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2 - Vodní nádrž 2" sheetId="2" r:id="rId2"/>
    <sheet name="SO 01 - Vodní nádrž 1" sheetId="3" r:id="rId3"/>
    <sheet name="SO 03 - Vodní nádrž 3" sheetId="4" r:id="rId4"/>
    <sheet name="SO 05 - Vodní nádrž 5" sheetId="5" r:id="rId5"/>
    <sheet name="SO 04 - Vodní tůň 4" sheetId="6" r:id="rId6"/>
    <sheet name="SO 06 - Vodní nádrž 6" sheetId="7" r:id="rId7"/>
    <sheet name="VRN - Vedlejší rozpočtové..." sheetId="8" r:id="rId8"/>
    <sheet name="S0 07 - Náhradní výsadba" sheetId="9" r:id="rId9"/>
    <sheet name="Pokyny pro vyplnění" sheetId="10" r:id="rId10"/>
  </sheets>
  <definedNames>
    <definedName name="_xlnm.Print_Area" localSheetId="0">'Rekapitulace stavby'!$D$4:$AO$36,'Rekapitulace stavby'!$C$42:$AQ$63</definedName>
    <definedName name="_xlnm._FilterDatabase" localSheetId="1" hidden="1">'SO 02 - Vodní nádrž 2'!$C$88:$K$410</definedName>
    <definedName name="_xlnm.Print_Area" localSheetId="1">'SO 02 - Vodní nádrž 2'!$C$4:$J$39,'SO 02 - Vodní nádrž 2'!$C$45:$J$70,'SO 02 - Vodní nádrž 2'!$C$76:$K$410</definedName>
    <definedName name="_xlnm._FilterDatabase" localSheetId="2" hidden="1">'SO 01 - Vodní nádrž 1'!$C$87:$K$409</definedName>
    <definedName name="_xlnm.Print_Area" localSheetId="2">'SO 01 - Vodní nádrž 1'!$C$4:$J$39,'SO 01 - Vodní nádrž 1'!$C$45:$J$69,'SO 01 - Vodní nádrž 1'!$C$75:$K$409</definedName>
    <definedName name="_xlnm._FilterDatabase" localSheetId="3" hidden="1">'SO 03 - Vodní nádrž 3'!$C$87:$K$372</definedName>
    <definedName name="_xlnm.Print_Area" localSheetId="3">'SO 03 - Vodní nádrž 3'!$C$4:$J$39,'SO 03 - Vodní nádrž 3'!$C$45:$J$69,'SO 03 - Vodní nádrž 3'!$C$75:$K$372</definedName>
    <definedName name="_xlnm._FilterDatabase" localSheetId="4" hidden="1">'SO 05 - Vodní nádrž 5'!$C$86:$K$235</definedName>
    <definedName name="_xlnm.Print_Area" localSheetId="4">'SO 05 - Vodní nádrž 5'!$C$4:$J$39,'SO 05 - Vodní nádrž 5'!$C$45:$J$68,'SO 05 - Vodní nádrž 5'!$C$74:$K$235</definedName>
    <definedName name="_xlnm._FilterDatabase" localSheetId="5" hidden="1">'SO 04 - Vodní tůň 4'!$C$86:$K$291</definedName>
    <definedName name="_xlnm.Print_Area" localSheetId="5">'SO 04 - Vodní tůň 4'!$C$4:$J$39,'SO 04 - Vodní tůň 4'!$C$45:$J$68,'SO 04 - Vodní tůň 4'!$C$74:$K$291</definedName>
    <definedName name="_xlnm._FilterDatabase" localSheetId="6" hidden="1">'SO 06 - Vodní nádrž 6'!$C$88:$K$413</definedName>
    <definedName name="_xlnm.Print_Area" localSheetId="6">'SO 06 - Vodní nádrž 6'!$C$4:$J$39,'SO 06 - Vodní nádrž 6'!$C$45:$J$70,'SO 06 - Vodní nádrž 6'!$C$76:$K$413</definedName>
    <definedName name="_xlnm._FilterDatabase" localSheetId="7" hidden="1">'VRN - Vedlejší rozpočtové...'!$C$82:$K$153</definedName>
    <definedName name="_xlnm.Print_Area" localSheetId="7">'VRN - Vedlejší rozpočtové...'!$C$4:$J$39,'VRN - Vedlejší rozpočtové...'!$C$45:$J$64,'VRN - Vedlejší rozpočtové...'!$C$70:$K$153</definedName>
    <definedName name="_xlnm._FilterDatabase" localSheetId="8" hidden="1">'S0 07 - Náhradní výsadba'!$C$80:$K$127</definedName>
    <definedName name="_xlnm.Print_Area" localSheetId="8">'S0 07 - Náhradní výsadba'!$C$4:$J$39,'S0 07 - Náhradní výsadba'!$C$45:$J$62,'S0 07 - Náhradní výsadba'!$C$68:$K$127</definedName>
    <definedName name="_xlnm.Print_Area" localSheetId="9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02 - Vodní nádrž 2'!$88:$88</definedName>
    <definedName name="_xlnm.Print_Titles" localSheetId="2">'SO 01 - Vodní nádrž 1'!$87:$87</definedName>
    <definedName name="_xlnm.Print_Titles" localSheetId="3">'SO 03 - Vodní nádrž 3'!$87:$87</definedName>
    <definedName name="_xlnm.Print_Titles" localSheetId="4">'SO 05 - Vodní nádrž 5'!$86:$86</definedName>
    <definedName name="_xlnm.Print_Titles" localSheetId="5">'SO 04 - Vodní tůň 4'!$86:$86</definedName>
    <definedName name="_xlnm.Print_Titles" localSheetId="6">'SO 06 - Vodní nádrž 6'!$88:$88</definedName>
    <definedName name="_xlnm.Print_Titles" localSheetId="7">'VRN - Vedlejší rozpočtové...'!$82:$82</definedName>
    <definedName name="_xlnm.Print_Titles" localSheetId="8">'S0 07 - Náhradní výsadba'!$80:$80</definedName>
  </definedNames>
  <calcPr fullCalcOnLoad="1"/>
</workbook>
</file>

<file path=xl/sharedStrings.xml><?xml version="1.0" encoding="utf-8"?>
<sst xmlns="http://schemas.openxmlformats.org/spreadsheetml/2006/main" count="15356" uniqueCount="1508">
  <si>
    <t>Export Komplet</t>
  </si>
  <si>
    <t>VZ</t>
  </si>
  <si>
    <t>2.0</t>
  </si>
  <si>
    <t>ZAMOK</t>
  </si>
  <si>
    <t>False</t>
  </si>
  <si>
    <t>{57a66e8c-28ea-4af5-9844-545c00237475}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</si>
  <si>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</si>
  <si>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</si>
  <si>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</si>
  <si>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</si>
  <si>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</si>
  <si>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</si>
  <si>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</si>
  <si>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</si>
  <si>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</si>
  <si>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</si>
  <si>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</si>
  <si>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Hospodaření se srážkovými vodami na území obce Skřípov</t>
  </si>
  <si>
    <t>KSO:</t>
  </si>
  <si>
    <t/>
  </si>
  <si>
    <t>CC-CZ:</t>
  </si>
  <si>
    <t>Místo:</t>
  </si>
  <si>
    <t xml:space="preserve"> </t>
  </si>
  <si>
    <t>Datum:</t>
  </si>
  <si>
    <t>22. 11. 2022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</si>
  <si>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</si>
  <si>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</si>
  <si>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</si>
  <si>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</si>
  <si>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</si>
  <si>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</si>
  <si>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</si>
  <si>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</si>
  <si>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</si>
  <si>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</si>
  <si>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</si>
  <si>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</si>
  <si>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</si>
  <si>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</si>
  <si>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</si>
  <si>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</si>
  <si>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</si>
  <si>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</si>
  <si>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</si>
  <si>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</si>
  <si>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</si>
  <si>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</si>
  <si>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</si>
  <si>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</si>
  <si>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</si>
  <si>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</si>
  <si>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</si>
  <si>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</si>
  <si>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</si>
  <si>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</si>
  <si>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</si>
  <si>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</si>
  <si>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</si>
  <si>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</si>
  <si>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</si>
  <si>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</si>
  <si>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</si>
  <si>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</si>
  <si>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</si>
  <si>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</si>
  <si>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</si>
  <si>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</si>
  <si>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</si>
  <si>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</si>
  <si>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</si>
  <si>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</si>
  <si>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</si>
  <si>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</si>
  <si>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</si>
  <si>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02</t>
  </si>
  <si>
    <t>Vodní nádrž 2</t>
  </si>
  <si>
    <t>STA</t>
  </si>
  <si>
    <t>1</t>
  </si>
  <si>
    <t>{b2439d0c-ee1d-40a9-baf2-f9cbf237c18d}</t>
  </si>
  <si>
    <t>2</t>
  </si>
  <si>
    <t>SO 01</t>
  </si>
  <si>
    <t>Vodní nádrž 1</t>
  </si>
  <si>
    <t>{205aac8e-3ed8-40e4-b83e-e4a1b004341d}</t>
  </si>
  <si>
    <t>SO 03</t>
  </si>
  <si>
    <t>Vodní nádrž 3</t>
  </si>
  <si>
    <t>{dde5c702-3584-488b-8592-74f98c70476c}</t>
  </si>
  <si>
    <t>SO 05</t>
  </si>
  <si>
    <t>Vodní nádrž 5</t>
  </si>
  <si>
    <t>{7c507748-0293-4506-b095-4daafb9d6097}</t>
  </si>
  <si>
    <t>SO 04</t>
  </si>
  <si>
    <t>Vodní tůň 4</t>
  </si>
  <si>
    <t>{568485ad-a7b2-4190-a484-682f7069c510}</t>
  </si>
  <si>
    <t>SO 06</t>
  </si>
  <si>
    <t>Vodní nádrž 6</t>
  </si>
  <si>
    <t>{6d6e422a-2d97-4549-a7f7-cd11a0659208}</t>
  </si>
  <si>
    <t>VRN</t>
  </si>
  <si>
    <t>Vedlejší rozpočtové náklady</t>
  </si>
  <si>
    <t>VON</t>
  </si>
  <si>
    <t>{3f758161-a83d-45b3-879e-718639e4b00e}</t>
  </si>
  <si>
    <t>S0 07</t>
  </si>
  <si>
    <t>Náhradní výsadba</t>
  </si>
  <si>
    <t>{dd038796-6005-4ca3-b81c-5c54ce475f69}</t>
  </si>
  <si>
    <t>KRYCÍ LIST SOUPISU PRACÍ</t>
  </si>
  <si>
    <t>Objekt:</t>
  </si>
  <si>
    <t>SO 02 - Vodní nádrž 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</si>
  <si>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</si>
  <si>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</si>
  <si>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</si>
  <si>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</si>
  <si>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</si>
  <si>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</si>
  <si>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</si>
  <si>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</si>
  <si>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</si>
  <si>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</si>
  <si>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</si>
  <si>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</si>
  <si>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</si>
  <si>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</si>
  <si>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</si>
  <si>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</si>
  <si>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</si>
  <si>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</si>
  <si>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</si>
  <si>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</si>
  <si>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</si>
  <si>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</si>
  <si>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</si>
  <si>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</si>
  <si>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</si>
  <si>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</si>
  <si>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</si>
  <si>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</si>
  <si>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</si>
  <si>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</si>
  <si>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</si>
  <si>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</si>
  <si>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111151103</t>
  </si>
  <si>
    <t>Odstranění travin z celkové plochy přes 500 m2 strojně</t>
  </si>
  <si>
    <t>m2</t>
  </si>
  <si>
    <t>CS ÚRS 2022 02</t>
  </si>
  <si>
    <t>4</t>
  </si>
  <si>
    <t>-254620334</t>
  </si>
  <si>
    <t>PP</t>
  </si>
  <si>
    <t>Odstranění travin a rákosu strojně travin, při celkové ploše přes 500 m2</t>
  </si>
  <si>
    <t>Online PSC</t>
  </si>
  <si>
    <t>https://podminky.urs.cz/item/CS_URS_2022_02/111151103</t>
  </si>
  <si>
    <t>VV</t>
  </si>
  <si>
    <t>"odstranění travin v místě stavby"2284</t>
  </si>
  <si>
    <t>14</t>
  </si>
  <si>
    <t>111211231</t>
  </si>
  <si>
    <t>Snesení listnatého klestu D do 30 cm ve svahu do 1:3</t>
  </si>
  <si>
    <t>kus</t>
  </si>
  <si>
    <t>1034149094</t>
  </si>
  <si>
    <t>Snesení větví stromů na hromady nebo naložení na dopravní prostředek listnatých v rovině nebo ve svahu do 1:3, průměru kmene do 30 cm</t>
  </si>
  <si>
    <t>https://podminky.urs.cz/item/CS_URS_2022_02/111211231</t>
  </si>
  <si>
    <t>5</t>
  </si>
  <si>
    <t>111251201</t>
  </si>
  <si>
    <t>Odstranění křovin a stromů průměru kmene do 100 mm i s kořeny sklonu terénu přes 1:5 z celkové plochy do 100 m2 strojně</t>
  </si>
  <si>
    <t>1364497706</t>
  </si>
  <si>
    <t>Odstranění křovin a stromů s odstraněním kořenů strojně průměru kmene do 100 mm v rovině nebo ve svahu sklonu terénu přes 1:5, při celkové ploše do 100 m2</t>
  </si>
  <si>
    <t>https://podminky.urs.cz/item/CS_URS_2022_02/111251201</t>
  </si>
  <si>
    <t>"místo vodní nádrže"190</t>
  </si>
  <si>
    <t>16</t>
  </si>
  <si>
    <t>112101101</t>
  </si>
  <si>
    <t>Odstranění stromů listnatých průměru kmene přes 100 do 300 mm</t>
  </si>
  <si>
    <t>1428606153</t>
  </si>
  <si>
    <t>Odstranění stromů s odřezáním kmene a s odvětvením listnatých, průměru kmene přes 100 do 300 mm</t>
  </si>
  <si>
    <t>https://podminky.urs.cz/item/CS_URS_2022_02/112101101</t>
  </si>
  <si>
    <t>81</t>
  </si>
  <si>
    <t>112111111</t>
  </si>
  <si>
    <t>Spálení větví všech druhů stromů</t>
  </si>
  <si>
    <t>-958432809</t>
  </si>
  <si>
    <t>Spálení větví stromů všech druhů stromů o průměru kmene přes 0,10 m na hromadách</t>
  </si>
  <si>
    <t>https://podminky.urs.cz/item/CS_URS_2022_02/112111111</t>
  </si>
  <si>
    <t>19</t>
  </si>
  <si>
    <t>112251101</t>
  </si>
  <si>
    <t>Odstranění pařezů průměru přes 100 do 300 mm</t>
  </si>
  <si>
    <t>1193966431</t>
  </si>
  <si>
    <t>Odstranění pařezů strojně s jejich vykopáním nebo vytrháním průměru přes 100 do 300 mm</t>
  </si>
  <si>
    <t>https://podminky.urs.cz/item/CS_URS_2022_02/112251101</t>
  </si>
  <si>
    <t>76</t>
  </si>
  <si>
    <t>113107163</t>
  </si>
  <si>
    <t>Odstranění podkladu z kameniva drceného tl přes 200 do 300 mm strojně pl přes 50 do 200 m2</t>
  </si>
  <si>
    <t>-1840793214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</si>
  <si>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</si>
  <si>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https://podminky.urs.cz/item/CS_URS_2022_02/113107163</t>
  </si>
  <si>
    <t>75</t>
  </si>
  <si>
    <t>113107323</t>
  </si>
  <si>
    <t>Odstranění podkladu z kameniva drceného tl přes 200 do 300 mm strojně pl do 50 m2</t>
  </si>
  <si>
    <t>1589972428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</si>
  <si>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</si>
  <si>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https://podminky.urs.cz/item/CS_URS_2022_02/113107323</t>
  </si>
  <si>
    <t>"staveništní komunikace"146</t>
  </si>
  <si>
    <t>115101201</t>
  </si>
  <si>
    <t>Čerpání vody na dopravní výšku do 10 m průměrný přítok do 500 l/min</t>
  </si>
  <si>
    <t>hod</t>
  </si>
  <si>
    <t>751000424</t>
  </si>
  <si>
    <t>Čerpání vody na dopravní výšku do 10 m s uvažovaným průměrným přítokem do 500 l/min</t>
  </si>
  <si>
    <t>https://podminky.urs.cz/item/CS_URS_2022_02/115101201</t>
  </si>
  <si>
    <t>"pro zakládání objektů dle potřeby"30</t>
  </si>
  <si>
    <t>121151123</t>
  </si>
  <si>
    <t>Sejmutí ornice plochy přes 500 m2 tl vrstvy do 200 mm strojně</t>
  </si>
  <si>
    <t>30891108</t>
  </si>
  <si>
    <t>Sejmutí ornice strojně při souvislé ploše přes 500 m2, tl. vrstvy do 200 mm</t>
  </si>
  <si>
    <t>https://podminky.urs.cz/item/CS_URS_2022_02/121151123</t>
  </si>
  <si>
    <t>"ornice v místě stavby"2283</t>
  </si>
  <si>
    <t>"staveništní komunikace"135</t>
  </si>
  <si>
    <t>Součet</t>
  </si>
  <si>
    <t>3</t>
  </si>
  <si>
    <t>115101301</t>
  </si>
  <si>
    <t>Pohotovost čerpací soupravy pro dopravní výšku do 10 m přítok do 500 l/min</t>
  </si>
  <si>
    <t>den</t>
  </si>
  <si>
    <t>-979363252</t>
  </si>
  <si>
    <t>Pohotovost záložní čerpací soupravy pro dopravní výšku do 10 m s uvažovaným průměrným přítokem do 500 l/min</t>
  </si>
  <si>
    <t>https://podminky.urs.cz/item/CS_URS_2022_02/115101301</t>
  </si>
  <si>
    <t>"pro zakládání objektů dle potřeby"20</t>
  </si>
  <si>
    <t>80</t>
  </si>
  <si>
    <t>122702119</t>
  </si>
  <si>
    <t>Příplatek za lepivost k odkopávkám a prokopávkám výsypek rozpojitelných bez předchozího rozrušení</t>
  </si>
  <si>
    <t>m3</t>
  </si>
  <si>
    <t>622126131</t>
  </si>
  <si>
    <t>Odkopávky a prokopávky výsypek Příplatek k cenám za lepivost zemin</t>
  </si>
  <si>
    <t>https://podminky.urs.cz/item/CS_URS_2022_02/122702119</t>
  </si>
  <si>
    <t>86</t>
  </si>
  <si>
    <t>124253101</t>
  </si>
  <si>
    <t>Vykopávky pro koryta vodotečí v hornině třídy těžitelnosti I skupiny 3 objem do 1000 m3 strojně</t>
  </si>
  <si>
    <t>1555869834</t>
  </si>
  <si>
    <t>Vykopávky pro koryta vodotečí strojně v hornině třídy těžitelnosti I skupiny 3 přes 100 do 1 000 m3</t>
  </si>
  <si>
    <t>https://podminky.urs.cz/item/CS_URS_2022_02/124253101</t>
  </si>
  <si>
    <t>"vodní tůně+přítokové a odtokové koryto"197,4</t>
  </si>
  <si>
    <t>"staveništní komunikace"28,8</t>
  </si>
  <si>
    <t>Součet1</t>
  </si>
  <si>
    <t>85</t>
  </si>
  <si>
    <t>124253119</t>
  </si>
  <si>
    <t>Příplatek k vykopávkám pro koryta vodotečí v hornině třídy těžitelnosti I skupiny 3 v tekoucí vodě při LTM</t>
  </si>
  <si>
    <t>25033619</t>
  </si>
  <si>
    <t>Vykopávky pro koryta vodotečí strojně Příplatek k cenám za vykopávky pro koryta vodotečí v tekoucí vodě při LTM v hornině třídy těžitelnosti I skupiny 3</t>
  </si>
  <si>
    <t>https://podminky.urs.cz/item/CS_URS_2022_02/124253119</t>
  </si>
  <si>
    <t>"vodní tůně+přítokové a odtokové koryto"211+5,9+2,7</t>
  </si>
  <si>
    <t>"staveništní komunikace"32</t>
  </si>
  <si>
    <t>88</t>
  </si>
  <si>
    <t>124353100</t>
  </si>
  <si>
    <t>Vykopávky pro koryta vodotečí v hornině třídy těžitelnosti II skupiny 4 objem do 100 m3 strojně</t>
  </si>
  <si>
    <t>293062606</t>
  </si>
  <si>
    <t>Vykopávky pro koryta vodotečí strojně v hornině třídy těžitelnosti II skupiny 4 do 100 m3</t>
  </si>
  <si>
    <t>https://podminky.urs.cz/item/CS_URS_2022_02/124353100</t>
  </si>
  <si>
    <t>"vodní tůně+přítokové a odtokové koryto"22,2</t>
  </si>
  <si>
    <t>"staveništní komunikace"3,2</t>
  </si>
  <si>
    <t>79</t>
  </si>
  <si>
    <t>132151252</t>
  </si>
  <si>
    <t>Hloubení rýh nezapažených š do 2000 mm v hornině třídy těžitelnosti I skupiny 1 a 2 objem do 50 m3 strojně</t>
  </si>
  <si>
    <t>991633650</t>
  </si>
  <si>
    <t>Hloubení nezapažených rýh šířky přes 800 do 2 000 mm strojně s urovnáním dna do předepsaného profilu a spádu v hornině třídy těžitelnosti I skupiny 1 a 2 přes 20 do 50 m3</t>
  </si>
  <si>
    <t>https://podminky.urs.cz/item/CS_URS_2022_02/132151252</t>
  </si>
  <si>
    <t>"nouzový přeliv"17*0,5</t>
  </si>
  <si>
    <t>"výpustné zařízení"14,4*1,2</t>
  </si>
  <si>
    <t>"vzdouvací objekt"38,7*0,5</t>
  </si>
  <si>
    <t>26</t>
  </si>
  <si>
    <t>162201401</t>
  </si>
  <si>
    <t>Vodorovné přemístění větví stromů listnatých do 1 km D kmene přes 100 do 300 mm</t>
  </si>
  <si>
    <t>-1554784496</t>
  </si>
  <si>
    <t>Vodorovné přemístění větví, kmenů nebo pařezů s naložením, složením a dopravou do 1000 m větví stromů listnatých, průměru kmene přes 100 do 300 mm</t>
  </si>
  <si>
    <t>https://podminky.urs.cz/item/CS_URS_2022_02/162201401</t>
  </si>
  <si>
    <t>28</t>
  </si>
  <si>
    <t>162351103</t>
  </si>
  <si>
    <t>Vodorovné přemístění přes 50 do 500 m výkopku/sypaniny z horniny třídy těžitelnosti I skupiny 1 až 3</t>
  </si>
  <si>
    <t>346900923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</si>
  <si>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</si>
  <si>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https://podminky.urs.cz/item/CS_URS_2022_02/162351103</t>
  </si>
  <si>
    <t>"ornice - nazpět"910*0,2</t>
  </si>
  <si>
    <t>"ochranná hrázka"0,5*8*1</t>
  </si>
  <si>
    <t>"výkop staveništní komunikace"32</t>
  </si>
  <si>
    <t>"výkop nádrže"251,6</t>
  </si>
  <si>
    <t>"skládka"95,38</t>
  </si>
  <si>
    <t>"násypy - hráz"178,5</t>
  </si>
  <si>
    <t>"vzdouvací objekt+vtok"37*0,5</t>
  </si>
  <si>
    <t>"zásypy nazpět"50</t>
  </si>
  <si>
    <t>82</t>
  </si>
  <si>
    <t>162751119</t>
  </si>
  <si>
    <t>Příplatek k vodorovnému přemístění výkopku/sypaniny z horniny třídy těžitelnosti I skupiny 1 až 3 ZKD 1000 m přes 10000 m</t>
  </si>
  <si>
    <t>845393029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</si>
  <si>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</si>
  <si>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https://podminky.urs.cz/item/CS_URS_2022_02/162751119</t>
  </si>
  <si>
    <t>"skládka do 15 km"14*95,38</t>
  </si>
  <si>
    <t>29</t>
  </si>
  <si>
    <t>167151111</t>
  </si>
  <si>
    <t>Nakládání výkopku z hornin třídy těžitelnosti I skupiny 1 až 3 přes 100 m3</t>
  </si>
  <si>
    <t>1590858500</t>
  </si>
  <si>
    <t>Nakládání, skládání a překládání neulehlého výkopku nebo sypaniny strojně nakládání, množství přes 100 m3, z hornin třídy těžitelnosti I, skupiny 1 až 3</t>
  </si>
  <si>
    <t>https://podminky.urs.cz/item/CS_URS_2022_02/167151111</t>
  </si>
  <si>
    <t>"ornice - nazpět"910*0,2*2</t>
  </si>
  <si>
    <t>"násypy - hráz"178,5+210</t>
  </si>
  <si>
    <t>30</t>
  </si>
  <si>
    <t>171151103</t>
  </si>
  <si>
    <t>Uložení sypaniny z hornin soudržných do násypů zhutněných strojně</t>
  </si>
  <si>
    <t>-1094574796</t>
  </si>
  <si>
    <t>Uložení sypanin do násypů strojně s rozprostřením sypaniny ve vrstvách a s hrubým urovnáním zhutněných z hornin soudržných jakékoliv třídy těžitelnosti</t>
  </si>
  <si>
    <t>https://podminky.urs.cz/item/CS_URS_2022_02/171151103</t>
  </si>
  <si>
    <t>"ochranná hrázka"0,5*8*2</t>
  </si>
  <si>
    <t>"výkop staveništní komunikace"45</t>
  </si>
  <si>
    <t>83</t>
  </si>
  <si>
    <t>171201221</t>
  </si>
  <si>
    <t>Poplatek za uložení na skládce (skládkovné) zeminy a kamení kód odpadu 17 05 04</t>
  </si>
  <si>
    <t>t</t>
  </si>
  <si>
    <t>1470304137</t>
  </si>
  <si>
    <t>Poplatek za uložení stavebního odpadu na skládce (skládkovné) zeminy a kamení zatříděného do Katalogu odpadů pod kódem 17 05 04</t>
  </si>
  <si>
    <t>https://podminky.urs.cz/item/CS_URS_2022_02/171201221</t>
  </si>
  <si>
    <t>PSC</t>
  </si>
  <si>
    <t xml:space="preserve">Poznámka k souboru cen:
1. Ceny uvedené v souboru cen je doporučeno upravit podle aktuálních cen místně příslušné skládky.
2. V cenách je započítán poplatek za ukládání odpadu dle zákona 185/2001 Sb.
</t>
  </si>
  <si>
    <t>P</t>
  </si>
  <si>
    <t>Poznámka k položce:
1 519,080*1,8</t>
  </si>
  <si>
    <t>95,38*2,0</t>
  </si>
  <si>
    <t>84</t>
  </si>
  <si>
    <t>171251201</t>
  </si>
  <si>
    <t>Uložení sypaniny na skládky nebo meziskládky</t>
  </si>
  <si>
    <t>-1012396322</t>
  </si>
  <si>
    <t>Uložení sypaniny na skládky nebo meziskládky bez hutnění s upravením uložené sypaniny do předepsaného tvaru</t>
  </si>
  <si>
    <t>https://podminky.urs.cz/item/CS_URS_2022_02/171251201</t>
  </si>
  <si>
    <t xml:space="preserve">Poznámka k souboru cen:
1. Cena je určena i pro:
a) zasypání koryt vodotečí a prohlubní v terénu bez předepsaného zhutnění sypaniny,
b) uložení výkopku pod vodou do prohlubní ve dně vodotečí nebo nádrží.
2. Cenu nelze použít pro uložení výkopku nebo ornice na trvalé skládky s předepsaným zhutněním; toto uložení výkopku se oceňuje cenami souboru cen 171 . . Uložení sypaniny do násypů.
3. V ceně jsou započteny i náklady na rozprostření sypaniny ve vrstvách s hrubým urovnáním na skládce.
4. V ceně nejsou započteny náklady na získání skládek ani na poplatky za skládku.
5. Množství jednotek uložení výkopku (sypaniny) se určí v m3 uloženého výkopku (sypaniny), v rostlém stavu zpravidla ve výkopišti.
</t>
  </si>
  <si>
    <t>Poznámka k položce:
skladka</t>
  </si>
  <si>
    <t>"Odvoz materiálu na skládku" 95,38</t>
  </si>
  <si>
    <t>77</t>
  </si>
  <si>
    <t>172153103</t>
  </si>
  <si>
    <t>Zřízení těsnicího jádra nebo vrstvy š přes 3 m z hornin třídy těžitelnosti I a II skupiny 1 až 4 zhutněných do 100 % PS C</t>
  </si>
  <si>
    <t>602887428</t>
  </si>
  <si>
    <t>Zřízení těsnícího jádra nebo těsnící vrstvy zemních a kamenitých hrází přehradních a jiných vodních nádrží z horniny třídy těžitelnosti I a II, skupiny 1 až 4 se zhutněním do 100 % PS - koef. C vodorovné šířky vrstvy přes 3 m</t>
  </si>
  <si>
    <t>https://podminky.urs.cz/item/CS_URS_2022_02/172153103</t>
  </si>
  <si>
    <t xml:space="preserve">Poznámka k souboru cen:
1. Ceny lze použít i pro zřízení těsnícího jádra nebo vrstvy hrází rybníků, přívodních kanálů a inundačních a ochranných hrází.
2. V cenách nejsou započteny náklady na obstarání vhodné horniny; tyto zemní práce se oceňují příslušnými cenami souboru cen tohoto katalogu.
3. Pro volbu příslušné ceny se těsnící jádro nebo vrstva rozdělí na figury s dolními vodorovnými základnami.
</t>
  </si>
  <si>
    <t>Poznámka k položce:
Těsnící jádro hráze - 365 m3</t>
  </si>
  <si>
    <t>"těsnění nádrže - svah" 123*0,5</t>
  </si>
  <si>
    <t>"Těsnění nádrže - dno"183*0,8</t>
  </si>
  <si>
    <t>32</t>
  </si>
  <si>
    <t>181351113</t>
  </si>
  <si>
    <t>Rozprostření ornice tl vrstvy do 200 mm pl přes 500 m2 v rovině nebo ve svahu do 1:5 strojně</t>
  </si>
  <si>
    <t>-870909316</t>
  </si>
  <si>
    <t>Rozprostření a urovnání ornice v rovině nebo ve svahu sklonu do 1:5 strojně při souvislé ploše přes 500 m2, tl. vrstvy do 200 mm</t>
  </si>
  <si>
    <t>https://podminky.urs.cz/item/CS_URS_2022_02/181351113</t>
  </si>
  <si>
    <t>"staveništní komunikace+staveniště"150</t>
  </si>
  <si>
    <t>" terén kolem tůní"760</t>
  </si>
  <si>
    <t>33</t>
  </si>
  <si>
    <t>181451311</t>
  </si>
  <si>
    <t>Založení trávníku strojně v jedné operaci v rovině nebo na svahu do 1:5</t>
  </si>
  <si>
    <t>833297126</t>
  </si>
  <si>
    <t>Založení trávníku strojně výsevem včetně utažení na ploše v rovině nebo na svahu do 1:5</t>
  </si>
  <si>
    <t>https://podminky.urs.cz/item/CS_URS_2022_02/181451311</t>
  </si>
  <si>
    <t>" terén kolem tůní"910</t>
  </si>
  <si>
    <t>34</t>
  </si>
  <si>
    <t>M</t>
  </si>
  <si>
    <t>00572472</t>
  </si>
  <si>
    <t>osivo směs travní krajinná-rovinná</t>
  </si>
  <si>
    <t>kg</t>
  </si>
  <si>
    <t>8</t>
  </si>
  <si>
    <t>1491259899</t>
  </si>
  <si>
    <t>910*0,025 'Přepočtené koeficientem množství</t>
  </si>
  <si>
    <t>35</t>
  </si>
  <si>
    <t>181451312</t>
  </si>
  <si>
    <t>Založení trávníku strojně v jedné operaci ve svahu přes 1:5 do 1:2</t>
  </si>
  <si>
    <t>-613445830</t>
  </si>
  <si>
    <t>Založení trávníku strojně výsevem včetně utažení na ploše na svahu přes 1:5 do 1:2</t>
  </si>
  <si>
    <t>https://podminky.urs.cz/item/CS_URS_2022_02/181451312</t>
  </si>
  <si>
    <t>"svahy koryta"265</t>
  </si>
  <si>
    <t>36</t>
  </si>
  <si>
    <t>00572474</t>
  </si>
  <si>
    <t>osivo směs travní krajinná-svahová</t>
  </si>
  <si>
    <t>1181582072</t>
  </si>
  <si>
    <t>265*0,025 'Přepočtené koeficientem množství</t>
  </si>
  <si>
    <t>37</t>
  </si>
  <si>
    <t>181951112</t>
  </si>
  <si>
    <t>Úprava pláně v hornině třídy těžitelnosti I skupiny 1 až 3 se zhutněním strojně</t>
  </si>
  <si>
    <t>862370125</t>
  </si>
  <si>
    <t>Úprava pláně vyrovnáním výškových rozdílů strojně v hornině třídy těžitelnosti I, skupiny 1 až 3 se zhutněním</t>
  </si>
  <si>
    <t>https://podminky.urs.cz/item/CS_URS_2022_02/181951112</t>
  </si>
  <si>
    <t>"staveništní komunikace"105</t>
  </si>
  <si>
    <t>"úrovnání terénu kolem tůní"910</t>
  </si>
  <si>
    <t>"úrovnání dna "185</t>
  </si>
  <si>
    <t>38</t>
  </si>
  <si>
    <t>182151111</t>
  </si>
  <si>
    <t>Svahování v zářezech v hornině třídy těžitelnosti I skupiny 1 až 3 strojně</t>
  </si>
  <si>
    <t>992708785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</si>
  <si>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</si>
  <si>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https://podminky.urs.cz/item/CS_URS_2022_02/182151111</t>
  </si>
  <si>
    <t>"svahování tůní" 228+56</t>
  </si>
  <si>
    <t>Zakládání</t>
  </si>
  <si>
    <t>41</t>
  </si>
  <si>
    <t>213141112</t>
  </si>
  <si>
    <t>Zřízení vrstvy z geotextilie v rovině nebo ve sklonu do 1:5 š přes 3 do 6 m</t>
  </si>
  <si>
    <t>-1127426818</t>
  </si>
  <si>
    <t>Zřízení vrstvy z geotextilie filtrační, separační, odvodňovací, ochranné, výztužné nebo protierozní v rovině nebo ve sklonu do 1:5, šířky přes 3 do 6 m</t>
  </si>
  <si>
    <t>https://podminky.urs.cz/item/CS_URS_2022_02/213141112</t>
  </si>
  <si>
    <t xml:space="preserve">Poznámka k souboru cen:
1. Ceny jsou určeny pro zřízení vrstev na upraveném povrchu.
2. V cenách jsou započteny i náklady na položení a spojení geotextilií včetně přesahů.
3. V cenách nejsou započteny náklady na dodávku geotextilií, která se oceňuje ve specifikaci. Ztratné včetně přesahů lze stanovit ve výši 15 až 20 %.
4. Ceny -1131 až -1133 lze použít i pro vyvedení geotextilie na svislou konstrukci.
</t>
  </si>
  <si>
    <t>"vzdouvací objekt"37</t>
  </si>
  <si>
    <t>42</t>
  </si>
  <si>
    <t>69311202</t>
  </si>
  <si>
    <t>geotextilie netkaná separační, ochranná, filtrační, drenážní PES(70%)+PP(30%) 500g/m2</t>
  </si>
  <si>
    <t>-454359199</t>
  </si>
  <si>
    <t>76,5974973276945*1,1845 'Přepočtené koeficientem množství</t>
  </si>
  <si>
    <t>43</t>
  </si>
  <si>
    <t>291211111</t>
  </si>
  <si>
    <t>Zřízení plochy ze silničních panelů do lože tl 50 mm z kameniva</t>
  </si>
  <si>
    <t>795036387</t>
  </si>
  <si>
    <t>Zřízení zpevněné plochy ze silničních panelů osazených do lože tl. 50 mm z kameniva</t>
  </si>
  <si>
    <t>https://podminky.urs.cz/item/CS_URS_2022_02/291211111</t>
  </si>
  <si>
    <t>"přejezd přes brody"105</t>
  </si>
  <si>
    <t>44</t>
  </si>
  <si>
    <t>59381007</t>
  </si>
  <si>
    <t>panel silniční 3,00x2,00x0,18m</t>
  </si>
  <si>
    <t>-89756360</t>
  </si>
  <si>
    <t>24,5*0,25 'Přepočtené koeficientem množství</t>
  </si>
  <si>
    <t>Svislé a kompletní konstrukce</t>
  </si>
  <si>
    <t>57</t>
  </si>
  <si>
    <t>015</t>
  </si>
  <si>
    <t>Prefabrikovaný požerák 620 x 620, dvoudlužový, pozink, dubové dluže</t>
  </si>
  <si>
    <t>ks</t>
  </si>
  <si>
    <t>-1190584512</t>
  </si>
  <si>
    <t>"prefabrikovaný požerák 0,62 x 0,62 m, pozink,  dvoudlužový, dubové dluže" 1.85</t>
  </si>
  <si>
    <t>58</t>
  </si>
  <si>
    <t>016</t>
  </si>
  <si>
    <t>1113338094</t>
  </si>
  <si>
    <t>Pozinkovaný poklop - požerák</t>
  </si>
  <si>
    <t>"pozinkovaný poklop" 1</t>
  </si>
  <si>
    <t>99</t>
  </si>
  <si>
    <t>321321115</t>
  </si>
  <si>
    <t>Konstrukce vodních staveb ze ŽB mrazuvzdorného tř. C 25/30</t>
  </si>
  <si>
    <t>1205269939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</si>
  <si>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25/30</t>
  </si>
  <si>
    <t>https://podminky.urs.cz/item/CS_URS_2022_02/321321115</t>
  </si>
  <si>
    <t>"zdi u požeráku"0,15*0,2*2</t>
  </si>
  <si>
    <t>"základ potrubí"10,9*0,2</t>
  </si>
  <si>
    <t>"základ - lávka"1,2*0,5</t>
  </si>
  <si>
    <t>"základ - odtok"0,5*0,8*2,5</t>
  </si>
  <si>
    <t>"základ požerák"3*1,8*0,8</t>
  </si>
  <si>
    <t>68</t>
  </si>
  <si>
    <t>321351010</t>
  </si>
  <si>
    <t>Bednění konstrukcí vodních staveb rovinné - zřízení</t>
  </si>
  <si>
    <t>-1376989380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</si>
  <si>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</si>
  <si>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https://podminky.urs.cz/item/CS_URS_2022_02/321351010</t>
  </si>
  <si>
    <t xml:space="preserve">Poznámka k položce:
závěrečný práh  2*0,4 boky, 2*0,8*3,6                  6,56 m2
výtokové čelo+dno za čelem 
2*2,08+2*11; 1,2*3,55                                          30,42 m2
potrubí 2*(1,79*8,6  + 0,43* 8,6)                          38,18 m2
požerák:
3 vnitřní stěny; 2,85*(0,75+0,75+0,75)                 6,41 m2
obvodové stěny 2,85*(1,165+1,165+1,58)           11,14 m2
základ  2*2,03*1,5+4,2*1,5                                   12,39 m2
přeliv
čelní stěna u požeráku 2*2,85*0,6+2*2,85*4,2       27,36 m2
čelní stěna u odpadu 2*2 + 2*2,65*4,2                     26,26 m2
boční zdi přelivu  2*6*2,3                                            27,6 m2
sokl 2*1,45 + 1,2*2,36  + 0,85*2,36                           7,74 m2
</t>
  </si>
  <si>
    <t>"stěny - u požeráku"0,15*0,2*2*2</t>
  </si>
  <si>
    <t>"základ - požerák"1,8*0,5*2+3*0,8*2</t>
  </si>
  <si>
    <t>"základ - lávka"0,3*0,8*2+1,2*0,5*2</t>
  </si>
  <si>
    <t>70</t>
  </si>
  <si>
    <t>321352010</t>
  </si>
  <si>
    <t>Bednění konstrukcí vodních staveb rovinné - odstranění</t>
  </si>
  <si>
    <t>-2040357699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</si>
  <si>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</si>
  <si>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https://podminky.urs.cz/item/CS_URS_2022_02/321352010</t>
  </si>
  <si>
    <t>73</t>
  </si>
  <si>
    <t>321366111</t>
  </si>
  <si>
    <t>Výztuž železobetonových konstrukcí vodních staveb z oceli 10 505 D do 12 mm</t>
  </si>
  <si>
    <t>101140798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</si>
  <si>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</si>
  <si>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https://podminky.urs.cz/item/CS_URS_2022_02/321366111</t>
  </si>
  <si>
    <t>"stupeň+práh"8,16*0,15</t>
  </si>
  <si>
    <t>72</t>
  </si>
  <si>
    <t>321368211</t>
  </si>
  <si>
    <t>Výztuž železobetonových konstrukcí vodních staveb ze svařovaných sítí</t>
  </si>
  <si>
    <t>-801625563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</si>
  <si>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</si>
  <si>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https://podminky.urs.cz/item/CS_URS_2022_02/321368211</t>
  </si>
  <si>
    <t xml:space="preserve">Poznámka k souboru cen:
1. Ceny lze použít i pro:
a) výztuž prováděnou v obedněných prostorách,
b) výztuž koster obalených sítí; potažení kostry hustým pletivem se oceňuje individuálně,
c) výztuž z armokošů.
2. V cenách jsou započteny i náklady na bodové svařování nahrazující vázaní drátem.
3. V cenách nejsou započteny náklady na provedení nosných svarů a na provedení svarů přenášejících tahová napětí při přepravě a montáži výztuže z vyztužených koster; tyto se oceňují cenami souboru cen 320 36-0 Svařované nosné spoje.
4. Množství jednotek se stanoví v t hmotnosti výztuže bez prostřihu.
</t>
  </si>
  <si>
    <t>"kari sítě"(0,42*0,72*2+0,72*3*2+0,42*3*2+10,9*1,12+1,8*10+2,88*0,72*2+1,8*0,72*2+2,88*1,8*2)*7,9/1000*1,2</t>
  </si>
  <si>
    <t>Vodorovné konstrukce</t>
  </si>
  <si>
    <t>100</t>
  </si>
  <si>
    <t>451315126</t>
  </si>
  <si>
    <t>Podkladní nebo výplňová vrstva z betonu C 20/25 tl do 150 mm</t>
  </si>
  <si>
    <t>233089997</t>
  </si>
  <si>
    <t>Podkladní a výplňové vrstvy z betonu prostého tloušťky do 150 mm, z betonu C 20/25</t>
  </si>
  <si>
    <t>https://podminky.urs.cz/item/CS_URS_2022_02/451315126</t>
  </si>
  <si>
    <t>"práh - výtok" 2,5*0,7</t>
  </si>
  <si>
    <t>"výpustné zařízení"2,5*2+0,5*1,2+11*1,2</t>
  </si>
  <si>
    <t>7</t>
  </si>
  <si>
    <t>462512370</t>
  </si>
  <si>
    <t>Zához z lomového kamene s proštěrkováním z terénu hmotnost přes 200 do 500 kg</t>
  </si>
  <si>
    <t>-1473746307</t>
  </si>
  <si>
    <t>Zához z lomového kamene neupraveného záhozového s proštěrkováním z terénu, hmotnosti jednotlivých kamenů přes 200 do 500 kg</t>
  </si>
  <si>
    <t>https://podminky.urs.cz/item/CS_URS_2022_02/462512370</t>
  </si>
  <si>
    <t>"kamenná patka opevnění"0,43*65</t>
  </si>
  <si>
    <t>"patka - výtok"0,38*4,5</t>
  </si>
  <si>
    <t>463212111</t>
  </si>
  <si>
    <t>Rovnanina z lomového kamene upraveného s vyklínováním spár úlomky kamene</t>
  </si>
  <si>
    <t>-1019009214</t>
  </si>
  <si>
    <t>Rovnanina z lomového kamene upraveného, tříděného jakékoliv tloušťky rovnaniny s vyklínováním spár a dutin úlomky kamene</t>
  </si>
  <si>
    <t>https://podminky.urs.cz/item/CS_URS_2022_02/463212111</t>
  </si>
  <si>
    <t>"nouzový přeliv"20*0,4</t>
  </si>
  <si>
    <t>"vzdouvací objekt"37*0,4</t>
  </si>
  <si>
    <t>"opevnění tůně"235*0,3</t>
  </si>
  <si>
    <t>"odtok z tůně"7,1*0,3</t>
  </si>
  <si>
    <t xml:space="preserve"> "opevnění nátok"8,5*0,4</t>
  </si>
  <si>
    <t>9</t>
  </si>
  <si>
    <t>463212191</t>
  </si>
  <si>
    <t>Příplatek za vypracováni líce rovnaniny</t>
  </si>
  <si>
    <t>-227813840</t>
  </si>
  <si>
    <t>Rovnanina z lomového kamene upraveného, tříděného Příplatek k cenám za vypracování líce</t>
  </si>
  <si>
    <t>https://podminky.urs.cz/item/CS_URS_2022_02/463212191</t>
  </si>
  <si>
    <t>12</t>
  </si>
  <si>
    <t>467951220</t>
  </si>
  <si>
    <t>Práh dřevěný dvojitý z kulatiny od 200 do 290 mm</t>
  </si>
  <si>
    <t>m</t>
  </si>
  <si>
    <t>-2091615180</t>
  </si>
  <si>
    <t>Práh dřevěný z výřezů pro stavební účely zajištění na vzdušné straně pilotami Ø od 150 do 190 mm, délky od 1,5 do 1,8 m, zaraženými v osové vzdálenosti od 1 do 3 m dvojitý z kulatiny Ø od 200 do 290 mm</t>
  </si>
  <si>
    <t>https://podminky.urs.cz/item/CS_URS_2022_02/467951220</t>
  </si>
  <si>
    <t>"vzdouvací objektu"5,75</t>
  </si>
  <si>
    <t>"odběrný objekt"2,8</t>
  </si>
  <si>
    <t>Komunikace pozemní</t>
  </si>
  <si>
    <t>46</t>
  </si>
  <si>
    <t>564831111</t>
  </si>
  <si>
    <t>Podklad ze štěrkodrtě ŠD plochy přes 100 m2 tl 100 mm</t>
  </si>
  <si>
    <t>1570122204</t>
  </si>
  <si>
    <t>Podklad ze štěrkodrti ŠD s rozprostřením a zhutněním plochy přes 100 m2, po zhutnění tl. 100 mm</t>
  </si>
  <si>
    <t>https://podminky.urs.cz/item/CS_URS_2022_02/564831111</t>
  </si>
  <si>
    <t>"podsyp - zához+opevnění"235</t>
  </si>
  <si>
    <t>"nouzový přeliv"20</t>
  </si>
  <si>
    <t>47</t>
  </si>
  <si>
    <t>564861111</t>
  </si>
  <si>
    <t>Podklad ze štěrkodrtě ŠD plochy přes 100 m2 tl 200 mm</t>
  </si>
  <si>
    <t>-39520725</t>
  </si>
  <si>
    <t>Podklad ze štěrkodrti ŠD s rozprostřením a zhutněním plochy přes 100 m2, po zhutnění tl. 200 mm</t>
  </si>
  <si>
    <t>https://podminky.urs.cz/item/CS_URS_2022_02/564861111</t>
  </si>
  <si>
    <t>Trubní vedení</t>
  </si>
  <si>
    <t>59</t>
  </si>
  <si>
    <t>820391113</t>
  </si>
  <si>
    <t>Přeseknutí železobetonové trouby DN přes 250 do 400 mm</t>
  </si>
  <si>
    <t>287263604</t>
  </si>
  <si>
    <t>Přeseknutí železobetonové trouby v rovině kolmé nebo skloněné k ose trouby, se začištěním DN přes 250 do 400 mm</t>
  </si>
  <si>
    <t>https://podminky.urs.cz/item/CS_URS_2022_02/820391113</t>
  </si>
  <si>
    <t xml:space="preserve">Poznámka k souboru cen:
1. Množství se stanoví v ks jednotlivých přeseknutí.
</t>
  </si>
  <si>
    <t>60</t>
  </si>
  <si>
    <t>899643111</t>
  </si>
  <si>
    <t>Bednění pro obetonování potrubí otevřený výkop</t>
  </si>
  <si>
    <t>1838777683</t>
  </si>
  <si>
    <t>Bednění pro obetonování potrubí v otevřeném výkopu</t>
  </si>
  <si>
    <t>https://podminky.urs.cz/item/CS_URS_2022_02/899643111</t>
  </si>
  <si>
    <t>"potrubí - výpust" 10,2*4.4</t>
  </si>
  <si>
    <t>Ostatní konstrukce a práce, bourání</t>
  </si>
  <si>
    <t>54</t>
  </si>
  <si>
    <t>919521110</t>
  </si>
  <si>
    <t>Zřízení silničního propustku z trub betonových nebo ŽB DN 300</t>
  </si>
  <si>
    <t>916779801</t>
  </si>
  <si>
    <t>Zřízení silničního propustku z trub betonových nebo železobetonových DN 300 mm</t>
  </si>
  <si>
    <t>https://podminky.urs.cz/item/CS_URS_2022_02/919521110</t>
  </si>
  <si>
    <t>"odpadní potrubí"10,8</t>
  </si>
  <si>
    <t>55</t>
  </si>
  <si>
    <t>PFB.1020001</t>
  </si>
  <si>
    <t>Trouba hrdlová železobetonová TZH-Q 30/250</t>
  </si>
  <si>
    <t>-1604571020</t>
  </si>
  <si>
    <t>2*10,8 'Přepočtené koeficientem množství</t>
  </si>
  <si>
    <t>56</t>
  </si>
  <si>
    <t>919535556</t>
  </si>
  <si>
    <t>Obetonování trubního propustku betonem se zvýšenými nároky na prostředí tř. C 25/30</t>
  </si>
  <si>
    <t>-534374816</t>
  </si>
  <si>
    <t>Obetonování trubního propustku betonem prostým se zvýšenými nároky na prostředí tř. C 25/30</t>
  </si>
  <si>
    <t>https://podminky.urs.cz/item/CS_URS_2022_02/919535556</t>
  </si>
  <si>
    <t>"Obetonování potrubí"0,6*10,2</t>
  </si>
  <si>
    <t>48</t>
  </si>
  <si>
    <t>938909311</t>
  </si>
  <si>
    <t>Čištění vozovek metením strojně podkladu nebo krytu betonového nebo živičného</t>
  </si>
  <si>
    <t>1422725443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</si>
  <si>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</si>
  <si>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https://podminky.urs.cz/item/CS_URS_2022_02/938909311</t>
  </si>
  <si>
    <t xml:space="preserve">Poznámka k souboru cen:
1. Ceny jsou určeny pro očištění:
a) povrchu stávající vozovky,
b) povrchu rozestavěné trvalé vozovky, předepíše-li projekt užívat nově zřizovanou vozovku po dobu výstavby ještě před zřízením konečného závěrečného krytu.
2. V cenách nejsou započteny náklady na vodorovnou dopravu odstraněného materiálu, která se oceňuje cenami souboru cen 997 22-15 Vodorovná doprava suti.
</t>
  </si>
  <si>
    <t>2000</t>
  </si>
  <si>
    <t>66</t>
  </si>
  <si>
    <t>R005</t>
  </si>
  <si>
    <t>Lávka na objektu, oboustranné zábradlí z akátu + podpěry, nosníky oc.profily U260, rošt z akátu + uzamykatelná branka</t>
  </si>
  <si>
    <t>-1569899560</t>
  </si>
  <si>
    <t>Poznámka k položce:
lávka k požeráku 8,4 m</t>
  </si>
  <si>
    <t>"Lávka na objektu, oboustranné zábradlí z akátu + podpěry, nosníky oc.profily U260, rošt z akátu + uzamykatelná branka"2,5</t>
  </si>
  <si>
    <t>67</t>
  </si>
  <si>
    <t>R002</t>
  </si>
  <si>
    <t>pačokování betonových konstrukcí v kontaktu se zeminou - použítí zeminy jílovinové žárovzdorné (ČSN 72 1330) surové kusové Modřice MIC - dodávka + montáž</t>
  </si>
  <si>
    <t>kpl</t>
  </si>
  <si>
    <t>-82467510</t>
  </si>
  <si>
    <t>997</t>
  </si>
  <si>
    <t>Přesun sutě</t>
  </si>
  <si>
    <t>49</t>
  </si>
  <si>
    <t>997013501</t>
  </si>
  <si>
    <t>Odvoz suti a vybouraných hmot na skládku nebo meziskládku do 1 km se složením</t>
  </si>
  <si>
    <t>-1715946672</t>
  </si>
  <si>
    <t>Odvoz suti a vybouraných hmot na skládku nebo meziskládku se složením, na vzdálenost do 1 km</t>
  </si>
  <si>
    <t>https://podminky.urs.cz/item/CS_URS_2022_02/997013501</t>
  </si>
  <si>
    <t>998</t>
  </si>
  <si>
    <t>Přesun hmot</t>
  </si>
  <si>
    <t>50</t>
  </si>
  <si>
    <t>998323011</t>
  </si>
  <si>
    <t>Přesun hmot pro jezy a stupně</t>
  </si>
  <si>
    <t>-821646200</t>
  </si>
  <si>
    <t>Přesun hmot pro jezy a stupně dopravní vzdálenost do 500 m</t>
  </si>
  <si>
    <t>https://podminky.urs.cz/item/CS_URS_2022_02/998323011</t>
  </si>
  <si>
    <t>SO 01 - Vodní nádrž 1</t>
  </si>
  <si>
    <t>382783172</t>
  </si>
  <si>
    <t>"odstranění travin v místě stavby"1150</t>
  </si>
  <si>
    <t>111211222</t>
  </si>
  <si>
    <t>Snesení jehličnatého klestu D přes 30 cm ve svahu přes 1:3</t>
  </si>
  <si>
    <t>-533488331</t>
  </si>
  <si>
    <t>Snesení větví stromů na hromady nebo naložení na dopravní prostředek jehličnatých v rovině nebo ve svahu přes 1:3, průměru kmene přes 30 cm</t>
  </si>
  <si>
    <t>https://podminky.urs.cz/item/CS_URS_2022_02/111211222</t>
  </si>
  <si>
    <t>395770440</t>
  </si>
  <si>
    <t>-1817868204</t>
  </si>
  <si>
    <t>"místo vodní nádrže"350</t>
  </si>
  <si>
    <t>1685165915</t>
  </si>
  <si>
    <t>6</t>
  </si>
  <si>
    <t>112101102</t>
  </si>
  <si>
    <t>Odstranění stromů listnatých průměru kmene přes 300 do 500 mm</t>
  </si>
  <si>
    <t>-216301070</t>
  </si>
  <si>
    <t>Odstranění stromů s odřezáním kmene a s odvětvením listnatých, průměru kmene přes 300 do 500 mm</t>
  </si>
  <si>
    <t>https://podminky.urs.cz/item/CS_URS_2022_02/112101102</t>
  </si>
  <si>
    <t>112101105</t>
  </si>
  <si>
    <t>Odstranění stromů listnatých průměru kmene přes 900 do 1100 mm</t>
  </si>
  <si>
    <t>-959440516</t>
  </si>
  <si>
    <t>Odstranění stromů s odřezáním kmene a s odvětvením listnatých, průměru kmene přes 900 do 1100 mm</t>
  </si>
  <si>
    <t>https://podminky.urs.cz/item/CS_URS_2022_02/112101105</t>
  </si>
  <si>
    <t>-184074259</t>
  </si>
  <si>
    <t>-658497345</t>
  </si>
  <si>
    <t>112251102</t>
  </si>
  <si>
    <t>Odstranění pařezů průměru přes 300 do 500 mm</t>
  </si>
  <si>
    <t>-2142896882</t>
  </si>
  <si>
    <t>Odstranění pařezů strojně s jejich vykopáním nebo vytrháním průměru přes 300 do 500 mm</t>
  </si>
  <si>
    <t>https://podminky.urs.cz/item/CS_URS_2022_02/112251102</t>
  </si>
  <si>
    <t>10</t>
  </si>
  <si>
    <t>112251105</t>
  </si>
  <si>
    <t>Odstranění pařezů průměru přes 900 do 1100 mm</t>
  </si>
  <si>
    <t>-253275349</t>
  </si>
  <si>
    <t>Odstranění pařezů strojně s jejich vykopáním nebo vytrháním průměru přes 900 do 1100 mm</t>
  </si>
  <si>
    <t>https://podminky.urs.cz/item/CS_URS_2022_02/112251105</t>
  </si>
  <si>
    <t>-447567855</t>
  </si>
  <si>
    <t>"staveništní komunikace"150</t>
  </si>
  <si>
    <t>1508480417</t>
  </si>
  <si>
    <t>13</t>
  </si>
  <si>
    <t>-1100888848</t>
  </si>
  <si>
    <t>-825934421</t>
  </si>
  <si>
    <t>"ornice v místě stavby"1150</t>
  </si>
  <si>
    <t>-98688029</t>
  </si>
  <si>
    <t>124253102</t>
  </si>
  <si>
    <t>Vykopávky pro koryta vodotečí v hornině třídy těžitelnosti I skupiny 3 objem do 5000 m3 strojně</t>
  </si>
  <si>
    <t>830835218</t>
  </si>
  <si>
    <t>Vykopávky pro koryta vodotečí strojně v hornině třídy těžitelnosti I skupiny 3 přes 1 000 do 5 000 m3</t>
  </si>
  <si>
    <t>https://podminky.urs.cz/item/CS_URS_2022_02/124253102</t>
  </si>
  <si>
    <t>"vodní tůně"1458</t>
  </si>
  <si>
    <t>"staveništní komunikace"40,5</t>
  </si>
  <si>
    <t>1317735555</t>
  </si>
  <si>
    <t>1665</t>
  </si>
  <si>
    <t>61</t>
  </si>
  <si>
    <t>-1849073508</t>
  </si>
  <si>
    <t>"vodní tůně"162</t>
  </si>
  <si>
    <t>"staveništní komunikace"4,5</t>
  </si>
  <si>
    <t>132151251</t>
  </si>
  <si>
    <t>Hloubení rýh nezapažených š do 2000 mm v hornině třídy těžitelnosti I skupiny 1 a 2 objem do 20 m3 strojně</t>
  </si>
  <si>
    <t>-1219461879</t>
  </si>
  <si>
    <t>Hloubení nezapažených rýh šířky přes 800 do 2 000 mm strojně s urovnáním dna do předepsaného profilu a spádu v hornině třídy těžitelnosti I skupiny 1 a 2 do 20 m3</t>
  </si>
  <si>
    <t>https://podminky.urs.cz/item/CS_URS_2022_02/132151251</t>
  </si>
  <si>
    <t>"vzdouvací objekt"38*0,5</t>
  </si>
  <si>
    <t>17</t>
  </si>
  <si>
    <t>-1753447330</t>
  </si>
  <si>
    <t>18</t>
  </si>
  <si>
    <t>162201402</t>
  </si>
  <si>
    <t>Vodorovné přemístění větví stromů listnatých do 1 km D kmene přes 300 do 500 mm</t>
  </si>
  <si>
    <t>788458440</t>
  </si>
  <si>
    <t>Vodorovné přemístění větví, kmenů nebo pařezů s naložením, složením a dopravou do 1000 m větví stromů listnatých, průměru kmene přes 300 do 500 mm</t>
  </si>
  <si>
    <t>https://podminky.urs.cz/item/CS_URS_2022_02/162201402</t>
  </si>
  <si>
    <t>-1194074169</t>
  </si>
  <si>
    <t>"terénní úpravy"216</t>
  </si>
  <si>
    <t>"výkop nádrže"1620</t>
  </si>
  <si>
    <t>"násypy - hráz"817,6</t>
  </si>
  <si>
    <t>"vzdouvací objekt+vtok"38,7*0,5</t>
  </si>
  <si>
    <t>62</t>
  </si>
  <si>
    <t>-522295314</t>
  </si>
  <si>
    <t>216*15</t>
  </si>
  <si>
    <t>20</t>
  </si>
  <si>
    <t>-429712010</t>
  </si>
  <si>
    <t>"skladka"216</t>
  </si>
  <si>
    <t>"násypy"817,6</t>
  </si>
  <si>
    <t>"výkop tůní"1620</t>
  </si>
  <si>
    <t>623286951</t>
  </si>
  <si>
    <t>63</t>
  </si>
  <si>
    <t>911952714</t>
  </si>
  <si>
    <t>216*2</t>
  </si>
  <si>
    <t>64</t>
  </si>
  <si>
    <t>1420799027</t>
  </si>
  <si>
    <t>22</t>
  </si>
  <si>
    <t>-2068976967</t>
  </si>
  <si>
    <t>" terén kolem tůní"415</t>
  </si>
  <si>
    <t>23</t>
  </si>
  <si>
    <t>1887621055</t>
  </si>
  <si>
    <t>"vzdouvací objekt"11,8*1,5</t>
  </si>
  <si>
    <t>24</t>
  </si>
  <si>
    <t>2043025338</t>
  </si>
  <si>
    <t>537,7*0,025 'Přepočtené koeficientem množství</t>
  </si>
  <si>
    <t>25</t>
  </si>
  <si>
    <t>-2065904647</t>
  </si>
  <si>
    <t>"svahy koryta"854</t>
  </si>
  <si>
    <t>-467978568</t>
  </si>
  <si>
    <t>854*0,025 'Přepočtené koeficientem množství</t>
  </si>
  <si>
    <t>27</t>
  </si>
  <si>
    <t>-2050847799</t>
  </si>
  <si>
    <t>"úrovnání terénu kolem tůní"760</t>
  </si>
  <si>
    <t>"úrovnání dna "495</t>
  </si>
  <si>
    <t>1396218432</t>
  </si>
  <si>
    <t>"svahování tůní"  345</t>
  </si>
  <si>
    <t>208881863</t>
  </si>
  <si>
    <t>"vzdouvací objekt"35,8</t>
  </si>
  <si>
    <t xml:space="preserve"> "opevnění nátok"11</t>
  </si>
  <si>
    <t>1787365893</t>
  </si>
  <si>
    <t>96,8854831063811*1,1845 'Přepočtené koeficientem množství</t>
  </si>
  <si>
    <t>31</t>
  </si>
  <si>
    <t>-982808906</t>
  </si>
  <si>
    <t>"přejezd přes brody"150</t>
  </si>
  <si>
    <t>1569413905</t>
  </si>
  <si>
    <t>35*0,25 'Přepočtené koeficientem množství</t>
  </si>
  <si>
    <t>-1274578148</t>
  </si>
  <si>
    <t>"prefabrikovaný požerák 0,62 x 0,62 m, pozink,  dvoudlužový, dubové dluže" 1.6</t>
  </si>
  <si>
    <t>1887766911</t>
  </si>
  <si>
    <t>-1216574972</t>
  </si>
  <si>
    <t>"zdi u požeráku"0,67*0,2*2</t>
  </si>
  <si>
    <t>"základ potrubí"10,2*0,2</t>
  </si>
  <si>
    <t>-1450704850</t>
  </si>
  <si>
    <t>"stěny - u požeráku"0,68*0,2*2*2</t>
  </si>
  <si>
    <t>-2070874849</t>
  </si>
  <si>
    <t>1078694280</t>
  </si>
  <si>
    <t>"stupeň+práh"7,228*0,15</t>
  </si>
  <si>
    <t>39</t>
  </si>
  <si>
    <t>-95756839</t>
  </si>
  <si>
    <t>"kari sítě"(0,42*0,72*2+0,72*3*2+0,42*3*2+10,5*1,12+1,8*10+2,88*0,72*2+1,8*0,72*2+2,88*1,8*2)*7,9/1000*1,2</t>
  </si>
  <si>
    <t>1411029687</t>
  </si>
  <si>
    <t>"práh - výtok" 3,5*0,7</t>
  </si>
  <si>
    <t>"výpustné zařízení"3,3*2+0,5*1,2+10*1,2</t>
  </si>
  <si>
    <t>118045704</t>
  </si>
  <si>
    <t>"kamenná patka opevnění"0,43*94</t>
  </si>
  <si>
    <t>"patka - výtok"0,38*3</t>
  </si>
  <si>
    <t>717066809</t>
  </si>
  <si>
    <t>"nouzový přeliv"25*0,4</t>
  </si>
  <si>
    <t>"vzdouvací objekt"35,8*0,4</t>
  </si>
  <si>
    <t>"opevnění tůně"345*0,3</t>
  </si>
  <si>
    <t>"odtok z tůně"9,2*0,3</t>
  </si>
  <si>
    <t xml:space="preserve"> "opevnění nátok"11*0,4</t>
  </si>
  <si>
    <t>-37432543</t>
  </si>
  <si>
    <t>"vzdoucvací objekt"35,8*0,4</t>
  </si>
  <si>
    <t>-1519211192</t>
  </si>
  <si>
    <t>"vzdouvací objektu"6,6</t>
  </si>
  <si>
    <t>45</t>
  </si>
  <si>
    <t>-2121939661</t>
  </si>
  <si>
    <t>"podsyp - zához+opevnění"345</t>
  </si>
  <si>
    <t>"nouzový přeliv"25</t>
  </si>
  <si>
    <t>-747820485</t>
  </si>
  <si>
    <t>493456786</t>
  </si>
  <si>
    <t>"přeseknutí"2</t>
  </si>
  <si>
    <t>-1883687664</t>
  </si>
  <si>
    <t>"potrubí - výpust" 11*4.4</t>
  </si>
  <si>
    <t>-494963659</t>
  </si>
  <si>
    <t>"odpadní potrubí"11,8</t>
  </si>
  <si>
    <t>249419779</t>
  </si>
  <si>
    <t>0,456*10,8 'Přepočtené koeficientem množství</t>
  </si>
  <si>
    <t>51</t>
  </si>
  <si>
    <t>-1813789075</t>
  </si>
  <si>
    <t>"Obetonování potrubí"0,6*11,8</t>
  </si>
  <si>
    <t>52</t>
  </si>
  <si>
    <t>900697080</t>
  </si>
  <si>
    <t>1000</t>
  </si>
  <si>
    <t>53</t>
  </si>
  <si>
    <t>-641210575</t>
  </si>
  <si>
    <t>"Lávka na objektu, oboustranné zábradlí z akátu + podpěry, nosníky oc.profily U260, rošt z akátu + uzamykatelná branka"4,3</t>
  </si>
  <si>
    <t>-720052655</t>
  </si>
  <si>
    <t>858791709</t>
  </si>
  <si>
    <t>SO 03 - Vodní nádrž 3</t>
  </si>
  <si>
    <t>-464287838</t>
  </si>
  <si>
    <t>"odstranění travin v místě stavby"930</t>
  </si>
  <si>
    <t>1997103943</t>
  </si>
  <si>
    <t>-239699356</t>
  </si>
  <si>
    <t>"místo vodní nádrže"100</t>
  </si>
  <si>
    <t>-1718081930</t>
  </si>
  <si>
    <t>-357588740</t>
  </si>
  <si>
    <t>-1490352397</t>
  </si>
  <si>
    <t>11</t>
  </si>
  <si>
    <t>-342774037</t>
  </si>
  <si>
    <t>-844829201</t>
  </si>
  <si>
    <t>-1205936943</t>
  </si>
  <si>
    <t>"ornice v místě stavby"930</t>
  </si>
  <si>
    <t>-141836347</t>
  </si>
  <si>
    <t>40,68</t>
  </si>
  <si>
    <t>-2030721416</t>
  </si>
  <si>
    <t>"vodní tůně+přívodní koryto+odpadní koryto"(350+0,9*6+0,9*5,55)*0,9</t>
  </si>
  <si>
    <t>-1523542028</t>
  </si>
  <si>
    <t>360,395</t>
  </si>
  <si>
    <t>-1556638216</t>
  </si>
  <si>
    <t>36,09</t>
  </si>
  <si>
    <t>1078709529</t>
  </si>
  <si>
    <t>"nouzový přeliv"19*0,5</t>
  </si>
  <si>
    <t>"výpustné zařízení"11,4*1,2</t>
  </si>
  <si>
    <t>"přepouštěcí objekt"12*0,5</t>
  </si>
  <si>
    <t>"vzdouvací objekt"23*0,5</t>
  </si>
  <si>
    <t>969826017</t>
  </si>
  <si>
    <t>976893986</t>
  </si>
  <si>
    <t>"ornice - nazpět"930*0,2</t>
  </si>
  <si>
    <t>"skladka"120</t>
  </si>
  <si>
    <t>"výkop nádrže"360,95</t>
  </si>
  <si>
    <t>"násypy - hráz"360,7</t>
  </si>
  <si>
    <t>"vzdouvací objekt+vtok"23*0,5</t>
  </si>
  <si>
    <t>-2137160401</t>
  </si>
  <si>
    <t>120*15</t>
  </si>
  <si>
    <t>42560967</t>
  </si>
  <si>
    <t>"ornice - nazpět"930*0,2*2</t>
  </si>
  <si>
    <t>"terénní úpravy"120</t>
  </si>
  <si>
    <t>71627148</t>
  </si>
  <si>
    <t>"zásypy nazpět"100</t>
  </si>
  <si>
    <t>"násypy"361</t>
  </si>
  <si>
    <t>382423848</t>
  </si>
  <si>
    <t>120*2</t>
  </si>
  <si>
    <t>-1534285899</t>
  </si>
  <si>
    <t>120</t>
  </si>
  <si>
    <t>472717496</t>
  </si>
  <si>
    <t>-792248944</t>
  </si>
  <si>
    <t>-1491576709</t>
  </si>
  <si>
    <t>415*0,025 'Přepočtené koeficientem množství</t>
  </si>
  <si>
    <t>-2038733987</t>
  </si>
  <si>
    <t>"svahy koryta"185</t>
  </si>
  <si>
    <t>-1847668648</t>
  </si>
  <si>
    <t>185*0,025 'Přepočtené koeficientem množství</t>
  </si>
  <si>
    <t>600037637</t>
  </si>
  <si>
    <t>"úrovnání terénu kolem tůní"415</t>
  </si>
  <si>
    <t>"úrovnání dna "67+6,5</t>
  </si>
  <si>
    <t>-123604816</t>
  </si>
  <si>
    <t>"svahování tůní"  985</t>
  </si>
  <si>
    <t>2089056714</t>
  </si>
  <si>
    <t>"vzdouvací objekt"23</t>
  </si>
  <si>
    <t>-899569374</t>
  </si>
  <si>
    <t>70,3868894362598*1,1845 'Přepočtené koeficientem množství</t>
  </si>
  <si>
    <t>1872597029</t>
  </si>
  <si>
    <t>78</t>
  </si>
  <si>
    <t>-382265229</t>
  </si>
  <si>
    <t>74</t>
  </si>
  <si>
    <t>-194317672</t>
  </si>
  <si>
    <t>"zdi u požeráku"0,2*1,75*0,4+0,2*0,89*0,4</t>
  </si>
  <si>
    <t>"základ potrubí"7,8*0,2</t>
  </si>
  <si>
    <t>"základ-odtok"0,8*0,5*3,5</t>
  </si>
  <si>
    <t>-928707855</t>
  </si>
  <si>
    <t>"stěny - u požeráku"0,55*0,2*2*2</t>
  </si>
  <si>
    <t>"základ - odtok"0,5*0,8*2+0,8*2*3,5</t>
  </si>
  <si>
    <t>323977244</t>
  </si>
  <si>
    <t>1508922503</t>
  </si>
  <si>
    <t>"stupeň+práh"8,091*0,15</t>
  </si>
  <si>
    <t>-1547851357</t>
  </si>
  <si>
    <t>"kari sítě"(0,42*0,72*2+0,72*3*2+0,42*3*2+7,8*1,12+1,8*10+2,88*0,72*2+1,8*0,72*2+2,88*1,8*2)*7,9/1000*1,2</t>
  </si>
  <si>
    <t>-1558533697</t>
  </si>
  <si>
    <t>"výpustné zařízení"3,3*2+0,5*1,2+7,8*1,2</t>
  </si>
  <si>
    <t>40</t>
  </si>
  <si>
    <t>1987585016</t>
  </si>
  <si>
    <t>"kamenná patka opevnění"0,43*67</t>
  </si>
  <si>
    <t>-1225750051</t>
  </si>
  <si>
    <t>"nouzový přeliv"19*0,4</t>
  </si>
  <si>
    <t>"vzdouvací objekt"23*0,4</t>
  </si>
  <si>
    <t>"opevnění tůně"(114+156)*0,3</t>
  </si>
  <si>
    <t>"přepouštěcí objekt"11,4*0,4</t>
  </si>
  <si>
    <t>"odtok z tůně"7,85*0,4</t>
  </si>
  <si>
    <t xml:space="preserve"> "opevnění nátok"5,9*0,4</t>
  </si>
  <si>
    <t>858751107</t>
  </si>
  <si>
    <t>-956841549</t>
  </si>
  <si>
    <t>"vzdouvací objektu"5,5</t>
  </si>
  <si>
    <t>-860442311</t>
  </si>
  <si>
    <t>"podsyp - zához+opevnění"81</t>
  </si>
  <si>
    <t>"nouzový přeliv"19</t>
  </si>
  <si>
    <t>"přepouštěcí objekt"11,6</t>
  </si>
  <si>
    <t>277672788</t>
  </si>
  <si>
    <t>1514586786</t>
  </si>
  <si>
    <t>"potrubí - výpust" 7,8*4.4</t>
  </si>
  <si>
    <t>716399975</t>
  </si>
  <si>
    <t>"odpadní potrubí"8</t>
  </si>
  <si>
    <t>1772855235</t>
  </si>
  <si>
    <t>0,308888888888889*10,8 'Přepočtené koeficientem množství</t>
  </si>
  <si>
    <t>707577487</t>
  </si>
  <si>
    <t>"Obetonování potrubí"0,6*7,8</t>
  </si>
  <si>
    <t>396663668</t>
  </si>
  <si>
    <t>"Lávka na objektu, oboustranné zábradlí z akátu + podpěry, nosníky oc.profily U260, rošt z akátu + uzamykatelná branka"2,7</t>
  </si>
  <si>
    <t>1262468197</t>
  </si>
  <si>
    <t>1701737018</t>
  </si>
  <si>
    <t>SO 05 - Vodní nádrž 5</t>
  </si>
  <si>
    <t>-429369612</t>
  </si>
  <si>
    <t>"odstranění travin v místě stavby"340</t>
  </si>
  <si>
    <t>1605206854</t>
  </si>
  <si>
    <t>344840384</t>
  </si>
  <si>
    <t>1869733979</t>
  </si>
  <si>
    <t>-1691015584</t>
  </si>
  <si>
    <t>"pro zakládání objektů dle potřeby"50</t>
  </si>
  <si>
    <t>-443292992</t>
  </si>
  <si>
    <t>-39346675</t>
  </si>
  <si>
    <t>"těžení sedimentu"66,5</t>
  </si>
  <si>
    <t>"staveništní komunikace"146*0,3</t>
  </si>
  <si>
    <t>2046476264</t>
  </si>
  <si>
    <t>"ornice - nazpět"386*0,2</t>
  </si>
  <si>
    <t>"zásypy nazpět"15</t>
  </si>
  <si>
    <t>"ochranná hrázka"0,5*35*2</t>
  </si>
  <si>
    <t>"násypy"3</t>
  </si>
  <si>
    <t>2021977508</t>
  </si>
  <si>
    <t>"ornice - nazpět"386*0,2*2</t>
  </si>
  <si>
    <t>418787383</t>
  </si>
  <si>
    <t>34521512</t>
  </si>
  <si>
    <t>66,5*2,0</t>
  </si>
  <si>
    <t>-806095868</t>
  </si>
  <si>
    <t>"Odvoz materiálu na skládku" 66,5</t>
  </si>
  <si>
    <t>-608482066</t>
  </si>
  <si>
    <t>"staveništní komunikace+staveniště"46</t>
  </si>
  <si>
    <t>" terén kolemí"340</t>
  </si>
  <si>
    <t>-1159704839</t>
  </si>
  <si>
    <t>-1545711870</t>
  </si>
  <si>
    <t>386*0,025 'Přepočtené koeficientem množství</t>
  </si>
  <si>
    <t>-909786044</t>
  </si>
  <si>
    <t>"úrovnání terénu"200</t>
  </si>
  <si>
    <t>"úrovnání dna "146</t>
  </si>
  <si>
    <t>1746588455</t>
  </si>
  <si>
    <t>"svahování" 109</t>
  </si>
  <si>
    <t>-1242401194</t>
  </si>
  <si>
    <t>"opevnění "120</t>
  </si>
  <si>
    <t>-1942974028</t>
  </si>
  <si>
    <t>248,424315657388*1,1845 'Přepočtené koeficientem množství</t>
  </si>
  <si>
    <t>-2144481094</t>
  </si>
  <si>
    <t>"kamenná patka opevnění"0,43*85</t>
  </si>
  <si>
    <t>591967228</t>
  </si>
  <si>
    <t>"opevnění "120*0,3</t>
  </si>
  <si>
    <t>480964800</t>
  </si>
  <si>
    <t>-1543500361</t>
  </si>
  <si>
    <t>"podsyp - zához+opevnění"120</t>
  </si>
  <si>
    <t>-258945355</t>
  </si>
  <si>
    <t>-444616921</t>
  </si>
  <si>
    <t>1278130380</t>
  </si>
  <si>
    <t>-739390182</t>
  </si>
  <si>
    <t>SO 04 - Vodní tůň 4</t>
  </si>
  <si>
    <t>867489843</t>
  </si>
  <si>
    <t>"odstranění travin v místě stavby"45</t>
  </si>
  <si>
    <t>214010351</t>
  </si>
  <si>
    <t>-1495081594</t>
  </si>
  <si>
    <t>"místo vodní nádrže"30</t>
  </si>
  <si>
    <t>-1725838765</t>
  </si>
  <si>
    <t>-1673268126</t>
  </si>
  <si>
    <t>-710943393</t>
  </si>
  <si>
    <t>-1268007546</t>
  </si>
  <si>
    <t>"staveništní komunikace"45</t>
  </si>
  <si>
    <t>1736586404</t>
  </si>
  <si>
    <t>-603437132</t>
  </si>
  <si>
    <t>"pro zakládání objektů dle potřeby"15</t>
  </si>
  <si>
    <t>-1163166061</t>
  </si>
  <si>
    <t>"vzdouvací objekt"33*0,5</t>
  </si>
  <si>
    <t>-148393677</t>
  </si>
  <si>
    <t>" koryto"25</t>
  </si>
  <si>
    <t>"staveništní komunikace"45*0,3</t>
  </si>
  <si>
    <t>-88909113</t>
  </si>
  <si>
    <t>820106920</t>
  </si>
  <si>
    <t>1509043868</t>
  </si>
  <si>
    <t>1393660857</t>
  </si>
  <si>
    <t>"ornice - nazpět"207*0,2</t>
  </si>
  <si>
    <t>"výkop staveništní komunikace"45*0,3</t>
  </si>
  <si>
    <t>"výkop"23</t>
  </si>
  <si>
    <t>"násypy"16</t>
  </si>
  <si>
    <t>"vzdouvací objekt+vtok"33*0,5</t>
  </si>
  <si>
    <t>1251256004</t>
  </si>
  <si>
    <t>15*33</t>
  </si>
  <si>
    <t>1991282979</t>
  </si>
  <si>
    <t>"ornice - nazpět"207*0,2*2</t>
  </si>
  <si>
    <t>-1826704715</t>
  </si>
  <si>
    <t>"zásypy nazpět"20</t>
  </si>
  <si>
    <t>1833846402</t>
  </si>
  <si>
    <t>1141354279</t>
  </si>
  <si>
    <t>33*2</t>
  </si>
  <si>
    <t>1878760336</t>
  </si>
  <si>
    <t>-234750155</t>
  </si>
  <si>
    <t>-152633970</t>
  </si>
  <si>
    <t>"staveništní komunikace+staveniště"45</t>
  </si>
  <si>
    <t>"okolí kolem stavby"162</t>
  </si>
  <si>
    <t>1295238261</t>
  </si>
  <si>
    <t>199431126</t>
  </si>
  <si>
    <t>207*0,025 'Přepočtené koeficientem množství</t>
  </si>
  <si>
    <t>1706620209</t>
  </si>
  <si>
    <t>"svahy koryta"29</t>
  </si>
  <si>
    <t>944819646</t>
  </si>
  <si>
    <t>29*0,025 'Přepočtené koeficientem množství</t>
  </si>
  <si>
    <t>-1726856164</t>
  </si>
  <si>
    <t>"úrovnání terénu kolem tůní"162</t>
  </si>
  <si>
    <t>"úrovnání dna "90</t>
  </si>
  <si>
    <t>272003124</t>
  </si>
  <si>
    <t xml:space="preserve">"svahování"29 </t>
  </si>
  <si>
    <t>1630631338</t>
  </si>
  <si>
    <t>"vzdouvací objekt"33</t>
  </si>
  <si>
    <t>-1735276016</t>
  </si>
  <si>
    <t>68,3166868057816*1,1845 'Přepočtené koeficientem množství</t>
  </si>
  <si>
    <t>-1084538079</t>
  </si>
  <si>
    <t>"přejezd přes brody"45</t>
  </si>
  <si>
    <t>-1551261406</t>
  </si>
  <si>
    <t>10,5*0,25 'Přepočtené koeficientem množství</t>
  </si>
  <si>
    <t>-2052497144</t>
  </si>
  <si>
    <t>"vzdouvací objekt"33*0,4</t>
  </si>
  <si>
    <t>-1500033615</t>
  </si>
  <si>
    <t>1215794040</t>
  </si>
  <si>
    <t>"vzdouvací objektu"6,45</t>
  </si>
  <si>
    <t>-16764500</t>
  </si>
  <si>
    <t>108166556</t>
  </si>
  <si>
    <t>-1155812338</t>
  </si>
  <si>
    <t>1527028465</t>
  </si>
  <si>
    <t>69662334</t>
  </si>
  <si>
    <t>SO 06 - Vodní nádrž 6</t>
  </si>
  <si>
    <t>1604632557</t>
  </si>
  <si>
    <t>"odstranění travin v místě stavby"1480</t>
  </si>
  <si>
    <t>651310740</t>
  </si>
  <si>
    <t>-1491533388</t>
  </si>
  <si>
    <t>1832550828</t>
  </si>
  <si>
    <t>-699154393</t>
  </si>
  <si>
    <t>61611844</t>
  </si>
  <si>
    <t>-560572696</t>
  </si>
  <si>
    <t>-1886261219</t>
  </si>
  <si>
    <t>960342686</t>
  </si>
  <si>
    <t>-2124875839</t>
  </si>
  <si>
    <t>"staveništní komunikace"200</t>
  </si>
  <si>
    <t>2087830414</t>
  </si>
  <si>
    <t>"pro zakládání objektů dle potřeby"60</t>
  </si>
  <si>
    <t>-1202850816</t>
  </si>
  <si>
    <t>"pro zakládání objektů dle potřeby"80</t>
  </si>
  <si>
    <t>-1436142813</t>
  </si>
  <si>
    <t>"ornice v místě stavby"1015</t>
  </si>
  <si>
    <t>-1441273161</t>
  </si>
  <si>
    <t>"odpadní potrubí"9,5*1,3</t>
  </si>
  <si>
    <t>"požerák"20*0,4</t>
  </si>
  <si>
    <t>1643170868</t>
  </si>
  <si>
    <t>"vodní  nádrž"282,78</t>
  </si>
  <si>
    <t>671719864</t>
  </si>
  <si>
    <t>"vodní  nádrž"314,2</t>
  </si>
  <si>
    <t>69</t>
  </si>
  <si>
    <t>248313173</t>
  </si>
  <si>
    <t>31,42</t>
  </si>
  <si>
    <t>-1007635371</t>
  </si>
  <si>
    <t>1002990665</t>
  </si>
  <si>
    <t>-422723831</t>
  </si>
  <si>
    <t>-1463216549</t>
  </si>
  <si>
    <t>"ornice - nazpět"1015*0,2</t>
  </si>
  <si>
    <t>"ochranná hrázka"0,5*15*1</t>
  </si>
  <si>
    <t>"skladka"100</t>
  </si>
  <si>
    <t>"výkop nádrže"314,2</t>
  </si>
  <si>
    <t>"násypy - hráz"15</t>
  </si>
  <si>
    <t>"zásyp"0,78*9,5</t>
  </si>
  <si>
    <t>"požerák+potrubí"20,35</t>
  </si>
  <si>
    <t>-1199589882</t>
  </si>
  <si>
    <t>100*15</t>
  </si>
  <si>
    <t>-1212816225</t>
  </si>
  <si>
    <t>"ornice - nazpět"1015*0,2*2</t>
  </si>
  <si>
    <t>"terénní úpravy"100</t>
  </si>
  <si>
    <t>-1039249238</t>
  </si>
  <si>
    <t>"zásypy nazpět"9,5*0,78</t>
  </si>
  <si>
    <t>71</t>
  </si>
  <si>
    <t>-200957323</t>
  </si>
  <si>
    <t>15*2</t>
  </si>
  <si>
    <t>1858999303</t>
  </si>
  <si>
    <t>-1384266017</t>
  </si>
  <si>
    <t>" terén kolem nádrže"1015</t>
  </si>
  <si>
    <t>899479260</t>
  </si>
  <si>
    <t>" terén kolem"1015</t>
  </si>
  <si>
    <t>286683982</t>
  </si>
  <si>
    <t>1015*0,025 'Přepočtené koeficientem množství</t>
  </si>
  <si>
    <t>-99246636</t>
  </si>
  <si>
    <t>"úrovnání terénu kolem "1015</t>
  </si>
  <si>
    <t>"úrovnání dna "256</t>
  </si>
  <si>
    <t>952017674</t>
  </si>
  <si>
    <t>"svahování "133,6</t>
  </si>
  <si>
    <t>-1627674376</t>
  </si>
  <si>
    <t xml:space="preserve"> "opevnění"287</t>
  </si>
  <si>
    <t>1735950872</t>
  </si>
  <si>
    <t>594,148154947252*1,1845 'Přepočtené koeficientem množství</t>
  </si>
  <si>
    <t>79001956</t>
  </si>
  <si>
    <t>"příjezd ke stavbě"200</t>
  </si>
  <si>
    <t>-412395440</t>
  </si>
  <si>
    <t>46,6666666666667*0,25 'Přepočtené koeficientem množství</t>
  </si>
  <si>
    <t>Prefabrikovaný požerák 750 x 750, dvoudlužový, pozink, dubové dluže</t>
  </si>
  <si>
    <t>793385607</t>
  </si>
  <si>
    <t>"prefabrikovaný požerák 0,75 x 0,75 m, pozink,  dvoudlužový, dubové dluže" 1.6</t>
  </si>
  <si>
    <t>-1157874599</t>
  </si>
  <si>
    <t>321321116</t>
  </si>
  <si>
    <t>Konstrukce vodních staveb ze ŽB mrazuvzdorného tř. C 30/37</t>
  </si>
  <si>
    <t>1444702689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</si>
  <si>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</si>
  <si>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https://podminky.urs.cz/item/CS_URS_2022_02/321321116</t>
  </si>
  <si>
    <t>"požerák"1,72*1,85</t>
  </si>
  <si>
    <t>"základ potrubí"9,5*0,1*0,9</t>
  </si>
  <si>
    <t>"základ požerák"3,44*0,35*1,8</t>
  </si>
  <si>
    <t>532995164</t>
  </si>
  <si>
    <t>"stěny - u požeráku"1,17*0,25*2+0,25*1,82</t>
  </si>
  <si>
    <t>"základ - požerák"1,8*0,35*2+3,44*0,35*2</t>
  </si>
  <si>
    <t>"požerák"(1,15+1,15+1,1)*2*1,82</t>
  </si>
  <si>
    <t>-713571216</t>
  </si>
  <si>
    <t>-2006170902</t>
  </si>
  <si>
    <t>"stupeň+práh"6,204*0,15</t>
  </si>
  <si>
    <t>1698485403</t>
  </si>
  <si>
    <t>"kari sítě"1,5</t>
  </si>
  <si>
    <t>-261252540</t>
  </si>
  <si>
    <t>"potrubí"9,5*0,9</t>
  </si>
  <si>
    <t>"výpustné zařízení"7,28</t>
  </si>
  <si>
    <t>728078417</t>
  </si>
  <si>
    <t>1851552463</t>
  </si>
  <si>
    <t>"opevnění tůně"290*0,3</t>
  </si>
  <si>
    <t>1601009359</t>
  </si>
  <si>
    <t>257632135</t>
  </si>
  <si>
    <t>"podsyp - zához+opevnění"286</t>
  </si>
  <si>
    <t>1863296205</t>
  </si>
  <si>
    <t>-1143378796</t>
  </si>
  <si>
    <t>2122530129</t>
  </si>
  <si>
    <t>"potrubí - výpust" 9,5*1,5</t>
  </si>
  <si>
    <t>-423322580</t>
  </si>
  <si>
    <t>"Obetonování potrubí"0,5*9,5</t>
  </si>
  <si>
    <t>919551112</t>
  </si>
  <si>
    <t>Zřízení propustku z trub plastových PE rýhovaných se spojkami nebo s hrdlem DN 400 mm</t>
  </si>
  <si>
    <t>314076624</t>
  </si>
  <si>
    <t>Zřízení propustku z trub plastových polyetylenových rýhovaných se spojkami nebo s hrdlem DN 400 mm</t>
  </si>
  <si>
    <t>https://podminky.urs.cz/item/CS_URS_2022_02/919551112</t>
  </si>
  <si>
    <t>56241111</t>
  </si>
  <si>
    <t>trouba HDPE flexibilní 8kPA D 400mm</t>
  </si>
  <si>
    <t>1732604779</t>
  </si>
  <si>
    <t>10,15</t>
  </si>
  <si>
    <t>10,15*1,015 'Přepočtené koeficientem množství</t>
  </si>
  <si>
    <t>934956124</t>
  </si>
  <si>
    <t>Hradítka z dubového dřeva tl 50 mm</t>
  </si>
  <si>
    <t>7949267</t>
  </si>
  <si>
    <t>Přepadová a ochranná zařízení nádrží dřevěná hradítka (dluže požeráku) š.150 mm, bez nátěru, s potřebným kováním z dubového dřeva, tl. 50 mm</t>
  </si>
  <si>
    <t>https://podminky.urs.cz/item/CS_URS_2022_02/934956124</t>
  </si>
  <si>
    <t xml:space="preserve">Poznámka k souboru cen:
1. Ceny -3111 až -3116 lze použít i pro lávky o několika polích. Každé pole se však z hlediska volby ceny považuje za samostatnou lávku.
2. V cenách jsou započteny i náklady na nezbytné kování a spojovací prvky.
3. Množství měrných jednotek:
a) u cen -3111 až -3116 se stanoví v m2 plochy obsluhovacích lávek,
b) u cen -6111 až -6222 se stanoví v m2 pohledové plochy hradítek a stavidlových tabulí
</t>
  </si>
  <si>
    <t>Poznámka k položce:
dvojitá dlužová stěna - šířka 0,88, výška 2,1 m = 2*0,88*2,1</t>
  </si>
  <si>
    <t>"dvojitá dlužová stěna - šířka 0,68, výška 2,1 m "2*0,86*1,82</t>
  </si>
  <si>
    <t>13010814.01</t>
  </si>
  <si>
    <t>ocel profilová jakost S235JR (11 375) průřez U (UPN) 65</t>
  </si>
  <si>
    <t>-230390623</t>
  </si>
  <si>
    <t>Poznámka k položce:
8,64 kg/m
U profily jako vodící drážky a dosedací prahy dluží požeráku
vertikální - výška 2,8 m, 4 ks - 4*2,8*0,00864    0,097
horizontální - délka 0,9*2*0,00864                      0,015</t>
  </si>
  <si>
    <t>"8,64 kg/m"</t>
  </si>
  <si>
    <t>"U profily jako vodící drážky a dosedací prahy dluží požeráku"</t>
  </si>
  <si>
    <t>"vertikální - výška 1,82 m, 4 ks " 4*1,82*8,64/1000*1,2</t>
  </si>
  <si>
    <t xml:space="preserve">"horizontální - délka" 0,7*2*8,64/1000*1,2                      </t>
  </si>
  <si>
    <t>-871233748</t>
  </si>
  <si>
    <t>5600</t>
  </si>
  <si>
    <t>953334118</t>
  </si>
  <si>
    <t>Bobtnavý pásek do pracovních spar betonových kcí bentonitový 20 x 15 mm</t>
  </si>
  <si>
    <t>-1806235059</t>
  </si>
  <si>
    <t>Bobtnavý pásek do pracovních spar betonových konstrukcí bentonitový, rozměru 20 x 15 mm</t>
  </si>
  <si>
    <t>https://podminky.urs.cz/item/CS_URS_2022_02/953334118</t>
  </si>
  <si>
    <t xml:space="preserve">Poznámka k souboru cen:
1. V cenách jsou započteny i náklady na očištění pracovní spáry, nanesení lepícího tmelu, u bentonitových pásků překrytí pásky upevňovací mřížkou a ukotvení hřeby do betonu.
</t>
  </si>
  <si>
    <t>Poznámka k položce:
výtokový objekt 9,8 m
bezpeč.přeliv - potrubí  15,4 m
požerák - přeliv  14,1 m</t>
  </si>
  <si>
    <t>"výtokový objekt" 9,8</t>
  </si>
  <si>
    <t>"bezpeč.přeliv - potrubí"  15,4</t>
  </si>
  <si>
    <t>"požerák - přeliv"  14,1</t>
  </si>
  <si>
    <t>953942421</t>
  </si>
  <si>
    <t>Osazování ocelových rámů do 1000x1000 mm</t>
  </si>
  <si>
    <t>-2083042859</t>
  </si>
  <si>
    <t>Osazování drobných kovových předmětů se zalitím maltou cementovou, do vysekaných kapes nebo připravených otvorů ocelového čtvercového rámu velikosti do 1000x1000 mm, s podlitím rámu</t>
  </si>
  <si>
    <t>https://podminky.urs.cz/item/CS_URS_2022_02/953942421</t>
  </si>
  <si>
    <t xml:space="preserve">Poznámka k souboru cen:
1. V cenách nejsou započteny náklady na dodávku kovových předmětů; tyto se oceňují ve specifikaci. Ztratné se nestanoví.
2. Cenu -2841 lze použít pro osazení rámu pod pružinový (roštový) ocelový základ např. domovních praček, odstředivek, ždímaček, motorových zařízení, ventilátorů apod.
3. Cena -2851 je určena pro zednické osazení zábradlí ze samostatných dílů nevyžadující samostatnou montáž.
4. Ceny platí za každé zalití.
</t>
  </si>
  <si>
    <t>13010428.02</t>
  </si>
  <si>
    <t>úhelník ocelový rovnostranný jakost S235JR (11 375) 60x60x6mm</t>
  </si>
  <si>
    <t>-836093563</t>
  </si>
  <si>
    <t>Poznámka k položce:
3 - stranný rám pro poklop požeráku  3*1*0,004</t>
  </si>
  <si>
    <t>"3 - stranný rám pro poklop požeráku"  3*1*0,005</t>
  </si>
  <si>
    <t>953943125</t>
  </si>
  <si>
    <t>Osazování výrobků přes 30 do 120 kg/kus do betonu</t>
  </si>
  <si>
    <t>-2140285318</t>
  </si>
  <si>
    <t>Osazování drobných kovových předmětů výrobků ostatních jinde neuvedených do betonu se zajištěním polohy k bednění či k výztuži před zabetonováním hmotnosti přes 30 do 120 kg/kus</t>
  </si>
  <si>
    <t>https://podminky.urs.cz/item/CS_URS_2022_02/953943125</t>
  </si>
  <si>
    <t xml:space="preserve">Poznámka k položce:
2 drážky pro dluže - každá 2 x vertikální, 1 x horizontální    2*3 </t>
  </si>
  <si>
    <t xml:space="preserve">"2 drážky pro dluže - každá 2 x vertikální, 1 x horizontální"    2*3 </t>
  </si>
  <si>
    <t>1553671430</t>
  </si>
  <si>
    <t>1118716238</t>
  </si>
  <si>
    <t>-339269817</t>
  </si>
  <si>
    <t>VRN - Vedlejší rozpočtové náklady</t>
  </si>
  <si>
    <t>N00 - Vedlejší a ostaní náklady</t>
  </si>
  <si>
    <t xml:space="preserve">    N01 - Vedlejší a ostatní náklady</t>
  </si>
  <si>
    <t xml:space="preserve">    VRN1 - Průzkumné, geodetické a projektové práce</t>
  </si>
  <si>
    <t>N00</t>
  </si>
  <si>
    <t>Vedlejší a ostaní náklady</t>
  </si>
  <si>
    <t>R210</t>
  </si>
  <si>
    <t>soubor</t>
  </si>
  <si>
    <t>512</t>
  </si>
  <si>
    <t>1508604290</t>
  </si>
  <si>
    <t>Následné péče o výsadbu po dobu 3 let</t>
  </si>
  <si>
    <t>N01</t>
  </si>
  <si>
    <t>Vedlejší a ostatní náklady</t>
  </si>
  <si>
    <t>R01</t>
  </si>
  <si>
    <t>Vyhotovení fotodokumentace a videozáznamu dotčených pozemků, komunikací a staveb na těchto pozemcích ležících. Fotodokumentace a videozáznam budou předány objednateli před zahájením stavebních prací v elektronické podobě (1x CD/DVD).</t>
  </si>
  <si>
    <t>-1293312797</t>
  </si>
  <si>
    <t>R02</t>
  </si>
  <si>
    <t>Vytýčení inženýrských sítí a zařízení, včetně zajištění případné aktualizace vyjádření správců sítí, která pozbudou platnosti v období mezi předáním staveniště a vytyčením sítí.</t>
  </si>
  <si>
    <t>-1902963068</t>
  </si>
  <si>
    <t>R03</t>
  </si>
  <si>
    <t>208150008</t>
  </si>
  <si>
    <t>Zajištění umístění štítku o povolení stavby a stejnopisu oznámení o zahájení prací oblastnímu inspektorátu práce na viditelném místě u vstupu na staveniště.</t>
  </si>
  <si>
    <t>R04</t>
  </si>
  <si>
    <t>1418566782</t>
  </si>
  <si>
    <t>Vytyčení stavby, hranic pozemků a provedení geodetických prací nutných k posouzení shody realizované stavby se schválenou projektovou dokumentací odborně způsobilou osobou v oboru zeměměřictví.</t>
  </si>
  <si>
    <t>R05</t>
  </si>
  <si>
    <t>-1816263213</t>
  </si>
  <si>
    <t>Aktualizace, přizpůsobení a doplnění plánu bezpečnosti a ochrany zdraví při práci.</t>
  </si>
  <si>
    <t>R06</t>
  </si>
  <si>
    <t>389748272</t>
  </si>
  <si>
    <t>Aktualizace a doplnění povodňového plánu, včetně ověření souladu příslušným povodňovým orgánem obce.</t>
  </si>
  <si>
    <t>R07</t>
  </si>
  <si>
    <t>-2137445073</t>
  </si>
  <si>
    <t>Aktualizace a doplnění firemního havarijního plánu</t>
  </si>
  <si>
    <t>R08</t>
  </si>
  <si>
    <t>1605284748</t>
  </si>
  <si>
    <t>Provedení opatření vyplývajících z povodňového a havarijního plánu (např. hlásný profil, havarijní souprava apod.).</t>
  </si>
  <si>
    <t>R09</t>
  </si>
  <si>
    <t>252115150</t>
  </si>
  <si>
    <t>Zpracování a předání doplněné dokumentace pro provádění stavby o realizační detaily stavby a technologické postupy zhotovitele.</t>
  </si>
  <si>
    <t>Poznámka k položce:
Předány budou min. realizační detaily a technologické postupy pro:, - vrtání a osazování chemických kotev, - pažení výkopů, - atd.</t>
  </si>
  <si>
    <t>R14</t>
  </si>
  <si>
    <t>2114145427</t>
  </si>
  <si>
    <t>Zajištění a zabezpečení staveniště, zřízení a likvidace zařízení staveniště, včetně oplocení, případných přípojek, přístupů, sjezdů, skládek, deponií, míchacích center apod.</t>
  </si>
  <si>
    <t>R16</t>
  </si>
  <si>
    <t>1869645014</t>
  </si>
  <si>
    <t>Zajištění a provedení zkoušek, rozborů a atestů nutných pro řádné provádění a dokončení díla, uvedených v projektové dokumentaci včetně předání jejich výsledků objednateli, jakož i provedení zkoušek a rozborů předepsaných platnou projektovou dokumentací</t>
  </si>
  <si>
    <t>R17</t>
  </si>
  <si>
    <t>294744552</t>
  </si>
  <si>
    <t>Uvedení dotčených pozemků a komunikací do původního (popř. zasmluvněného) stavu.</t>
  </si>
  <si>
    <t>R18</t>
  </si>
  <si>
    <t>-949333955</t>
  </si>
  <si>
    <t>Informování vlastníků stavbou dotčených pozemků a komunikací o vstupu na pozemky, včetně protokolárního předání dotčených pozemků a komunikací uvedených do původního stavu, zpět jejich vlastníkům.</t>
  </si>
  <si>
    <t>R19</t>
  </si>
  <si>
    <t>-756230564</t>
  </si>
  <si>
    <t>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</t>
  </si>
  <si>
    <t>Poznámka k položce:
Poznámka k položce:
- součástí geodetické části bude polohové a výškové geodetické zaměření základových spár (např. prahy, stupně, přehrážka, hráz)
- zaměření bude provedeno maximálně se střední souřadnicovou chybou Uxy=0,14 m, Uh=0,12 m dle ČSN 01 3410</t>
  </si>
  <si>
    <t>R21</t>
  </si>
  <si>
    <t>103164032</t>
  </si>
  <si>
    <t>Vedení pracovního deníku skrývaných kulturních vrstev půdy a provádění souvisejících činností</t>
  </si>
  <si>
    <t>R22</t>
  </si>
  <si>
    <t>1816773772</t>
  </si>
  <si>
    <t>Zajištění geotechnického dozoru stavby</t>
  </si>
  <si>
    <t>Poznámka k položce:
1. Přítomnost autorizovaného inženýra v oboru geotechnika v požadovaných fázích výstavby dle požadavků projektové dokumentace, včetně zajištění stanovisek, posudků, zkoušek apod.
2. Minimální rozsah požadovaných prací je stanoven projektovou dokumentací.
3. V případě potřeby nebo požadavku objednatele se bude geotechnický dozor stavby účastnit kontrolních dnů a prohlídek stavby.
4. Položka zahrnuje náklady na veškeré související činnosti spojené s geotechnickým dozorem stavby.</t>
  </si>
  <si>
    <t>R23</t>
  </si>
  <si>
    <t>1426158707</t>
  </si>
  <si>
    <t>Dopravní značení stavby</t>
  </si>
  <si>
    <t>Poznámka k položce:
 - pronájem, umístění dopravních značek dle DIO</t>
  </si>
  <si>
    <t>K102</t>
  </si>
  <si>
    <t xml:space="preserve">Publicita projektu </t>
  </si>
  <si>
    <t>4153436</t>
  </si>
  <si>
    <t>VRN1</t>
  </si>
  <si>
    <t>Průzkumné, geodetické a projektové práce</t>
  </si>
  <si>
    <t>011114000</t>
  </si>
  <si>
    <t>Inženýrsko-geologický průzkum</t>
  </si>
  <si>
    <t>CS ÚRS 2021 01</t>
  </si>
  <si>
    <t>1024</t>
  </si>
  <si>
    <t>1315364513</t>
  </si>
  <si>
    <t>https://podminky.urs.cz/item/CS_URS_2021_01/011114000</t>
  </si>
  <si>
    <t xml:space="preserve">Poznámka k souboru cen:
1. Více informací o volbě, obsahu a způsobu ocenění jednotlivých titulů viz Příloha 01 Průzkumné, geodetické a projektové práce.
</t>
  </si>
  <si>
    <t>Poznámka k položce:
Doplňující IG průzkum</t>
  </si>
  <si>
    <t>204</t>
  </si>
  <si>
    <t>Havarijní čerpání podzemních a povrchových vod při živelných pohromách, intenzivních přívalových deštích, či letních bouřkách (pokud není uvedeno v jednotlivých SO a pokud se na ně nevztahuje pojistka). (500 l/min za dobu 72 hod.)</t>
  </si>
  <si>
    <t>-2037700823</t>
  </si>
  <si>
    <t>R202</t>
  </si>
  <si>
    <t>Náklady spojené s  plněním dalších podmínek zde neuvedených, které vyplývají ze stavebních povolení.</t>
  </si>
  <si>
    <t>1798647611</t>
  </si>
  <si>
    <t>Náklady spojené s plněním dalších podmínek zde neuvedených, které vyplývají ze stavebních povolení.</t>
  </si>
  <si>
    <t>R203</t>
  </si>
  <si>
    <t>Vypracování geometrického plánu. Geometrický plán bude vypracován ve 3 vyhotoveních v listinné podobě (do katastru bude vložen až po dokončení stavby).</t>
  </si>
  <si>
    <t>198014903</t>
  </si>
  <si>
    <t>R205</t>
  </si>
  <si>
    <t>Náklady spojené se zajištěním věcných břemen vlastníků pozemků</t>
  </si>
  <si>
    <t>-749358519</t>
  </si>
  <si>
    <t>R206</t>
  </si>
  <si>
    <t>Náklady spojené s kolaudačním řízením stavby, se zajištěním a vypracováním dokladů ke kolaudačním souhlasům , a to plně v souladu s požadavky stavebníka (veškeré administrativní úkony zhotovitele před vydáním kolaudačního rozhodnutí).</t>
  </si>
  <si>
    <t>1126851015</t>
  </si>
  <si>
    <t>R207</t>
  </si>
  <si>
    <t>Kompletační činnost zhotovitele.</t>
  </si>
  <si>
    <t>-1977734760</t>
  </si>
  <si>
    <t>R208</t>
  </si>
  <si>
    <t>Zajištění archeologického dohledu</t>
  </si>
  <si>
    <t>-2059267880</t>
  </si>
  <si>
    <t>R212</t>
  </si>
  <si>
    <t>Náklady spojené s vyřízením požadavků orgánů a organizací nutných před započetím výstavby a  obsažených v dokladové části: např. kácení zeleně, dopravní trasy, zvláštní užívání komunikací, správní poplatky, ohlášení stavby, povolení s nakládání s podzemní</t>
  </si>
  <si>
    <t>95461490</t>
  </si>
  <si>
    <t>Náklady spojené s vyřízením požadavků orgánů a organizací nutných před započetím výstavby a obsažených v dokladové části: např. kácení zeleně, dopravní trasy, zvláštní užívání komunikací, správní poplatky, ohlášení stavby, povolení s nakládání s podzemními vodami k jejich čerpání za účelem snižování jejich hladiny.</t>
  </si>
  <si>
    <t>S0 07 - Náhradní výsadba</t>
  </si>
  <si>
    <t>183104712</t>
  </si>
  <si>
    <t>Kopání jamek pro výsadbu sazenic D 700 mm hl 700 mm v půdě nezabuřeněné zemina 2</t>
  </si>
  <si>
    <t>902822450</t>
  </si>
  <si>
    <t>Kopání jamek pro výsadbu sazenic velikost jamky průměr 700 mm, hl. 700 mm v půdě nezabuřeněné zemina 2</t>
  </si>
  <si>
    <t>https://podminky.urs.cz/item/CS_URS_2022_02/183104712</t>
  </si>
  <si>
    <t>"výsadba lokality 1,2,3 a 6"36</t>
  </si>
  <si>
    <t>184102114</t>
  </si>
  <si>
    <t>Výsadba dřeviny s balem D přes 0,4 do 0,5 m do jamky se zalitím v rovině a svahu do 1:5</t>
  </si>
  <si>
    <t>-321113440</t>
  </si>
  <si>
    <t>Výsadba dřeviny s balem do předem vyhloubené jamky se zalitím v rovině nebo na svahu do 1:5, při průměru balu přes 400 do 500 mm</t>
  </si>
  <si>
    <t>https://podminky.urs.cz/item/CS_URS_2022_02/184102114</t>
  </si>
  <si>
    <t>026R2</t>
  </si>
  <si>
    <t>Listnaté stromy</t>
  </si>
  <si>
    <t>-277824037</t>
  </si>
  <si>
    <t>"listnaté stromy"36</t>
  </si>
  <si>
    <t>184215131</t>
  </si>
  <si>
    <t>Ukotvení kmene dřevin třemi kůly D do 0,1 m dl do 1 m</t>
  </si>
  <si>
    <t>617095079</t>
  </si>
  <si>
    <t>Ukotvení dřeviny kůly třemi kůly, délky do 1 m</t>
  </si>
  <si>
    <t>https://podminky.urs.cz/item/CS_URS_2022_02/184215131</t>
  </si>
  <si>
    <t xml:space="preserve">Poznámka k souboru cen:
1. V cenách jsou započteny i náklady na ochranu proti poškození kmene v místě vzepření.
2. V cenách nejsou započteny náklady na dodání kůlů, tyto se oceňují ve specifikaci.
3. Ceny jsou určeny pro ukotvení dřevin kůly o průměru do 100 mm.
</t>
  </si>
  <si>
    <t>"výsadba lokality 1,2,3 a 6"36*3</t>
  </si>
  <si>
    <t>60591253</t>
  </si>
  <si>
    <t>kůl vyvazovací dřevěný impregnovaný D 8cm dl 2m</t>
  </si>
  <si>
    <t>-85842189</t>
  </si>
  <si>
    <t>184813112</t>
  </si>
  <si>
    <t>Ochrana lesních kultur proti škodám způsobených zvěří ovázáním rákosem</t>
  </si>
  <si>
    <t>1716843626</t>
  </si>
  <si>
    <t>Ošetřování a ochrana stromů proti škodám způsobeným zvěří ovázání rákosem</t>
  </si>
  <si>
    <t>https://podminky.urs.cz/item/CS_URS_2022_02/184813112</t>
  </si>
  <si>
    <t xml:space="preserve">Poznámka k souboru cen:
1. V cenách jsou započteny i náklady spojené s donesením ochranných prostředků ze vzdálenosti do 50 m.
2. V cenách nejsou započteny náklady na dodání ochranných hmot. Tyto se oceňují ve specifikaci. Ztratné pro nátěry a postřik lze stanovit ve výši 10 %.
</t>
  </si>
  <si>
    <t>184813125</t>
  </si>
  <si>
    <t>Příplatek k ochraně dřevin před okusem ručně pletivem ve svahu přes 1:5 do 1:2</t>
  </si>
  <si>
    <t>-1346521181</t>
  </si>
  <si>
    <t>Ochrana dřevin před okusem zvěří ručně Příplatek k ceně za mechanickou ochranu ve svahu přes 1:5 do 1:2</t>
  </si>
  <si>
    <t>https://podminky.urs.cz/item/CS_URS_2022_02/184813125</t>
  </si>
  <si>
    <t xml:space="preserve">Poznámka k souboru cen:
1. V ceně -3121 jsou započteny i náklady na spojení konců drátů po celé výšce pletiva a donesení připravených dílů pletiva k vybraným stromům na vzdálenost do 50 m.
2. V cenách prací -3131 až -3134 se provádí:
a) sazenice listnaté - nátěr celého vrcholového výhonu s terminálním pupenem,
b) sazenice jehličnaté - natírá se terminální pupen i s postraními větvemi horního přeslenu.
3. V ceně - 3121 je uvažována ochrana provedená pouze u kostry porostu, tj. 400 jedinců na hektar (spon 5 x 5 m).
4. Kostra porostu je cílový počet stromů na 1 hektar plochy lesa.
5. V cenách o sklonu svahu přes 1:1 jsou uvažovány podmínky pro svahy běžně schůdné; bez použití lezeckých technik. V případě použití lezeckých technik se tyto náklady oceňují individuálně.
</t>
  </si>
  <si>
    <t>"výsadba lokality 1,2.3 a 6"36</t>
  </si>
  <si>
    <t>31324805</t>
  </si>
  <si>
    <t>pletivo drátěné s šestihrannými oky Pz 40/0,9mm v 1m</t>
  </si>
  <si>
    <t>-72451999</t>
  </si>
  <si>
    <t>185804312</t>
  </si>
  <si>
    <t>Zalití rostlin vodou plocha přes 20 m2</t>
  </si>
  <si>
    <t>-21458429</t>
  </si>
  <si>
    <t>Zalití rostlin vodou plochy záhonů jednotlivě přes 20 m2</t>
  </si>
  <si>
    <t>https://podminky.urs.cz/item/CS_URS_2022_02/185804312</t>
  </si>
  <si>
    <t>1813476558</t>
  </si>
  <si>
    <t>185851121</t>
  </si>
  <si>
    <t>Dovoz vody pro zálivku rostlin za vzdálenost do 1000 m</t>
  </si>
  <si>
    <t>-1578294678</t>
  </si>
  <si>
    <t>Dovoz vody pro zálivku rostlin na vzdálenost do 1000 m</t>
  </si>
  <si>
    <t>https://podminky.urs.cz/item/CS_URS_2022_02/185851121</t>
  </si>
  <si>
    <t xml:space="preserve">Poznámka k souboru cen:
1. Ceny lze použít pouze tehdy, když není voda dostupná z vodovodního řádu.
2. V cenách jsou započteny i náklady na čerpání vody do cisterny.
3. V cenách nejsou započteny náklady na dodání vody. Tyto náklady se oceňují individuálně.
</t>
  </si>
  <si>
    <t>Poznámka k položce:
40*47/1000 stromy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</si>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</sst>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51103" TargetMode="External" /><Relationship Id="rId2" Type="http://schemas.openxmlformats.org/officeDocument/2006/relationships/hyperlink" Target="https://podminky.urs.cz/item/CS_URS_2022_02/111211231" TargetMode="External" /><Relationship Id="rId3" Type="http://schemas.openxmlformats.org/officeDocument/2006/relationships/hyperlink" Target="https://podminky.urs.cz/item/CS_URS_2022_02/111251201" TargetMode="External" /><Relationship Id="rId4" Type="http://schemas.openxmlformats.org/officeDocument/2006/relationships/hyperlink" Target="https://podminky.urs.cz/item/CS_URS_2022_02/112101101" TargetMode="External" /><Relationship Id="rId5" Type="http://schemas.openxmlformats.org/officeDocument/2006/relationships/hyperlink" Target="https://podminky.urs.cz/item/CS_URS_2022_02/112111111" TargetMode="External" /><Relationship Id="rId6" Type="http://schemas.openxmlformats.org/officeDocument/2006/relationships/hyperlink" Target="https://podminky.urs.cz/item/CS_URS_2022_02/112251101" TargetMode="External" /><Relationship Id="rId7" Type="http://schemas.openxmlformats.org/officeDocument/2006/relationships/hyperlink" Target="https://podminky.urs.cz/item/CS_URS_2022_02/113107163" TargetMode="External" /><Relationship Id="rId8" Type="http://schemas.openxmlformats.org/officeDocument/2006/relationships/hyperlink" Target="https://podminky.urs.cz/item/CS_URS_2022_02/113107323" TargetMode="External" /><Relationship Id="rId9" Type="http://schemas.openxmlformats.org/officeDocument/2006/relationships/hyperlink" Target="https://podminky.urs.cz/item/CS_URS_2022_02/115101201" TargetMode="External" /><Relationship Id="rId10" Type="http://schemas.openxmlformats.org/officeDocument/2006/relationships/hyperlink" Target="https://podminky.urs.cz/item/CS_URS_2022_02/121151123" TargetMode="External" /><Relationship Id="rId11" Type="http://schemas.openxmlformats.org/officeDocument/2006/relationships/hyperlink" Target="https://podminky.urs.cz/item/CS_URS_2022_02/115101301" TargetMode="External" /><Relationship Id="rId12" Type="http://schemas.openxmlformats.org/officeDocument/2006/relationships/hyperlink" Target="https://podminky.urs.cz/item/CS_URS_2022_02/122702119" TargetMode="External" /><Relationship Id="rId13" Type="http://schemas.openxmlformats.org/officeDocument/2006/relationships/hyperlink" Target="https://podminky.urs.cz/item/CS_URS_2022_02/124253101" TargetMode="External" /><Relationship Id="rId14" Type="http://schemas.openxmlformats.org/officeDocument/2006/relationships/hyperlink" Target="https://podminky.urs.cz/item/CS_URS_2022_02/124253119" TargetMode="External" /><Relationship Id="rId15" Type="http://schemas.openxmlformats.org/officeDocument/2006/relationships/hyperlink" Target="https://podminky.urs.cz/item/CS_URS_2022_02/124353100" TargetMode="External" /><Relationship Id="rId16" Type="http://schemas.openxmlformats.org/officeDocument/2006/relationships/hyperlink" Target="https://podminky.urs.cz/item/CS_URS_2022_02/132151252" TargetMode="External" /><Relationship Id="rId17" Type="http://schemas.openxmlformats.org/officeDocument/2006/relationships/hyperlink" Target="https://podminky.urs.cz/item/CS_URS_2022_02/162201401" TargetMode="External" /><Relationship Id="rId18" Type="http://schemas.openxmlformats.org/officeDocument/2006/relationships/hyperlink" Target="https://podminky.urs.cz/item/CS_URS_2022_02/162351103" TargetMode="External" /><Relationship Id="rId19" Type="http://schemas.openxmlformats.org/officeDocument/2006/relationships/hyperlink" Target="https://podminky.urs.cz/item/CS_URS_2022_02/162751119" TargetMode="External" /><Relationship Id="rId20" Type="http://schemas.openxmlformats.org/officeDocument/2006/relationships/hyperlink" Target="https://podminky.urs.cz/item/CS_URS_2022_02/167151111" TargetMode="External" /><Relationship Id="rId21" Type="http://schemas.openxmlformats.org/officeDocument/2006/relationships/hyperlink" Target="https://podminky.urs.cz/item/CS_URS_2022_02/171151103" TargetMode="External" /><Relationship Id="rId22" Type="http://schemas.openxmlformats.org/officeDocument/2006/relationships/hyperlink" Target="https://podminky.urs.cz/item/CS_URS_2022_02/171201221" TargetMode="External" /><Relationship Id="rId23" Type="http://schemas.openxmlformats.org/officeDocument/2006/relationships/hyperlink" Target="https://podminky.urs.cz/item/CS_URS_2022_02/171251201" TargetMode="External" /><Relationship Id="rId24" Type="http://schemas.openxmlformats.org/officeDocument/2006/relationships/hyperlink" Target="https://podminky.urs.cz/item/CS_URS_2022_02/172153103" TargetMode="External" /><Relationship Id="rId25" Type="http://schemas.openxmlformats.org/officeDocument/2006/relationships/hyperlink" Target="https://podminky.urs.cz/item/CS_URS_2022_02/181351113" TargetMode="External" /><Relationship Id="rId26" Type="http://schemas.openxmlformats.org/officeDocument/2006/relationships/hyperlink" Target="https://podminky.urs.cz/item/CS_URS_2022_02/181451311" TargetMode="External" /><Relationship Id="rId27" Type="http://schemas.openxmlformats.org/officeDocument/2006/relationships/hyperlink" Target="https://podminky.urs.cz/item/CS_URS_2022_02/181451312" TargetMode="External" /><Relationship Id="rId28" Type="http://schemas.openxmlformats.org/officeDocument/2006/relationships/hyperlink" Target="https://podminky.urs.cz/item/CS_URS_2022_02/181951112" TargetMode="External" /><Relationship Id="rId29" Type="http://schemas.openxmlformats.org/officeDocument/2006/relationships/hyperlink" Target="https://podminky.urs.cz/item/CS_URS_2022_02/182151111" TargetMode="External" /><Relationship Id="rId30" Type="http://schemas.openxmlformats.org/officeDocument/2006/relationships/hyperlink" Target="https://podminky.urs.cz/item/CS_URS_2022_02/213141112" TargetMode="External" /><Relationship Id="rId31" Type="http://schemas.openxmlformats.org/officeDocument/2006/relationships/hyperlink" Target="https://podminky.urs.cz/item/CS_URS_2022_02/291211111" TargetMode="External" /><Relationship Id="rId32" Type="http://schemas.openxmlformats.org/officeDocument/2006/relationships/hyperlink" Target="https://podminky.urs.cz/item/CS_URS_2022_02/321321115" TargetMode="External" /><Relationship Id="rId33" Type="http://schemas.openxmlformats.org/officeDocument/2006/relationships/hyperlink" Target="https://podminky.urs.cz/item/CS_URS_2022_02/321351010" TargetMode="External" /><Relationship Id="rId34" Type="http://schemas.openxmlformats.org/officeDocument/2006/relationships/hyperlink" Target="https://podminky.urs.cz/item/CS_URS_2022_02/321352010" TargetMode="External" /><Relationship Id="rId35" Type="http://schemas.openxmlformats.org/officeDocument/2006/relationships/hyperlink" Target="https://podminky.urs.cz/item/CS_URS_2022_02/321366111" TargetMode="External" /><Relationship Id="rId36" Type="http://schemas.openxmlformats.org/officeDocument/2006/relationships/hyperlink" Target="https://podminky.urs.cz/item/CS_URS_2022_02/321368211" TargetMode="External" /><Relationship Id="rId37" Type="http://schemas.openxmlformats.org/officeDocument/2006/relationships/hyperlink" Target="https://podminky.urs.cz/item/CS_URS_2022_02/451315126" TargetMode="External" /><Relationship Id="rId38" Type="http://schemas.openxmlformats.org/officeDocument/2006/relationships/hyperlink" Target="https://podminky.urs.cz/item/CS_URS_2022_02/462512370" TargetMode="External" /><Relationship Id="rId39" Type="http://schemas.openxmlformats.org/officeDocument/2006/relationships/hyperlink" Target="https://podminky.urs.cz/item/CS_URS_2022_02/463212111" TargetMode="External" /><Relationship Id="rId40" Type="http://schemas.openxmlformats.org/officeDocument/2006/relationships/hyperlink" Target="https://podminky.urs.cz/item/CS_URS_2022_02/463212191" TargetMode="External" /><Relationship Id="rId41" Type="http://schemas.openxmlformats.org/officeDocument/2006/relationships/hyperlink" Target="https://podminky.urs.cz/item/CS_URS_2022_02/467951220" TargetMode="External" /><Relationship Id="rId42" Type="http://schemas.openxmlformats.org/officeDocument/2006/relationships/hyperlink" Target="https://podminky.urs.cz/item/CS_URS_2022_02/564831111" TargetMode="External" /><Relationship Id="rId43" Type="http://schemas.openxmlformats.org/officeDocument/2006/relationships/hyperlink" Target="https://podminky.urs.cz/item/CS_URS_2022_02/564861111" TargetMode="External" /><Relationship Id="rId44" Type="http://schemas.openxmlformats.org/officeDocument/2006/relationships/hyperlink" Target="https://podminky.urs.cz/item/CS_URS_2022_02/820391113" TargetMode="External" /><Relationship Id="rId45" Type="http://schemas.openxmlformats.org/officeDocument/2006/relationships/hyperlink" Target="https://podminky.urs.cz/item/CS_URS_2022_02/899643111" TargetMode="External" /><Relationship Id="rId46" Type="http://schemas.openxmlformats.org/officeDocument/2006/relationships/hyperlink" Target="https://podminky.urs.cz/item/CS_URS_2022_02/919521110" TargetMode="External" /><Relationship Id="rId47" Type="http://schemas.openxmlformats.org/officeDocument/2006/relationships/hyperlink" Target="https://podminky.urs.cz/item/CS_URS_2022_02/919535556" TargetMode="External" /><Relationship Id="rId48" Type="http://schemas.openxmlformats.org/officeDocument/2006/relationships/hyperlink" Target="https://podminky.urs.cz/item/CS_URS_2022_02/938909311" TargetMode="External" /><Relationship Id="rId49" Type="http://schemas.openxmlformats.org/officeDocument/2006/relationships/hyperlink" Target="https://podminky.urs.cz/item/CS_URS_2022_02/997013501" TargetMode="External" /><Relationship Id="rId50" Type="http://schemas.openxmlformats.org/officeDocument/2006/relationships/hyperlink" Target="https://podminky.urs.cz/item/CS_URS_2022_02/998323011" TargetMode="External" /><Relationship Id="rId5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51103" TargetMode="External" /><Relationship Id="rId2" Type="http://schemas.openxmlformats.org/officeDocument/2006/relationships/hyperlink" Target="https://podminky.urs.cz/item/CS_URS_2022_02/111211222" TargetMode="External" /><Relationship Id="rId3" Type="http://schemas.openxmlformats.org/officeDocument/2006/relationships/hyperlink" Target="https://podminky.urs.cz/item/CS_URS_2022_02/111211231" TargetMode="External" /><Relationship Id="rId4" Type="http://schemas.openxmlformats.org/officeDocument/2006/relationships/hyperlink" Target="https://podminky.urs.cz/item/CS_URS_2022_02/111251201" TargetMode="External" /><Relationship Id="rId5" Type="http://schemas.openxmlformats.org/officeDocument/2006/relationships/hyperlink" Target="https://podminky.urs.cz/item/CS_URS_2022_02/112101101" TargetMode="External" /><Relationship Id="rId6" Type="http://schemas.openxmlformats.org/officeDocument/2006/relationships/hyperlink" Target="https://podminky.urs.cz/item/CS_URS_2022_02/112101102" TargetMode="External" /><Relationship Id="rId7" Type="http://schemas.openxmlformats.org/officeDocument/2006/relationships/hyperlink" Target="https://podminky.urs.cz/item/CS_URS_2022_02/112101105" TargetMode="External" /><Relationship Id="rId8" Type="http://schemas.openxmlformats.org/officeDocument/2006/relationships/hyperlink" Target="https://podminky.urs.cz/item/CS_URS_2022_02/112111111" TargetMode="External" /><Relationship Id="rId9" Type="http://schemas.openxmlformats.org/officeDocument/2006/relationships/hyperlink" Target="https://podminky.urs.cz/item/CS_URS_2022_02/112251101" TargetMode="External" /><Relationship Id="rId10" Type="http://schemas.openxmlformats.org/officeDocument/2006/relationships/hyperlink" Target="https://podminky.urs.cz/item/CS_URS_2022_02/112251102" TargetMode="External" /><Relationship Id="rId11" Type="http://schemas.openxmlformats.org/officeDocument/2006/relationships/hyperlink" Target="https://podminky.urs.cz/item/CS_URS_2022_02/112251105" TargetMode="External" /><Relationship Id="rId12" Type="http://schemas.openxmlformats.org/officeDocument/2006/relationships/hyperlink" Target="https://podminky.urs.cz/item/CS_URS_2022_02/113107163" TargetMode="External" /><Relationship Id="rId13" Type="http://schemas.openxmlformats.org/officeDocument/2006/relationships/hyperlink" Target="https://podminky.urs.cz/item/CS_URS_2022_02/115101201" TargetMode="External" /><Relationship Id="rId14" Type="http://schemas.openxmlformats.org/officeDocument/2006/relationships/hyperlink" Target="https://podminky.urs.cz/item/CS_URS_2022_02/115101301" TargetMode="External" /><Relationship Id="rId15" Type="http://schemas.openxmlformats.org/officeDocument/2006/relationships/hyperlink" Target="https://podminky.urs.cz/item/CS_URS_2022_02/121151123" TargetMode="External" /><Relationship Id="rId16" Type="http://schemas.openxmlformats.org/officeDocument/2006/relationships/hyperlink" Target="https://podminky.urs.cz/item/CS_URS_2022_02/122702119" TargetMode="External" /><Relationship Id="rId17" Type="http://schemas.openxmlformats.org/officeDocument/2006/relationships/hyperlink" Target="https://podminky.urs.cz/item/CS_URS_2022_02/124253102" TargetMode="External" /><Relationship Id="rId18" Type="http://schemas.openxmlformats.org/officeDocument/2006/relationships/hyperlink" Target="https://podminky.urs.cz/item/CS_URS_2022_02/124253119" TargetMode="External" /><Relationship Id="rId19" Type="http://schemas.openxmlformats.org/officeDocument/2006/relationships/hyperlink" Target="https://podminky.urs.cz/item/CS_URS_2022_02/124353100" TargetMode="External" /><Relationship Id="rId20" Type="http://schemas.openxmlformats.org/officeDocument/2006/relationships/hyperlink" Target="https://podminky.urs.cz/item/CS_URS_2022_02/132151251" TargetMode="External" /><Relationship Id="rId21" Type="http://schemas.openxmlformats.org/officeDocument/2006/relationships/hyperlink" Target="https://podminky.urs.cz/item/CS_URS_2022_02/162201401" TargetMode="External" /><Relationship Id="rId22" Type="http://schemas.openxmlformats.org/officeDocument/2006/relationships/hyperlink" Target="https://podminky.urs.cz/item/CS_URS_2022_02/162201402" TargetMode="External" /><Relationship Id="rId23" Type="http://schemas.openxmlformats.org/officeDocument/2006/relationships/hyperlink" Target="https://podminky.urs.cz/item/CS_URS_2022_02/162351103" TargetMode="External" /><Relationship Id="rId24" Type="http://schemas.openxmlformats.org/officeDocument/2006/relationships/hyperlink" Target="https://podminky.urs.cz/item/CS_URS_2022_02/162751119" TargetMode="External" /><Relationship Id="rId25" Type="http://schemas.openxmlformats.org/officeDocument/2006/relationships/hyperlink" Target="https://podminky.urs.cz/item/CS_URS_2022_02/167151111" TargetMode="External" /><Relationship Id="rId26" Type="http://schemas.openxmlformats.org/officeDocument/2006/relationships/hyperlink" Target="https://podminky.urs.cz/item/CS_URS_2022_02/171151103" TargetMode="External" /><Relationship Id="rId27" Type="http://schemas.openxmlformats.org/officeDocument/2006/relationships/hyperlink" Target="https://podminky.urs.cz/item/CS_URS_2022_02/171201221" TargetMode="External" /><Relationship Id="rId28" Type="http://schemas.openxmlformats.org/officeDocument/2006/relationships/hyperlink" Target="https://podminky.urs.cz/item/CS_URS_2022_02/171251201" TargetMode="External" /><Relationship Id="rId29" Type="http://schemas.openxmlformats.org/officeDocument/2006/relationships/hyperlink" Target="https://podminky.urs.cz/item/CS_URS_2022_02/181351113" TargetMode="External" /><Relationship Id="rId30" Type="http://schemas.openxmlformats.org/officeDocument/2006/relationships/hyperlink" Target="https://podminky.urs.cz/item/CS_URS_2022_02/181451311" TargetMode="External" /><Relationship Id="rId31" Type="http://schemas.openxmlformats.org/officeDocument/2006/relationships/hyperlink" Target="https://podminky.urs.cz/item/CS_URS_2022_02/181451312" TargetMode="External" /><Relationship Id="rId32" Type="http://schemas.openxmlformats.org/officeDocument/2006/relationships/hyperlink" Target="https://podminky.urs.cz/item/CS_URS_2022_02/181951112" TargetMode="External" /><Relationship Id="rId33" Type="http://schemas.openxmlformats.org/officeDocument/2006/relationships/hyperlink" Target="https://podminky.urs.cz/item/CS_URS_2022_02/182151111" TargetMode="External" /><Relationship Id="rId34" Type="http://schemas.openxmlformats.org/officeDocument/2006/relationships/hyperlink" Target="https://podminky.urs.cz/item/CS_URS_2022_02/213141112" TargetMode="External" /><Relationship Id="rId35" Type="http://schemas.openxmlformats.org/officeDocument/2006/relationships/hyperlink" Target="https://podminky.urs.cz/item/CS_URS_2022_02/291211111" TargetMode="External" /><Relationship Id="rId36" Type="http://schemas.openxmlformats.org/officeDocument/2006/relationships/hyperlink" Target="https://podminky.urs.cz/item/CS_URS_2022_02/321321115" TargetMode="External" /><Relationship Id="rId37" Type="http://schemas.openxmlformats.org/officeDocument/2006/relationships/hyperlink" Target="https://podminky.urs.cz/item/CS_URS_2022_02/321351010" TargetMode="External" /><Relationship Id="rId38" Type="http://schemas.openxmlformats.org/officeDocument/2006/relationships/hyperlink" Target="https://podminky.urs.cz/item/CS_URS_2022_02/321352010" TargetMode="External" /><Relationship Id="rId39" Type="http://schemas.openxmlformats.org/officeDocument/2006/relationships/hyperlink" Target="https://podminky.urs.cz/item/CS_URS_2022_02/321366111" TargetMode="External" /><Relationship Id="rId40" Type="http://schemas.openxmlformats.org/officeDocument/2006/relationships/hyperlink" Target="https://podminky.urs.cz/item/CS_URS_2022_02/321368211" TargetMode="External" /><Relationship Id="rId41" Type="http://schemas.openxmlformats.org/officeDocument/2006/relationships/hyperlink" Target="https://podminky.urs.cz/item/CS_URS_2022_02/451315126" TargetMode="External" /><Relationship Id="rId42" Type="http://schemas.openxmlformats.org/officeDocument/2006/relationships/hyperlink" Target="https://podminky.urs.cz/item/CS_URS_2022_02/462512370" TargetMode="External" /><Relationship Id="rId43" Type="http://schemas.openxmlformats.org/officeDocument/2006/relationships/hyperlink" Target="https://podminky.urs.cz/item/CS_URS_2022_02/463212111" TargetMode="External" /><Relationship Id="rId44" Type="http://schemas.openxmlformats.org/officeDocument/2006/relationships/hyperlink" Target="https://podminky.urs.cz/item/CS_URS_2022_02/463212191" TargetMode="External" /><Relationship Id="rId45" Type="http://schemas.openxmlformats.org/officeDocument/2006/relationships/hyperlink" Target="https://podminky.urs.cz/item/CS_URS_2022_02/467951220" TargetMode="External" /><Relationship Id="rId46" Type="http://schemas.openxmlformats.org/officeDocument/2006/relationships/hyperlink" Target="https://podminky.urs.cz/item/CS_URS_2022_02/564831111" TargetMode="External" /><Relationship Id="rId47" Type="http://schemas.openxmlformats.org/officeDocument/2006/relationships/hyperlink" Target="https://podminky.urs.cz/item/CS_URS_2022_02/564861111" TargetMode="External" /><Relationship Id="rId48" Type="http://schemas.openxmlformats.org/officeDocument/2006/relationships/hyperlink" Target="https://podminky.urs.cz/item/CS_URS_2022_02/820391113" TargetMode="External" /><Relationship Id="rId49" Type="http://schemas.openxmlformats.org/officeDocument/2006/relationships/hyperlink" Target="https://podminky.urs.cz/item/CS_URS_2022_02/899643111" TargetMode="External" /><Relationship Id="rId50" Type="http://schemas.openxmlformats.org/officeDocument/2006/relationships/hyperlink" Target="https://podminky.urs.cz/item/CS_URS_2022_02/919521110" TargetMode="External" /><Relationship Id="rId51" Type="http://schemas.openxmlformats.org/officeDocument/2006/relationships/hyperlink" Target="https://podminky.urs.cz/item/CS_URS_2022_02/919535556" TargetMode="External" /><Relationship Id="rId52" Type="http://schemas.openxmlformats.org/officeDocument/2006/relationships/hyperlink" Target="https://podminky.urs.cz/item/CS_URS_2022_02/938909311" TargetMode="External" /><Relationship Id="rId53" Type="http://schemas.openxmlformats.org/officeDocument/2006/relationships/hyperlink" Target="https://podminky.urs.cz/item/CS_URS_2022_02/998323011" TargetMode="External" /><Relationship Id="rId5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51103" TargetMode="External" /><Relationship Id="rId2" Type="http://schemas.openxmlformats.org/officeDocument/2006/relationships/hyperlink" Target="https://podminky.urs.cz/item/CS_URS_2022_02/111211231" TargetMode="External" /><Relationship Id="rId3" Type="http://schemas.openxmlformats.org/officeDocument/2006/relationships/hyperlink" Target="https://podminky.urs.cz/item/CS_URS_2022_02/111251201" TargetMode="External" /><Relationship Id="rId4" Type="http://schemas.openxmlformats.org/officeDocument/2006/relationships/hyperlink" Target="https://podminky.urs.cz/item/CS_URS_2022_02/112101101" TargetMode="External" /><Relationship Id="rId5" Type="http://schemas.openxmlformats.org/officeDocument/2006/relationships/hyperlink" Target="https://podminky.urs.cz/item/CS_URS_2022_02/112111111" TargetMode="External" /><Relationship Id="rId6" Type="http://schemas.openxmlformats.org/officeDocument/2006/relationships/hyperlink" Target="https://podminky.urs.cz/item/CS_URS_2022_02/112251101" TargetMode="External" /><Relationship Id="rId7" Type="http://schemas.openxmlformats.org/officeDocument/2006/relationships/hyperlink" Target="https://podminky.urs.cz/item/CS_URS_2022_02/115101201" TargetMode="External" /><Relationship Id="rId8" Type="http://schemas.openxmlformats.org/officeDocument/2006/relationships/hyperlink" Target="https://podminky.urs.cz/item/CS_URS_2022_02/115101301" TargetMode="External" /><Relationship Id="rId9" Type="http://schemas.openxmlformats.org/officeDocument/2006/relationships/hyperlink" Target="https://podminky.urs.cz/item/CS_URS_2022_02/121151123" TargetMode="External" /><Relationship Id="rId10" Type="http://schemas.openxmlformats.org/officeDocument/2006/relationships/hyperlink" Target="https://podminky.urs.cz/item/CS_URS_2022_02/122702119" TargetMode="External" /><Relationship Id="rId11" Type="http://schemas.openxmlformats.org/officeDocument/2006/relationships/hyperlink" Target="https://podminky.urs.cz/item/CS_URS_2022_02/124253101" TargetMode="External" /><Relationship Id="rId12" Type="http://schemas.openxmlformats.org/officeDocument/2006/relationships/hyperlink" Target="https://podminky.urs.cz/item/CS_URS_2022_02/124253119" TargetMode="External" /><Relationship Id="rId13" Type="http://schemas.openxmlformats.org/officeDocument/2006/relationships/hyperlink" Target="https://podminky.urs.cz/item/CS_URS_2022_02/124353100" TargetMode="External" /><Relationship Id="rId14" Type="http://schemas.openxmlformats.org/officeDocument/2006/relationships/hyperlink" Target="https://podminky.urs.cz/item/CS_URS_2022_02/132151251" TargetMode="External" /><Relationship Id="rId15" Type="http://schemas.openxmlformats.org/officeDocument/2006/relationships/hyperlink" Target="https://podminky.urs.cz/item/CS_URS_2022_02/162201401" TargetMode="External" /><Relationship Id="rId16" Type="http://schemas.openxmlformats.org/officeDocument/2006/relationships/hyperlink" Target="https://podminky.urs.cz/item/CS_URS_2022_02/162351103" TargetMode="External" /><Relationship Id="rId17" Type="http://schemas.openxmlformats.org/officeDocument/2006/relationships/hyperlink" Target="https://podminky.urs.cz/item/CS_URS_2022_02/162751119" TargetMode="External" /><Relationship Id="rId18" Type="http://schemas.openxmlformats.org/officeDocument/2006/relationships/hyperlink" Target="https://podminky.urs.cz/item/CS_URS_2022_02/167151111" TargetMode="External" /><Relationship Id="rId19" Type="http://schemas.openxmlformats.org/officeDocument/2006/relationships/hyperlink" Target="https://podminky.urs.cz/item/CS_URS_2022_02/171151103" TargetMode="External" /><Relationship Id="rId20" Type="http://schemas.openxmlformats.org/officeDocument/2006/relationships/hyperlink" Target="https://podminky.urs.cz/item/CS_URS_2022_02/171201221" TargetMode="External" /><Relationship Id="rId21" Type="http://schemas.openxmlformats.org/officeDocument/2006/relationships/hyperlink" Target="https://podminky.urs.cz/item/CS_URS_2022_02/171251201" TargetMode="External" /><Relationship Id="rId22" Type="http://schemas.openxmlformats.org/officeDocument/2006/relationships/hyperlink" Target="https://podminky.urs.cz/item/CS_URS_2022_02/181351113" TargetMode="External" /><Relationship Id="rId23" Type="http://schemas.openxmlformats.org/officeDocument/2006/relationships/hyperlink" Target="https://podminky.urs.cz/item/CS_URS_2022_02/181451311" TargetMode="External" /><Relationship Id="rId24" Type="http://schemas.openxmlformats.org/officeDocument/2006/relationships/hyperlink" Target="https://podminky.urs.cz/item/CS_URS_2022_02/181451312" TargetMode="External" /><Relationship Id="rId25" Type="http://schemas.openxmlformats.org/officeDocument/2006/relationships/hyperlink" Target="https://podminky.urs.cz/item/CS_URS_2022_02/181951112" TargetMode="External" /><Relationship Id="rId26" Type="http://schemas.openxmlformats.org/officeDocument/2006/relationships/hyperlink" Target="https://podminky.urs.cz/item/CS_URS_2022_02/182151111" TargetMode="External" /><Relationship Id="rId27" Type="http://schemas.openxmlformats.org/officeDocument/2006/relationships/hyperlink" Target="https://podminky.urs.cz/item/CS_URS_2022_02/213141112" TargetMode="External" /><Relationship Id="rId28" Type="http://schemas.openxmlformats.org/officeDocument/2006/relationships/hyperlink" Target="https://podminky.urs.cz/item/CS_URS_2022_02/321321115" TargetMode="External" /><Relationship Id="rId29" Type="http://schemas.openxmlformats.org/officeDocument/2006/relationships/hyperlink" Target="https://podminky.urs.cz/item/CS_URS_2022_02/321351010" TargetMode="External" /><Relationship Id="rId30" Type="http://schemas.openxmlformats.org/officeDocument/2006/relationships/hyperlink" Target="https://podminky.urs.cz/item/CS_URS_2022_02/321352010" TargetMode="External" /><Relationship Id="rId31" Type="http://schemas.openxmlformats.org/officeDocument/2006/relationships/hyperlink" Target="https://podminky.urs.cz/item/CS_URS_2022_02/321366111" TargetMode="External" /><Relationship Id="rId32" Type="http://schemas.openxmlformats.org/officeDocument/2006/relationships/hyperlink" Target="https://podminky.urs.cz/item/CS_URS_2022_02/321368211" TargetMode="External" /><Relationship Id="rId33" Type="http://schemas.openxmlformats.org/officeDocument/2006/relationships/hyperlink" Target="https://podminky.urs.cz/item/CS_URS_2022_02/451315126" TargetMode="External" /><Relationship Id="rId34" Type="http://schemas.openxmlformats.org/officeDocument/2006/relationships/hyperlink" Target="https://podminky.urs.cz/item/CS_URS_2022_02/462512370" TargetMode="External" /><Relationship Id="rId35" Type="http://schemas.openxmlformats.org/officeDocument/2006/relationships/hyperlink" Target="https://podminky.urs.cz/item/CS_URS_2022_02/463212111" TargetMode="External" /><Relationship Id="rId36" Type="http://schemas.openxmlformats.org/officeDocument/2006/relationships/hyperlink" Target="https://podminky.urs.cz/item/CS_URS_2022_02/463212191" TargetMode="External" /><Relationship Id="rId37" Type="http://schemas.openxmlformats.org/officeDocument/2006/relationships/hyperlink" Target="https://podminky.urs.cz/item/CS_URS_2022_02/467951220" TargetMode="External" /><Relationship Id="rId38" Type="http://schemas.openxmlformats.org/officeDocument/2006/relationships/hyperlink" Target="https://podminky.urs.cz/item/CS_URS_2022_02/564831111" TargetMode="External" /><Relationship Id="rId39" Type="http://schemas.openxmlformats.org/officeDocument/2006/relationships/hyperlink" Target="https://podminky.urs.cz/item/CS_URS_2022_02/820391113" TargetMode="External" /><Relationship Id="rId40" Type="http://schemas.openxmlformats.org/officeDocument/2006/relationships/hyperlink" Target="https://podminky.urs.cz/item/CS_URS_2022_02/899643111" TargetMode="External" /><Relationship Id="rId41" Type="http://schemas.openxmlformats.org/officeDocument/2006/relationships/hyperlink" Target="https://podminky.urs.cz/item/CS_URS_2022_02/919521110" TargetMode="External" /><Relationship Id="rId42" Type="http://schemas.openxmlformats.org/officeDocument/2006/relationships/hyperlink" Target="https://podminky.urs.cz/item/CS_URS_2022_02/919535556" TargetMode="External" /><Relationship Id="rId43" Type="http://schemas.openxmlformats.org/officeDocument/2006/relationships/hyperlink" Target="https://podminky.urs.cz/item/CS_URS_2022_02/998323011" TargetMode="External" /><Relationship Id="rId4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51103" TargetMode="External" /><Relationship Id="rId2" Type="http://schemas.openxmlformats.org/officeDocument/2006/relationships/hyperlink" Target="https://podminky.urs.cz/item/CS_URS_2022_02/111211231" TargetMode="External" /><Relationship Id="rId3" Type="http://schemas.openxmlformats.org/officeDocument/2006/relationships/hyperlink" Target="https://podminky.urs.cz/item/CS_URS_2022_02/112111111" TargetMode="External" /><Relationship Id="rId4" Type="http://schemas.openxmlformats.org/officeDocument/2006/relationships/hyperlink" Target="https://podminky.urs.cz/item/CS_URS_2022_02/113107163" TargetMode="External" /><Relationship Id="rId5" Type="http://schemas.openxmlformats.org/officeDocument/2006/relationships/hyperlink" Target="https://podminky.urs.cz/item/CS_URS_2022_02/115101201" TargetMode="External" /><Relationship Id="rId6" Type="http://schemas.openxmlformats.org/officeDocument/2006/relationships/hyperlink" Target="https://podminky.urs.cz/item/CS_URS_2022_02/115101301" TargetMode="External" /><Relationship Id="rId7" Type="http://schemas.openxmlformats.org/officeDocument/2006/relationships/hyperlink" Target="https://podminky.urs.cz/item/CS_URS_2022_02/124253102" TargetMode="External" /><Relationship Id="rId8" Type="http://schemas.openxmlformats.org/officeDocument/2006/relationships/hyperlink" Target="https://podminky.urs.cz/item/CS_URS_2022_02/162351103" TargetMode="External" /><Relationship Id="rId9" Type="http://schemas.openxmlformats.org/officeDocument/2006/relationships/hyperlink" Target="https://podminky.urs.cz/item/CS_URS_2022_02/167151111" TargetMode="External" /><Relationship Id="rId10" Type="http://schemas.openxmlformats.org/officeDocument/2006/relationships/hyperlink" Target="https://podminky.urs.cz/item/CS_URS_2022_02/171151103" TargetMode="External" /><Relationship Id="rId11" Type="http://schemas.openxmlformats.org/officeDocument/2006/relationships/hyperlink" Target="https://podminky.urs.cz/item/CS_URS_2022_02/171201221" TargetMode="External" /><Relationship Id="rId12" Type="http://schemas.openxmlformats.org/officeDocument/2006/relationships/hyperlink" Target="https://podminky.urs.cz/item/CS_URS_2022_02/171251201" TargetMode="External" /><Relationship Id="rId13" Type="http://schemas.openxmlformats.org/officeDocument/2006/relationships/hyperlink" Target="https://podminky.urs.cz/item/CS_URS_2022_02/181351113" TargetMode="External" /><Relationship Id="rId14" Type="http://schemas.openxmlformats.org/officeDocument/2006/relationships/hyperlink" Target="https://podminky.urs.cz/item/CS_URS_2022_02/181451311" TargetMode="External" /><Relationship Id="rId15" Type="http://schemas.openxmlformats.org/officeDocument/2006/relationships/hyperlink" Target="https://podminky.urs.cz/item/CS_URS_2022_02/181951112" TargetMode="External" /><Relationship Id="rId16" Type="http://schemas.openxmlformats.org/officeDocument/2006/relationships/hyperlink" Target="https://podminky.urs.cz/item/CS_URS_2022_02/182151111" TargetMode="External" /><Relationship Id="rId17" Type="http://schemas.openxmlformats.org/officeDocument/2006/relationships/hyperlink" Target="https://podminky.urs.cz/item/CS_URS_2022_02/213141112" TargetMode="External" /><Relationship Id="rId18" Type="http://schemas.openxmlformats.org/officeDocument/2006/relationships/hyperlink" Target="https://podminky.urs.cz/item/CS_URS_2022_02/462512370" TargetMode="External" /><Relationship Id="rId19" Type="http://schemas.openxmlformats.org/officeDocument/2006/relationships/hyperlink" Target="https://podminky.urs.cz/item/CS_URS_2022_02/463212111" TargetMode="External" /><Relationship Id="rId20" Type="http://schemas.openxmlformats.org/officeDocument/2006/relationships/hyperlink" Target="https://podminky.urs.cz/item/CS_URS_2022_02/463212191" TargetMode="External" /><Relationship Id="rId21" Type="http://schemas.openxmlformats.org/officeDocument/2006/relationships/hyperlink" Target="https://podminky.urs.cz/item/CS_URS_2022_02/564831111" TargetMode="External" /><Relationship Id="rId22" Type="http://schemas.openxmlformats.org/officeDocument/2006/relationships/hyperlink" Target="https://podminky.urs.cz/item/CS_URS_2022_02/564861111" TargetMode="External" /><Relationship Id="rId23" Type="http://schemas.openxmlformats.org/officeDocument/2006/relationships/hyperlink" Target="https://podminky.urs.cz/item/CS_URS_2022_02/938909311" TargetMode="External" /><Relationship Id="rId24" Type="http://schemas.openxmlformats.org/officeDocument/2006/relationships/hyperlink" Target="https://podminky.urs.cz/item/CS_URS_2022_02/997013501" TargetMode="External" /><Relationship Id="rId25" Type="http://schemas.openxmlformats.org/officeDocument/2006/relationships/hyperlink" Target="https://podminky.urs.cz/item/CS_URS_2022_02/998323011" TargetMode="External" /><Relationship Id="rId2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51103" TargetMode="External" /><Relationship Id="rId2" Type="http://schemas.openxmlformats.org/officeDocument/2006/relationships/hyperlink" Target="https://podminky.urs.cz/item/CS_URS_2022_02/111211231" TargetMode="External" /><Relationship Id="rId3" Type="http://schemas.openxmlformats.org/officeDocument/2006/relationships/hyperlink" Target="https://podminky.urs.cz/item/CS_URS_2022_02/111251201" TargetMode="External" /><Relationship Id="rId4" Type="http://schemas.openxmlformats.org/officeDocument/2006/relationships/hyperlink" Target="https://podminky.urs.cz/item/CS_URS_2022_02/112101101" TargetMode="External" /><Relationship Id="rId5" Type="http://schemas.openxmlformats.org/officeDocument/2006/relationships/hyperlink" Target="https://podminky.urs.cz/item/CS_URS_2022_02/112111111" TargetMode="External" /><Relationship Id="rId6" Type="http://schemas.openxmlformats.org/officeDocument/2006/relationships/hyperlink" Target="https://podminky.urs.cz/item/CS_URS_2022_02/112251101" TargetMode="External" /><Relationship Id="rId7" Type="http://schemas.openxmlformats.org/officeDocument/2006/relationships/hyperlink" Target="https://podminky.urs.cz/item/CS_URS_2022_02/113107323" TargetMode="External" /><Relationship Id="rId8" Type="http://schemas.openxmlformats.org/officeDocument/2006/relationships/hyperlink" Target="https://podminky.urs.cz/item/CS_URS_2022_02/115101201" TargetMode="External" /><Relationship Id="rId9" Type="http://schemas.openxmlformats.org/officeDocument/2006/relationships/hyperlink" Target="https://podminky.urs.cz/item/CS_URS_2022_02/115101301" TargetMode="External" /><Relationship Id="rId10" Type="http://schemas.openxmlformats.org/officeDocument/2006/relationships/hyperlink" Target="https://podminky.urs.cz/item/CS_URS_2022_02/122702119" TargetMode="External" /><Relationship Id="rId11" Type="http://schemas.openxmlformats.org/officeDocument/2006/relationships/hyperlink" Target="https://podminky.urs.cz/item/CS_URS_2022_02/124253102" TargetMode="External" /><Relationship Id="rId12" Type="http://schemas.openxmlformats.org/officeDocument/2006/relationships/hyperlink" Target="https://podminky.urs.cz/item/CS_URS_2022_02/124253119" TargetMode="External" /><Relationship Id="rId13" Type="http://schemas.openxmlformats.org/officeDocument/2006/relationships/hyperlink" Target="https://podminky.urs.cz/item/CS_URS_2022_02/132151251" TargetMode="External" /><Relationship Id="rId14" Type="http://schemas.openxmlformats.org/officeDocument/2006/relationships/hyperlink" Target="https://podminky.urs.cz/item/CS_URS_2022_02/162201401" TargetMode="External" /><Relationship Id="rId15" Type="http://schemas.openxmlformats.org/officeDocument/2006/relationships/hyperlink" Target="https://podminky.urs.cz/item/CS_URS_2022_02/162351103" TargetMode="External" /><Relationship Id="rId16" Type="http://schemas.openxmlformats.org/officeDocument/2006/relationships/hyperlink" Target="https://podminky.urs.cz/item/CS_URS_2022_02/162751119" TargetMode="External" /><Relationship Id="rId17" Type="http://schemas.openxmlformats.org/officeDocument/2006/relationships/hyperlink" Target="https://podminky.urs.cz/item/CS_URS_2022_02/167151111" TargetMode="External" /><Relationship Id="rId18" Type="http://schemas.openxmlformats.org/officeDocument/2006/relationships/hyperlink" Target="https://podminky.urs.cz/item/CS_URS_2022_02/171151103" TargetMode="External" /><Relationship Id="rId19" Type="http://schemas.openxmlformats.org/officeDocument/2006/relationships/hyperlink" Target="https://podminky.urs.cz/item/CS_URS_2022_02/171201221" TargetMode="External" /><Relationship Id="rId20" Type="http://schemas.openxmlformats.org/officeDocument/2006/relationships/hyperlink" Target="https://podminky.urs.cz/item/CS_URS_2022_02/171201221" TargetMode="External" /><Relationship Id="rId21" Type="http://schemas.openxmlformats.org/officeDocument/2006/relationships/hyperlink" Target="https://podminky.urs.cz/item/CS_URS_2022_02/171251201" TargetMode="External" /><Relationship Id="rId22" Type="http://schemas.openxmlformats.org/officeDocument/2006/relationships/hyperlink" Target="https://podminky.urs.cz/item/CS_URS_2022_02/171251201" TargetMode="External" /><Relationship Id="rId23" Type="http://schemas.openxmlformats.org/officeDocument/2006/relationships/hyperlink" Target="https://podminky.urs.cz/item/CS_URS_2022_02/181351113" TargetMode="External" /><Relationship Id="rId24" Type="http://schemas.openxmlformats.org/officeDocument/2006/relationships/hyperlink" Target="https://podminky.urs.cz/item/CS_URS_2022_02/181451311" TargetMode="External" /><Relationship Id="rId25" Type="http://schemas.openxmlformats.org/officeDocument/2006/relationships/hyperlink" Target="https://podminky.urs.cz/item/CS_URS_2022_02/181451312" TargetMode="External" /><Relationship Id="rId26" Type="http://schemas.openxmlformats.org/officeDocument/2006/relationships/hyperlink" Target="https://podminky.urs.cz/item/CS_URS_2022_02/181951112" TargetMode="External" /><Relationship Id="rId27" Type="http://schemas.openxmlformats.org/officeDocument/2006/relationships/hyperlink" Target="https://podminky.urs.cz/item/CS_URS_2022_02/182151111" TargetMode="External" /><Relationship Id="rId28" Type="http://schemas.openxmlformats.org/officeDocument/2006/relationships/hyperlink" Target="https://podminky.urs.cz/item/CS_URS_2022_02/213141112" TargetMode="External" /><Relationship Id="rId29" Type="http://schemas.openxmlformats.org/officeDocument/2006/relationships/hyperlink" Target="https://podminky.urs.cz/item/CS_URS_2022_02/291211111" TargetMode="External" /><Relationship Id="rId30" Type="http://schemas.openxmlformats.org/officeDocument/2006/relationships/hyperlink" Target="https://podminky.urs.cz/item/CS_URS_2022_02/463212111" TargetMode="External" /><Relationship Id="rId31" Type="http://schemas.openxmlformats.org/officeDocument/2006/relationships/hyperlink" Target="https://podminky.urs.cz/item/CS_URS_2022_02/463212191" TargetMode="External" /><Relationship Id="rId32" Type="http://schemas.openxmlformats.org/officeDocument/2006/relationships/hyperlink" Target="https://podminky.urs.cz/item/CS_URS_2022_02/467951220" TargetMode="External" /><Relationship Id="rId33" Type="http://schemas.openxmlformats.org/officeDocument/2006/relationships/hyperlink" Target="https://podminky.urs.cz/item/CS_URS_2022_02/564831111" TargetMode="External" /><Relationship Id="rId34" Type="http://schemas.openxmlformats.org/officeDocument/2006/relationships/hyperlink" Target="https://podminky.urs.cz/item/CS_URS_2022_02/564861111" TargetMode="External" /><Relationship Id="rId35" Type="http://schemas.openxmlformats.org/officeDocument/2006/relationships/hyperlink" Target="https://podminky.urs.cz/item/CS_URS_2022_02/938909311" TargetMode="External" /><Relationship Id="rId36" Type="http://schemas.openxmlformats.org/officeDocument/2006/relationships/hyperlink" Target="https://podminky.urs.cz/item/CS_URS_2022_02/997013501" TargetMode="External" /><Relationship Id="rId37" Type="http://schemas.openxmlformats.org/officeDocument/2006/relationships/hyperlink" Target="https://podminky.urs.cz/item/CS_URS_2022_02/998323011" TargetMode="External" /><Relationship Id="rId3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51103" TargetMode="External" /><Relationship Id="rId2" Type="http://schemas.openxmlformats.org/officeDocument/2006/relationships/hyperlink" Target="https://podminky.urs.cz/item/CS_URS_2022_02/111211222" TargetMode="External" /><Relationship Id="rId3" Type="http://schemas.openxmlformats.org/officeDocument/2006/relationships/hyperlink" Target="https://podminky.urs.cz/item/CS_URS_2022_02/111211231" TargetMode="External" /><Relationship Id="rId4" Type="http://schemas.openxmlformats.org/officeDocument/2006/relationships/hyperlink" Target="https://podminky.urs.cz/item/CS_URS_2022_02/111251201" TargetMode="External" /><Relationship Id="rId5" Type="http://schemas.openxmlformats.org/officeDocument/2006/relationships/hyperlink" Target="https://podminky.urs.cz/item/CS_URS_2022_02/112101101" TargetMode="External" /><Relationship Id="rId6" Type="http://schemas.openxmlformats.org/officeDocument/2006/relationships/hyperlink" Target="https://podminky.urs.cz/item/CS_URS_2022_02/112101102" TargetMode="External" /><Relationship Id="rId7" Type="http://schemas.openxmlformats.org/officeDocument/2006/relationships/hyperlink" Target="https://podminky.urs.cz/item/CS_URS_2022_02/112111111" TargetMode="External" /><Relationship Id="rId8" Type="http://schemas.openxmlformats.org/officeDocument/2006/relationships/hyperlink" Target="https://podminky.urs.cz/item/CS_URS_2022_02/112251101" TargetMode="External" /><Relationship Id="rId9" Type="http://schemas.openxmlformats.org/officeDocument/2006/relationships/hyperlink" Target="https://podminky.urs.cz/item/CS_URS_2022_02/112251102" TargetMode="External" /><Relationship Id="rId10" Type="http://schemas.openxmlformats.org/officeDocument/2006/relationships/hyperlink" Target="https://podminky.urs.cz/item/CS_URS_2022_02/113107323" TargetMode="External" /><Relationship Id="rId11" Type="http://schemas.openxmlformats.org/officeDocument/2006/relationships/hyperlink" Target="https://podminky.urs.cz/item/CS_URS_2022_02/115101201" TargetMode="External" /><Relationship Id="rId12" Type="http://schemas.openxmlformats.org/officeDocument/2006/relationships/hyperlink" Target="https://podminky.urs.cz/item/CS_URS_2022_02/115101301" TargetMode="External" /><Relationship Id="rId13" Type="http://schemas.openxmlformats.org/officeDocument/2006/relationships/hyperlink" Target="https://podminky.urs.cz/item/CS_URS_2022_02/121151123" TargetMode="External" /><Relationship Id="rId14" Type="http://schemas.openxmlformats.org/officeDocument/2006/relationships/hyperlink" Target="https://podminky.urs.cz/item/CS_URS_2022_02/122702119" TargetMode="External" /><Relationship Id="rId15" Type="http://schemas.openxmlformats.org/officeDocument/2006/relationships/hyperlink" Target="https://podminky.urs.cz/item/CS_URS_2022_02/124253101" TargetMode="External" /><Relationship Id="rId16" Type="http://schemas.openxmlformats.org/officeDocument/2006/relationships/hyperlink" Target="https://podminky.urs.cz/item/CS_URS_2022_02/124253119" TargetMode="External" /><Relationship Id="rId17" Type="http://schemas.openxmlformats.org/officeDocument/2006/relationships/hyperlink" Target="https://podminky.urs.cz/item/CS_URS_2022_02/124353100" TargetMode="External" /><Relationship Id="rId18" Type="http://schemas.openxmlformats.org/officeDocument/2006/relationships/hyperlink" Target="https://podminky.urs.cz/item/CS_URS_2022_02/132151251" TargetMode="External" /><Relationship Id="rId19" Type="http://schemas.openxmlformats.org/officeDocument/2006/relationships/hyperlink" Target="https://podminky.urs.cz/item/CS_URS_2022_02/162201401" TargetMode="External" /><Relationship Id="rId20" Type="http://schemas.openxmlformats.org/officeDocument/2006/relationships/hyperlink" Target="https://podminky.urs.cz/item/CS_URS_2022_02/162201402" TargetMode="External" /><Relationship Id="rId21" Type="http://schemas.openxmlformats.org/officeDocument/2006/relationships/hyperlink" Target="https://podminky.urs.cz/item/CS_URS_2022_02/162351103" TargetMode="External" /><Relationship Id="rId22" Type="http://schemas.openxmlformats.org/officeDocument/2006/relationships/hyperlink" Target="https://podminky.urs.cz/item/CS_URS_2022_02/162751119" TargetMode="External" /><Relationship Id="rId23" Type="http://schemas.openxmlformats.org/officeDocument/2006/relationships/hyperlink" Target="https://podminky.urs.cz/item/CS_URS_2022_02/167151111" TargetMode="External" /><Relationship Id="rId24" Type="http://schemas.openxmlformats.org/officeDocument/2006/relationships/hyperlink" Target="https://podminky.urs.cz/item/CS_URS_2022_02/171151103" TargetMode="External" /><Relationship Id="rId25" Type="http://schemas.openxmlformats.org/officeDocument/2006/relationships/hyperlink" Target="https://podminky.urs.cz/item/CS_URS_2022_02/171201221" TargetMode="External" /><Relationship Id="rId26" Type="http://schemas.openxmlformats.org/officeDocument/2006/relationships/hyperlink" Target="https://podminky.urs.cz/item/CS_URS_2022_02/171251201" TargetMode="External" /><Relationship Id="rId27" Type="http://schemas.openxmlformats.org/officeDocument/2006/relationships/hyperlink" Target="https://podminky.urs.cz/item/CS_URS_2022_02/181351113" TargetMode="External" /><Relationship Id="rId28" Type="http://schemas.openxmlformats.org/officeDocument/2006/relationships/hyperlink" Target="https://podminky.urs.cz/item/CS_URS_2022_02/181451311" TargetMode="External" /><Relationship Id="rId29" Type="http://schemas.openxmlformats.org/officeDocument/2006/relationships/hyperlink" Target="https://podminky.urs.cz/item/CS_URS_2022_02/181951112" TargetMode="External" /><Relationship Id="rId30" Type="http://schemas.openxmlformats.org/officeDocument/2006/relationships/hyperlink" Target="https://podminky.urs.cz/item/CS_URS_2022_02/182151111" TargetMode="External" /><Relationship Id="rId31" Type="http://schemas.openxmlformats.org/officeDocument/2006/relationships/hyperlink" Target="https://podminky.urs.cz/item/CS_URS_2022_02/213141112" TargetMode="External" /><Relationship Id="rId32" Type="http://schemas.openxmlformats.org/officeDocument/2006/relationships/hyperlink" Target="https://podminky.urs.cz/item/CS_URS_2022_02/291211111" TargetMode="External" /><Relationship Id="rId33" Type="http://schemas.openxmlformats.org/officeDocument/2006/relationships/hyperlink" Target="https://podminky.urs.cz/item/CS_URS_2022_02/321321116" TargetMode="External" /><Relationship Id="rId34" Type="http://schemas.openxmlformats.org/officeDocument/2006/relationships/hyperlink" Target="https://podminky.urs.cz/item/CS_URS_2022_02/321351010" TargetMode="External" /><Relationship Id="rId35" Type="http://schemas.openxmlformats.org/officeDocument/2006/relationships/hyperlink" Target="https://podminky.urs.cz/item/CS_URS_2022_02/321352010" TargetMode="External" /><Relationship Id="rId36" Type="http://schemas.openxmlformats.org/officeDocument/2006/relationships/hyperlink" Target="https://podminky.urs.cz/item/CS_URS_2022_02/321366111" TargetMode="External" /><Relationship Id="rId37" Type="http://schemas.openxmlformats.org/officeDocument/2006/relationships/hyperlink" Target="https://podminky.urs.cz/item/CS_URS_2022_02/321368211" TargetMode="External" /><Relationship Id="rId38" Type="http://schemas.openxmlformats.org/officeDocument/2006/relationships/hyperlink" Target="https://podminky.urs.cz/item/CS_URS_2022_02/451315126" TargetMode="External" /><Relationship Id="rId39" Type="http://schemas.openxmlformats.org/officeDocument/2006/relationships/hyperlink" Target="https://podminky.urs.cz/item/CS_URS_2022_02/462512370" TargetMode="External" /><Relationship Id="rId40" Type="http://schemas.openxmlformats.org/officeDocument/2006/relationships/hyperlink" Target="https://podminky.urs.cz/item/CS_URS_2022_02/463212111" TargetMode="External" /><Relationship Id="rId41" Type="http://schemas.openxmlformats.org/officeDocument/2006/relationships/hyperlink" Target="https://podminky.urs.cz/item/CS_URS_2022_02/463212191" TargetMode="External" /><Relationship Id="rId42" Type="http://schemas.openxmlformats.org/officeDocument/2006/relationships/hyperlink" Target="https://podminky.urs.cz/item/CS_URS_2022_02/564831111" TargetMode="External" /><Relationship Id="rId43" Type="http://schemas.openxmlformats.org/officeDocument/2006/relationships/hyperlink" Target="https://podminky.urs.cz/item/CS_URS_2022_02/564861111" TargetMode="External" /><Relationship Id="rId44" Type="http://schemas.openxmlformats.org/officeDocument/2006/relationships/hyperlink" Target="https://podminky.urs.cz/item/CS_URS_2022_02/820391113" TargetMode="External" /><Relationship Id="rId45" Type="http://schemas.openxmlformats.org/officeDocument/2006/relationships/hyperlink" Target="https://podminky.urs.cz/item/CS_URS_2022_02/899643111" TargetMode="External" /><Relationship Id="rId46" Type="http://schemas.openxmlformats.org/officeDocument/2006/relationships/hyperlink" Target="https://podminky.urs.cz/item/CS_URS_2022_02/919535556" TargetMode="External" /><Relationship Id="rId47" Type="http://schemas.openxmlformats.org/officeDocument/2006/relationships/hyperlink" Target="https://podminky.urs.cz/item/CS_URS_2022_02/919551112" TargetMode="External" /><Relationship Id="rId48" Type="http://schemas.openxmlformats.org/officeDocument/2006/relationships/hyperlink" Target="https://podminky.urs.cz/item/CS_URS_2022_02/934956124" TargetMode="External" /><Relationship Id="rId49" Type="http://schemas.openxmlformats.org/officeDocument/2006/relationships/hyperlink" Target="https://podminky.urs.cz/item/CS_URS_2022_02/938909311" TargetMode="External" /><Relationship Id="rId50" Type="http://schemas.openxmlformats.org/officeDocument/2006/relationships/hyperlink" Target="https://podminky.urs.cz/item/CS_URS_2022_02/953334118" TargetMode="External" /><Relationship Id="rId51" Type="http://schemas.openxmlformats.org/officeDocument/2006/relationships/hyperlink" Target="https://podminky.urs.cz/item/CS_URS_2022_02/953942421" TargetMode="External" /><Relationship Id="rId52" Type="http://schemas.openxmlformats.org/officeDocument/2006/relationships/hyperlink" Target="https://podminky.urs.cz/item/CS_URS_2022_02/953943125" TargetMode="External" /><Relationship Id="rId53" Type="http://schemas.openxmlformats.org/officeDocument/2006/relationships/hyperlink" Target="https://podminky.urs.cz/item/CS_URS_2022_02/997013501" TargetMode="External" /><Relationship Id="rId54" Type="http://schemas.openxmlformats.org/officeDocument/2006/relationships/hyperlink" Target="https://podminky.urs.cz/item/CS_URS_2022_02/998323011" TargetMode="External" /><Relationship Id="rId5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1114000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83104712" TargetMode="External" /><Relationship Id="rId2" Type="http://schemas.openxmlformats.org/officeDocument/2006/relationships/hyperlink" Target="https://podminky.urs.cz/item/CS_URS_2022_02/184102114" TargetMode="External" /><Relationship Id="rId3" Type="http://schemas.openxmlformats.org/officeDocument/2006/relationships/hyperlink" Target="https://podminky.urs.cz/item/CS_URS_2022_02/184215131" TargetMode="External" /><Relationship Id="rId4" Type="http://schemas.openxmlformats.org/officeDocument/2006/relationships/hyperlink" Target="https://podminky.urs.cz/item/CS_URS_2022_02/184813112" TargetMode="External" /><Relationship Id="rId5" Type="http://schemas.openxmlformats.org/officeDocument/2006/relationships/hyperlink" Target="https://podminky.urs.cz/item/CS_URS_2022_02/184813125" TargetMode="External" /><Relationship Id="rId6" Type="http://schemas.openxmlformats.org/officeDocument/2006/relationships/hyperlink" Target="https://podminky.urs.cz/item/CS_URS_2022_02/185804312" TargetMode="External" /><Relationship Id="rId7" Type="http://schemas.openxmlformats.org/officeDocument/2006/relationships/hyperlink" Target="https://podminky.urs.cz/item/CS_URS_2022_02/185804312" TargetMode="External" /><Relationship Id="rId8" Type="http://schemas.openxmlformats.org/officeDocument/2006/relationships/hyperlink" Target="https://podminky.urs.cz/item/CS_URS_2022_02/185851121" TargetMode="External" /><Relationship Id="rId9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34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207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Hospodaření se srážkovými vodami na území obce Skřípov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22. 11. 2022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49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32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50</v>
      </c>
      <c r="D52" s="88"/>
      <c r="E52" s="88"/>
      <c r="F52" s="88"/>
      <c r="G52" s="88"/>
      <c r="H52" s="89"/>
      <c r="I52" s="90" t="s">
        <v>51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52</v>
      </c>
      <c r="AH52" s="88"/>
      <c r="AI52" s="88"/>
      <c r="AJ52" s="88"/>
      <c r="AK52" s="88"/>
      <c r="AL52" s="88"/>
      <c r="AM52" s="88"/>
      <c r="AN52" s="90" t="s">
        <v>53</v>
      </c>
      <c r="AO52" s="88"/>
      <c r="AP52" s="88"/>
      <c r="AQ52" s="92" t="s">
        <v>54</v>
      </c>
      <c r="AR52" s="45"/>
      <c r="AS52" s="93" t="s">
        <v>55</v>
      </c>
      <c r="AT52" s="94" t="s">
        <v>56</v>
      </c>
      <c r="AU52" s="94" t="s">
        <v>57</v>
      </c>
      <c r="AV52" s="94" t="s">
        <v>58</v>
      </c>
      <c r="AW52" s="94" t="s">
        <v>59</v>
      </c>
      <c r="AX52" s="94" t="s">
        <v>60</v>
      </c>
      <c r="AY52" s="94" t="s">
        <v>61</v>
      </c>
      <c r="AZ52" s="94" t="s">
        <v>62</v>
      </c>
      <c r="BA52" s="94" t="s">
        <v>63</v>
      </c>
      <c r="BB52" s="94" t="s">
        <v>64</v>
      </c>
      <c r="BC52" s="94" t="s">
        <v>65</v>
      </c>
      <c r="BD52" s="95" t="s">
        <v>66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67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ROUND(SUM(AG55:AG62),2)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ROUND(SUM(AS55:AS62),2)</f>
        <v>0</v>
      </c>
      <c r="AT54" s="107">
        <f>ROUND(SUM(AV54:AW54),2)</f>
        <v>0</v>
      </c>
      <c r="AU54" s="108">
        <f>ROUND(SUM(AU55:AU62),5)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ROUND(SUM(AZ55:AZ62),2)</f>
        <v>0</v>
      </c>
      <c r="BA54" s="107">
        <f>ROUND(SUM(BA55:BA62),2)</f>
        <v>0</v>
      </c>
      <c r="BB54" s="107">
        <f>ROUND(SUM(BB55:BB62),2)</f>
        <v>0</v>
      </c>
      <c r="BC54" s="107">
        <f>ROUND(SUM(BC55:BC62),2)</f>
        <v>0</v>
      </c>
      <c r="BD54" s="109">
        <f>ROUND(SUM(BD55:BD62),2)</f>
        <v>0</v>
      </c>
      <c r="BE54" s="6"/>
      <c r="BS54" s="110" t="s">
        <v>68</v>
      </c>
      <c r="BT54" s="110" t="s">
        <v>69</v>
      </c>
      <c r="BU54" s="111" t="s">
        <v>70</v>
      </c>
      <c r="BV54" s="110" t="s">
        <v>71</v>
      </c>
      <c r="BW54" s="110" t="s">
        <v>5</v>
      </c>
      <c r="BX54" s="110" t="s">
        <v>72</v>
      </c>
      <c r="CL54" s="110" t="s">
        <v>19</v>
      </c>
    </row>
    <row r="55" spans="1:91" s="7" customFormat="1" ht="16.5" customHeight="1">
      <c r="A55" s="112" t="s">
        <v>73</v>
      </c>
      <c r="B55" s="113"/>
      <c r="C55" s="114"/>
      <c r="D55" s="115" t="s">
        <v>74</v>
      </c>
      <c r="E55" s="115"/>
      <c r="F55" s="115"/>
      <c r="G55" s="115"/>
      <c r="H55" s="115"/>
      <c r="I55" s="116"/>
      <c r="J55" s="115" t="s">
        <v>75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02 - Vodní nádrž 2'!J30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'SO 02 - Vodní nádrž 2'!P89</f>
        <v>0</v>
      </c>
      <c r="AV55" s="121">
        <f>'SO 02 - Vodní nádrž 2'!J33</f>
        <v>0</v>
      </c>
      <c r="AW55" s="121">
        <f>'SO 02 - Vodní nádrž 2'!J34</f>
        <v>0</v>
      </c>
      <c r="AX55" s="121">
        <f>'SO 02 - Vodní nádrž 2'!J35</f>
        <v>0</v>
      </c>
      <c r="AY55" s="121">
        <f>'SO 02 - Vodní nádrž 2'!J36</f>
        <v>0</v>
      </c>
      <c r="AZ55" s="121">
        <f>'SO 02 - Vodní nádrž 2'!F33</f>
        <v>0</v>
      </c>
      <c r="BA55" s="121">
        <f>'SO 02 - Vodní nádrž 2'!F34</f>
        <v>0</v>
      </c>
      <c r="BB55" s="121">
        <f>'SO 02 - Vodní nádrž 2'!F35</f>
        <v>0</v>
      </c>
      <c r="BC55" s="121">
        <f>'SO 02 - Vodní nádrž 2'!F36</f>
        <v>0</v>
      </c>
      <c r="BD55" s="123">
        <f>'SO 02 - Vodní nádrž 2'!F37</f>
        <v>0</v>
      </c>
      <c r="BE55" s="7"/>
      <c r="BT55" s="124" t="s">
        <v>77</v>
      </c>
      <c r="BV55" s="124" t="s">
        <v>71</v>
      </c>
      <c r="BW55" s="124" t="s">
        <v>78</v>
      </c>
      <c r="BX55" s="124" t="s">
        <v>5</v>
      </c>
      <c r="CL55" s="124" t="s">
        <v>19</v>
      </c>
      <c r="CM55" s="124" t="s">
        <v>79</v>
      </c>
    </row>
    <row r="56" spans="1:91" s="7" customFormat="1" ht="16.5" customHeight="1">
      <c r="A56" s="112" t="s">
        <v>73</v>
      </c>
      <c r="B56" s="113"/>
      <c r="C56" s="114"/>
      <c r="D56" s="115" t="s">
        <v>80</v>
      </c>
      <c r="E56" s="115"/>
      <c r="F56" s="115"/>
      <c r="G56" s="115"/>
      <c r="H56" s="115"/>
      <c r="I56" s="116"/>
      <c r="J56" s="115" t="s">
        <v>81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01 - Vodní nádrž 1'!J30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76</v>
      </c>
      <c r="AR56" s="119"/>
      <c r="AS56" s="120">
        <v>0</v>
      </c>
      <c r="AT56" s="121">
        <f>ROUND(SUM(AV56:AW56),2)</f>
        <v>0</v>
      </c>
      <c r="AU56" s="122">
        <f>'SO 01 - Vodní nádrž 1'!P88</f>
        <v>0</v>
      </c>
      <c r="AV56" s="121">
        <f>'SO 01 - Vodní nádrž 1'!J33</f>
        <v>0</v>
      </c>
      <c r="AW56" s="121">
        <f>'SO 01 - Vodní nádrž 1'!J34</f>
        <v>0</v>
      </c>
      <c r="AX56" s="121">
        <f>'SO 01 - Vodní nádrž 1'!J35</f>
        <v>0</v>
      </c>
      <c r="AY56" s="121">
        <f>'SO 01 - Vodní nádrž 1'!J36</f>
        <v>0</v>
      </c>
      <c r="AZ56" s="121">
        <f>'SO 01 - Vodní nádrž 1'!F33</f>
        <v>0</v>
      </c>
      <c r="BA56" s="121">
        <f>'SO 01 - Vodní nádrž 1'!F34</f>
        <v>0</v>
      </c>
      <c r="BB56" s="121">
        <f>'SO 01 - Vodní nádrž 1'!F35</f>
        <v>0</v>
      </c>
      <c r="BC56" s="121">
        <f>'SO 01 - Vodní nádrž 1'!F36</f>
        <v>0</v>
      </c>
      <c r="BD56" s="123">
        <f>'SO 01 - Vodní nádrž 1'!F37</f>
        <v>0</v>
      </c>
      <c r="BE56" s="7"/>
      <c r="BT56" s="124" t="s">
        <v>77</v>
      </c>
      <c r="BV56" s="124" t="s">
        <v>71</v>
      </c>
      <c r="BW56" s="124" t="s">
        <v>82</v>
      </c>
      <c r="BX56" s="124" t="s">
        <v>5</v>
      </c>
      <c r="CL56" s="124" t="s">
        <v>19</v>
      </c>
      <c r="CM56" s="124" t="s">
        <v>79</v>
      </c>
    </row>
    <row r="57" spans="1:91" s="7" customFormat="1" ht="16.5" customHeight="1">
      <c r="A57" s="112" t="s">
        <v>73</v>
      </c>
      <c r="B57" s="113"/>
      <c r="C57" s="114"/>
      <c r="D57" s="115" t="s">
        <v>83</v>
      </c>
      <c r="E57" s="115"/>
      <c r="F57" s="115"/>
      <c r="G57" s="115"/>
      <c r="H57" s="115"/>
      <c r="I57" s="116"/>
      <c r="J57" s="115" t="s">
        <v>84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03 - Vodní nádrž 3'!J30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76</v>
      </c>
      <c r="AR57" s="119"/>
      <c r="AS57" s="120">
        <v>0</v>
      </c>
      <c r="AT57" s="121">
        <f>ROUND(SUM(AV57:AW57),2)</f>
        <v>0</v>
      </c>
      <c r="AU57" s="122">
        <f>'SO 03 - Vodní nádrž 3'!P88</f>
        <v>0</v>
      </c>
      <c r="AV57" s="121">
        <f>'SO 03 - Vodní nádrž 3'!J33</f>
        <v>0</v>
      </c>
      <c r="AW57" s="121">
        <f>'SO 03 - Vodní nádrž 3'!J34</f>
        <v>0</v>
      </c>
      <c r="AX57" s="121">
        <f>'SO 03 - Vodní nádrž 3'!J35</f>
        <v>0</v>
      </c>
      <c r="AY57" s="121">
        <f>'SO 03 - Vodní nádrž 3'!J36</f>
        <v>0</v>
      </c>
      <c r="AZ57" s="121">
        <f>'SO 03 - Vodní nádrž 3'!F33</f>
        <v>0</v>
      </c>
      <c r="BA57" s="121">
        <f>'SO 03 - Vodní nádrž 3'!F34</f>
        <v>0</v>
      </c>
      <c r="BB57" s="121">
        <f>'SO 03 - Vodní nádrž 3'!F35</f>
        <v>0</v>
      </c>
      <c r="BC57" s="121">
        <f>'SO 03 - Vodní nádrž 3'!F36</f>
        <v>0</v>
      </c>
      <c r="BD57" s="123">
        <f>'SO 03 - Vodní nádrž 3'!F37</f>
        <v>0</v>
      </c>
      <c r="BE57" s="7"/>
      <c r="BT57" s="124" t="s">
        <v>77</v>
      </c>
      <c r="BV57" s="124" t="s">
        <v>71</v>
      </c>
      <c r="BW57" s="124" t="s">
        <v>85</v>
      </c>
      <c r="BX57" s="124" t="s">
        <v>5</v>
      </c>
      <c r="CL57" s="124" t="s">
        <v>19</v>
      </c>
      <c r="CM57" s="124" t="s">
        <v>79</v>
      </c>
    </row>
    <row r="58" spans="1:91" s="7" customFormat="1" ht="16.5" customHeight="1">
      <c r="A58" s="112" t="s">
        <v>73</v>
      </c>
      <c r="B58" s="113"/>
      <c r="C58" s="114"/>
      <c r="D58" s="115" t="s">
        <v>86</v>
      </c>
      <c r="E58" s="115"/>
      <c r="F58" s="115"/>
      <c r="G58" s="115"/>
      <c r="H58" s="115"/>
      <c r="I58" s="116"/>
      <c r="J58" s="115" t="s">
        <v>87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05 - Vodní nádrž 5'!J30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76</v>
      </c>
      <c r="AR58" s="119"/>
      <c r="AS58" s="120">
        <v>0</v>
      </c>
      <c r="AT58" s="121">
        <f>ROUND(SUM(AV58:AW58),2)</f>
        <v>0</v>
      </c>
      <c r="AU58" s="122">
        <f>'SO 05 - Vodní nádrž 5'!P87</f>
        <v>0</v>
      </c>
      <c r="AV58" s="121">
        <f>'SO 05 - Vodní nádrž 5'!J33</f>
        <v>0</v>
      </c>
      <c r="AW58" s="121">
        <f>'SO 05 - Vodní nádrž 5'!J34</f>
        <v>0</v>
      </c>
      <c r="AX58" s="121">
        <f>'SO 05 - Vodní nádrž 5'!J35</f>
        <v>0</v>
      </c>
      <c r="AY58" s="121">
        <f>'SO 05 - Vodní nádrž 5'!J36</f>
        <v>0</v>
      </c>
      <c r="AZ58" s="121">
        <f>'SO 05 - Vodní nádrž 5'!F33</f>
        <v>0</v>
      </c>
      <c r="BA58" s="121">
        <f>'SO 05 - Vodní nádrž 5'!F34</f>
        <v>0</v>
      </c>
      <c r="BB58" s="121">
        <f>'SO 05 - Vodní nádrž 5'!F35</f>
        <v>0</v>
      </c>
      <c r="BC58" s="121">
        <f>'SO 05 - Vodní nádrž 5'!F36</f>
        <v>0</v>
      </c>
      <c r="BD58" s="123">
        <f>'SO 05 - Vodní nádrž 5'!F37</f>
        <v>0</v>
      </c>
      <c r="BE58" s="7"/>
      <c r="BT58" s="124" t="s">
        <v>77</v>
      </c>
      <c r="BV58" s="124" t="s">
        <v>71</v>
      </c>
      <c r="BW58" s="124" t="s">
        <v>88</v>
      </c>
      <c r="BX58" s="124" t="s">
        <v>5</v>
      </c>
      <c r="CL58" s="124" t="s">
        <v>19</v>
      </c>
      <c r="CM58" s="124" t="s">
        <v>79</v>
      </c>
    </row>
    <row r="59" spans="1:91" s="7" customFormat="1" ht="16.5" customHeight="1">
      <c r="A59" s="112" t="s">
        <v>73</v>
      </c>
      <c r="B59" s="113"/>
      <c r="C59" s="114"/>
      <c r="D59" s="115" t="s">
        <v>89</v>
      </c>
      <c r="E59" s="115"/>
      <c r="F59" s="115"/>
      <c r="G59" s="115"/>
      <c r="H59" s="115"/>
      <c r="I59" s="116"/>
      <c r="J59" s="115" t="s">
        <v>90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04 - Vodní tůň 4'!J30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76</v>
      </c>
      <c r="AR59" s="119"/>
      <c r="AS59" s="120">
        <v>0</v>
      </c>
      <c r="AT59" s="121">
        <f>ROUND(SUM(AV59:AW59),2)</f>
        <v>0</v>
      </c>
      <c r="AU59" s="122">
        <f>'SO 04 - Vodní tůň 4'!P87</f>
        <v>0</v>
      </c>
      <c r="AV59" s="121">
        <f>'SO 04 - Vodní tůň 4'!J33</f>
        <v>0</v>
      </c>
      <c r="AW59" s="121">
        <f>'SO 04 - Vodní tůň 4'!J34</f>
        <v>0</v>
      </c>
      <c r="AX59" s="121">
        <f>'SO 04 - Vodní tůň 4'!J35</f>
        <v>0</v>
      </c>
      <c r="AY59" s="121">
        <f>'SO 04 - Vodní tůň 4'!J36</f>
        <v>0</v>
      </c>
      <c r="AZ59" s="121">
        <f>'SO 04 - Vodní tůň 4'!F33</f>
        <v>0</v>
      </c>
      <c r="BA59" s="121">
        <f>'SO 04 - Vodní tůň 4'!F34</f>
        <v>0</v>
      </c>
      <c r="BB59" s="121">
        <f>'SO 04 - Vodní tůň 4'!F35</f>
        <v>0</v>
      </c>
      <c r="BC59" s="121">
        <f>'SO 04 - Vodní tůň 4'!F36</f>
        <v>0</v>
      </c>
      <c r="BD59" s="123">
        <f>'SO 04 - Vodní tůň 4'!F37</f>
        <v>0</v>
      </c>
      <c r="BE59" s="7"/>
      <c r="BT59" s="124" t="s">
        <v>77</v>
      </c>
      <c r="BV59" s="124" t="s">
        <v>71</v>
      </c>
      <c r="BW59" s="124" t="s">
        <v>91</v>
      </c>
      <c r="BX59" s="124" t="s">
        <v>5</v>
      </c>
      <c r="CL59" s="124" t="s">
        <v>19</v>
      </c>
      <c r="CM59" s="124" t="s">
        <v>79</v>
      </c>
    </row>
    <row r="60" spans="1:91" s="7" customFormat="1" ht="16.5" customHeight="1">
      <c r="A60" s="112" t="s">
        <v>73</v>
      </c>
      <c r="B60" s="113"/>
      <c r="C60" s="114"/>
      <c r="D60" s="115" t="s">
        <v>92</v>
      </c>
      <c r="E60" s="115"/>
      <c r="F60" s="115"/>
      <c r="G60" s="115"/>
      <c r="H60" s="115"/>
      <c r="I60" s="116"/>
      <c r="J60" s="115" t="s">
        <v>93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'SO 06 - Vodní nádrž 6'!J30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76</v>
      </c>
      <c r="AR60" s="119"/>
      <c r="AS60" s="120">
        <v>0</v>
      </c>
      <c r="AT60" s="121">
        <f>ROUND(SUM(AV60:AW60),2)</f>
        <v>0</v>
      </c>
      <c r="AU60" s="122">
        <f>'SO 06 - Vodní nádrž 6'!P89</f>
        <v>0</v>
      </c>
      <c r="AV60" s="121">
        <f>'SO 06 - Vodní nádrž 6'!J33</f>
        <v>0</v>
      </c>
      <c r="AW60" s="121">
        <f>'SO 06 - Vodní nádrž 6'!J34</f>
        <v>0</v>
      </c>
      <c r="AX60" s="121">
        <f>'SO 06 - Vodní nádrž 6'!J35</f>
        <v>0</v>
      </c>
      <c r="AY60" s="121">
        <f>'SO 06 - Vodní nádrž 6'!J36</f>
        <v>0</v>
      </c>
      <c r="AZ60" s="121">
        <f>'SO 06 - Vodní nádrž 6'!F33</f>
        <v>0</v>
      </c>
      <c r="BA60" s="121">
        <f>'SO 06 - Vodní nádrž 6'!F34</f>
        <v>0</v>
      </c>
      <c r="BB60" s="121">
        <f>'SO 06 - Vodní nádrž 6'!F35</f>
        <v>0</v>
      </c>
      <c r="BC60" s="121">
        <f>'SO 06 - Vodní nádrž 6'!F36</f>
        <v>0</v>
      </c>
      <c r="BD60" s="123">
        <f>'SO 06 - Vodní nádrž 6'!F37</f>
        <v>0</v>
      </c>
      <c r="BE60" s="7"/>
      <c r="BT60" s="124" t="s">
        <v>77</v>
      </c>
      <c r="BV60" s="124" t="s">
        <v>71</v>
      </c>
      <c r="BW60" s="124" t="s">
        <v>94</v>
      </c>
      <c r="BX60" s="124" t="s">
        <v>5</v>
      </c>
      <c r="CL60" s="124" t="s">
        <v>19</v>
      </c>
      <c r="CM60" s="124" t="s">
        <v>79</v>
      </c>
    </row>
    <row r="61" spans="1:91" s="7" customFormat="1" ht="16.5" customHeight="1">
      <c r="A61" s="112" t="s">
        <v>73</v>
      </c>
      <c r="B61" s="113"/>
      <c r="C61" s="114"/>
      <c r="D61" s="115" t="s">
        <v>95</v>
      </c>
      <c r="E61" s="115"/>
      <c r="F61" s="115"/>
      <c r="G61" s="115"/>
      <c r="H61" s="115"/>
      <c r="I61" s="116"/>
      <c r="J61" s="115" t="s">
        <v>96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'VRN - Vedlejší rozpočtové...'!J30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97</v>
      </c>
      <c r="AR61" s="119"/>
      <c r="AS61" s="120">
        <v>0</v>
      </c>
      <c r="AT61" s="121">
        <f>ROUND(SUM(AV61:AW61),2)</f>
        <v>0</v>
      </c>
      <c r="AU61" s="122">
        <f>'VRN - Vedlejší rozpočtové...'!P83</f>
        <v>0</v>
      </c>
      <c r="AV61" s="121">
        <f>'VRN - Vedlejší rozpočtové...'!J33</f>
        <v>0</v>
      </c>
      <c r="AW61" s="121">
        <f>'VRN - Vedlejší rozpočtové...'!J34</f>
        <v>0</v>
      </c>
      <c r="AX61" s="121">
        <f>'VRN - Vedlejší rozpočtové...'!J35</f>
        <v>0</v>
      </c>
      <c r="AY61" s="121">
        <f>'VRN - Vedlejší rozpočtové...'!J36</f>
        <v>0</v>
      </c>
      <c r="AZ61" s="121">
        <f>'VRN - Vedlejší rozpočtové...'!F33</f>
        <v>0</v>
      </c>
      <c r="BA61" s="121">
        <f>'VRN - Vedlejší rozpočtové...'!F34</f>
        <v>0</v>
      </c>
      <c r="BB61" s="121">
        <f>'VRN - Vedlejší rozpočtové...'!F35</f>
        <v>0</v>
      </c>
      <c r="BC61" s="121">
        <f>'VRN - Vedlejší rozpočtové...'!F36</f>
        <v>0</v>
      </c>
      <c r="BD61" s="123">
        <f>'VRN - Vedlejší rozpočtové...'!F37</f>
        <v>0</v>
      </c>
      <c r="BE61" s="7"/>
      <c r="BT61" s="124" t="s">
        <v>77</v>
      </c>
      <c r="BV61" s="124" t="s">
        <v>71</v>
      </c>
      <c r="BW61" s="124" t="s">
        <v>98</v>
      </c>
      <c r="BX61" s="124" t="s">
        <v>5</v>
      </c>
      <c r="CL61" s="124" t="s">
        <v>19</v>
      </c>
      <c r="CM61" s="124" t="s">
        <v>79</v>
      </c>
    </row>
    <row r="62" spans="1:91" s="7" customFormat="1" ht="16.5" customHeight="1">
      <c r="A62" s="112" t="s">
        <v>73</v>
      </c>
      <c r="B62" s="113"/>
      <c r="C62" s="114"/>
      <c r="D62" s="115" t="s">
        <v>99</v>
      </c>
      <c r="E62" s="115"/>
      <c r="F62" s="115"/>
      <c r="G62" s="115"/>
      <c r="H62" s="115"/>
      <c r="I62" s="116"/>
      <c r="J62" s="115" t="s">
        <v>100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'S0 07 - Náhradní výsadba'!J30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76</v>
      </c>
      <c r="AR62" s="119"/>
      <c r="AS62" s="125">
        <v>0</v>
      </c>
      <c r="AT62" s="126">
        <f>ROUND(SUM(AV62:AW62),2)</f>
        <v>0</v>
      </c>
      <c r="AU62" s="127">
        <f>'S0 07 - Náhradní výsadba'!P81</f>
        <v>0</v>
      </c>
      <c r="AV62" s="126">
        <f>'S0 07 - Náhradní výsadba'!J33</f>
        <v>0</v>
      </c>
      <c r="AW62" s="126">
        <f>'S0 07 - Náhradní výsadba'!J34</f>
        <v>0</v>
      </c>
      <c r="AX62" s="126">
        <f>'S0 07 - Náhradní výsadba'!J35</f>
        <v>0</v>
      </c>
      <c r="AY62" s="126">
        <f>'S0 07 - Náhradní výsadba'!J36</f>
        <v>0</v>
      </c>
      <c r="AZ62" s="126">
        <f>'S0 07 - Náhradní výsadba'!F33</f>
        <v>0</v>
      </c>
      <c r="BA62" s="126">
        <f>'S0 07 - Náhradní výsadba'!F34</f>
        <v>0</v>
      </c>
      <c r="BB62" s="126">
        <f>'S0 07 - Náhradní výsadba'!F35</f>
        <v>0</v>
      </c>
      <c r="BC62" s="126">
        <f>'S0 07 - Náhradní výsadba'!F36</f>
        <v>0</v>
      </c>
      <c r="BD62" s="128">
        <f>'S0 07 - Náhradní výsadba'!F37</f>
        <v>0</v>
      </c>
      <c r="BE62" s="7"/>
      <c r="BT62" s="124" t="s">
        <v>77</v>
      </c>
      <c r="BV62" s="124" t="s">
        <v>71</v>
      </c>
      <c r="BW62" s="124" t="s">
        <v>101</v>
      </c>
      <c r="BX62" s="124" t="s">
        <v>5</v>
      </c>
      <c r="CL62" s="124" t="s">
        <v>19</v>
      </c>
      <c r="CM62" s="124" t="s">
        <v>79</v>
      </c>
    </row>
    <row r="63" spans="1:57" s="2" customFormat="1" ht="30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5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45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</sheetData>
  <sheetProtection password="CC35" sheet="1" objects="1" scenarios="1" formatColumns="0" formatRows="0"/>
  <mergeCells count="70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2 - Vodní nádrž 2'!C2" display="/"/>
    <hyperlink ref="A56" location="'SO 01 - Vodní nádrž 1'!C2" display="/"/>
    <hyperlink ref="A57" location="'SO 03 - Vodní nádrž 3'!C2" display="/"/>
    <hyperlink ref="A58" location="'SO 05 - Vodní nádrž 5'!C2" display="/"/>
    <hyperlink ref="A59" location="'SO 04 - Vodní tůň 4'!C2" display="/"/>
    <hyperlink ref="A60" location="'SO 06 - Vodní nádrž 6'!C2" display="/"/>
    <hyperlink ref="A61" location="'VRN - Vedlejší rozpočtové...'!C2" display="/"/>
    <hyperlink ref="A62" location="'S0 07 - Náhradní výsadb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5" customWidth="1"/>
    <col min="2" max="2" width="1.7109375" style="275" customWidth="1"/>
    <col min="3" max="4" width="5.00390625" style="275" customWidth="1"/>
    <col min="5" max="5" width="11.7109375" style="275" customWidth="1"/>
    <col min="6" max="6" width="9.140625" style="275" customWidth="1"/>
    <col min="7" max="7" width="5.00390625" style="275" customWidth="1"/>
    <col min="8" max="8" width="77.8515625" style="275" customWidth="1"/>
    <col min="9" max="10" width="20.00390625" style="275" customWidth="1"/>
    <col min="11" max="11" width="1.7109375" style="275" customWidth="1"/>
  </cols>
  <sheetData>
    <row r="1" s="1" customFormat="1" ht="37.5" customHeight="1"/>
    <row r="2" spans="2:11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6" customFormat="1" ht="45" customHeight="1">
      <c r="B3" s="279"/>
      <c r="C3" s="280" t="s">
        <v>1324</v>
      </c>
      <c r="D3" s="280"/>
      <c r="E3" s="280"/>
      <c r="F3" s="280"/>
      <c r="G3" s="280"/>
      <c r="H3" s="280"/>
      <c r="I3" s="280"/>
      <c r="J3" s="280"/>
      <c r="K3" s="281"/>
    </row>
    <row r="4" spans="2:11" s="1" customFormat="1" ht="25.5" customHeight="1">
      <c r="B4" s="282"/>
      <c r="C4" s="283" t="s">
        <v>1325</v>
      </c>
      <c r="D4" s="283"/>
      <c r="E4" s="283"/>
      <c r="F4" s="283"/>
      <c r="G4" s="283"/>
      <c r="H4" s="283"/>
      <c r="I4" s="283"/>
      <c r="J4" s="283"/>
      <c r="K4" s="284"/>
    </row>
    <row r="5" spans="2:11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2"/>
      <c r="C6" s="286" t="s">
        <v>1326</v>
      </c>
      <c r="D6" s="286"/>
      <c r="E6" s="286"/>
      <c r="F6" s="286"/>
      <c r="G6" s="286"/>
      <c r="H6" s="286"/>
      <c r="I6" s="286"/>
      <c r="J6" s="286"/>
      <c r="K6" s="284"/>
    </row>
    <row r="7" spans="2:11" s="1" customFormat="1" ht="15" customHeight="1">
      <c r="B7" s="287"/>
      <c r="C7" s="286" t="s">
        <v>1327</v>
      </c>
      <c r="D7" s="286"/>
      <c r="E7" s="286"/>
      <c r="F7" s="286"/>
      <c r="G7" s="286"/>
      <c r="H7" s="286"/>
      <c r="I7" s="286"/>
      <c r="J7" s="286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286" t="s">
        <v>1328</v>
      </c>
      <c r="D9" s="286"/>
      <c r="E9" s="286"/>
      <c r="F9" s="286"/>
      <c r="G9" s="286"/>
      <c r="H9" s="286"/>
      <c r="I9" s="286"/>
      <c r="J9" s="286"/>
      <c r="K9" s="284"/>
    </row>
    <row r="10" spans="2:11" s="1" customFormat="1" ht="15" customHeight="1">
      <c r="B10" s="287"/>
      <c r="C10" s="286"/>
      <c r="D10" s="286" t="s">
        <v>1329</v>
      </c>
      <c r="E10" s="286"/>
      <c r="F10" s="286"/>
      <c r="G10" s="286"/>
      <c r="H10" s="286"/>
      <c r="I10" s="286"/>
      <c r="J10" s="286"/>
      <c r="K10" s="284"/>
    </row>
    <row r="11" spans="2:11" s="1" customFormat="1" ht="15" customHeight="1">
      <c r="B11" s="287"/>
      <c r="C11" s="288"/>
      <c r="D11" s="286" t="s">
        <v>1330</v>
      </c>
      <c r="E11" s="286"/>
      <c r="F11" s="286"/>
      <c r="G11" s="286"/>
      <c r="H11" s="286"/>
      <c r="I11" s="286"/>
      <c r="J11" s="286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1331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286" t="s">
        <v>1332</v>
      </c>
      <c r="E15" s="286"/>
      <c r="F15" s="286"/>
      <c r="G15" s="286"/>
      <c r="H15" s="286"/>
      <c r="I15" s="286"/>
      <c r="J15" s="286"/>
      <c r="K15" s="284"/>
    </row>
    <row r="16" spans="2:11" s="1" customFormat="1" ht="15" customHeight="1">
      <c r="B16" s="287"/>
      <c r="C16" s="288"/>
      <c r="D16" s="286" t="s">
        <v>1333</v>
      </c>
      <c r="E16" s="286"/>
      <c r="F16" s="286"/>
      <c r="G16" s="286"/>
      <c r="H16" s="286"/>
      <c r="I16" s="286"/>
      <c r="J16" s="286"/>
      <c r="K16" s="284"/>
    </row>
    <row r="17" spans="2:11" s="1" customFormat="1" ht="15" customHeight="1">
      <c r="B17" s="287"/>
      <c r="C17" s="288"/>
      <c r="D17" s="286" t="s">
        <v>1334</v>
      </c>
      <c r="E17" s="286"/>
      <c r="F17" s="286"/>
      <c r="G17" s="286"/>
      <c r="H17" s="286"/>
      <c r="I17" s="286"/>
      <c r="J17" s="286"/>
      <c r="K17" s="284"/>
    </row>
    <row r="18" spans="2:11" s="1" customFormat="1" ht="15" customHeight="1">
      <c r="B18" s="287"/>
      <c r="C18" s="288"/>
      <c r="D18" s="288"/>
      <c r="E18" s="290" t="s">
        <v>76</v>
      </c>
      <c r="F18" s="286" t="s">
        <v>1335</v>
      </c>
      <c r="G18" s="286"/>
      <c r="H18" s="286"/>
      <c r="I18" s="286"/>
      <c r="J18" s="286"/>
      <c r="K18" s="284"/>
    </row>
    <row r="19" spans="2:11" s="1" customFormat="1" ht="15" customHeight="1">
      <c r="B19" s="287"/>
      <c r="C19" s="288"/>
      <c r="D19" s="288"/>
      <c r="E19" s="290" t="s">
        <v>1336</v>
      </c>
      <c r="F19" s="286" t="s">
        <v>1337</v>
      </c>
      <c r="G19" s="286"/>
      <c r="H19" s="286"/>
      <c r="I19" s="286"/>
      <c r="J19" s="286"/>
      <c r="K19" s="284"/>
    </row>
    <row r="20" spans="2:11" s="1" customFormat="1" ht="15" customHeight="1">
      <c r="B20" s="287"/>
      <c r="C20" s="288"/>
      <c r="D20" s="288"/>
      <c r="E20" s="290" t="s">
        <v>1338</v>
      </c>
      <c r="F20" s="286" t="s">
        <v>1339</v>
      </c>
      <c r="G20" s="286"/>
      <c r="H20" s="286"/>
      <c r="I20" s="286"/>
      <c r="J20" s="286"/>
      <c r="K20" s="284"/>
    </row>
    <row r="21" spans="2:11" s="1" customFormat="1" ht="15" customHeight="1">
      <c r="B21" s="287"/>
      <c r="C21" s="288"/>
      <c r="D21" s="288"/>
      <c r="E21" s="290" t="s">
        <v>97</v>
      </c>
      <c r="F21" s="286" t="s">
        <v>1174</v>
      </c>
      <c r="G21" s="286"/>
      <c r="H21" s="286"/>
      <c r="I21" s="286"/>
      <c r="J21" s="286"/>
      <c r="K21" s="284"/>
    </row>
    <row r="22" spans="2:11" s="1" customFormat="1" ht="15" customHeight="1">
      <c r="B22" s="287"/>
      <c r="C22" s="288"/>
      <c r="D22" s="288"/>
      <c r="E22" s="290" t="s">
        <v>1340</v>
      </c>
      <c r="F22" s="286" t="s">
        <v>1341</v>
      </c>
      <c r="G22" s="286"/>
      <c r="H22" s="286"/>
      <c r="I22" s="286"/>
      <c r="J22" s="286"/>
      <c r="K22" s="284"/>
    </row>
    <row r="23" spans="2:11" s="1" customFormat="1" ht="15" customHeight="1">
      <c r="B23" s="287"/>
      <c r="C23" s="288"/>
      <c r="D23" s="288"/>
      <c r="E23" s="290" t="s">
        <v>1342</v>
      </c>
      <c r="F23" s="286" t="s">
        <v>1343</v>
      </c>
      <c r="G23" s="286"/>
      <c r="H23" s="286"/>
      <c r="I23" s="286"/>
      <c r="J23" s="286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286" t="s">
        <v>1344</v>
      </c>
      <c r="D25" s="286"/>
      <c r="E25" s="286"/>
      <c r="F25" s="286"/>
      <c r="G25" s="286"/>
      <c r="H25" s="286"/>
      <c r="I25" s="286"/>
      <c r="J25" s="286"/>
      <c r="K25" s="284"/>
    </row>
    <row r="26" spans="2:11" s="1" customFormat="1" ht="15" customHeight="1">
      <c r="B26" s="287"/>
      <c r="C26" s="286" t="s">
        <v>1345</v>
      </c>
      <c r="D26" s="286"/>
      <c r="E26" s="286"/>
      <c r="F26" s="286"/>
      <c r="G26" s="286"/>
      <c r="H26" s="286"/>
      <c r="I26" s="286"/>
      <c r="J26" s="286"/>
      <c r="K26" s="284"/>
    </row>
    <row r="27" spans="2:11" s="1" customFormat="1" ht="15" customHeight="1">
      <c r="B27" s="287"/>
      <c r="C27" s="286"/>
      <c r="D27" s="286" t="s">
        <v>1346</v>
      </c>
      <c r="E27" s="286"/>
      <c r="F27" s="286"/>
      <c r="G27" s="286"/>
      <c r="H27" s="286"/>
      <c r="I27" s="286"/>
      <c r="J27" s="286"/>
      <c r="K27" s="284"/>
    </row>
    <row r="28" spans="2:11" s="1" customFormat="1" ht="15" customHeight="1">
      <c r="B28" s="287"/>
      <c r="C28" s="288"/>
      <c r="D28" s="286" t="s">
        <v>1347</v>
      </c>
      <c r="E28" s="286"/>
      <c r="F28" s="286"/>
      <c r="G28" s="286"/>
      <c r="H28" s="286"/>
      <c r="I28" s="286"/>
      <c r="J28" s="286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286" t="s">
        <v>1348</v>
      </c>
      <c r="E30" s="286"/>
      <c r="F30" s="286"/>
      <c r="G30" s="286"/>
      <c r="H30" s="286"/>
      <c r="I30" s="286"/>
      <c r="J30" s="286"/>
      <c r="K30" s="284"/>
    </row>
    <row r="31" spans="2:11" s="1" customFormat="1" ht="15" customHeight="1">
      <c r="B31" s="287"/>
      <c r="C31" s="288"/>
      <c r="D31" s="286" t="s">
        <v>1349</v>
      </c>
      <c r="E31" s="286"/>
      <c r="F31" s="286"/>
      <c r="G31" s="286"/>
      <c r="H31" s="286"/>
      <c r="I31" s="286"/>
      <c r="J31" s="286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286" t="s">
        <v>1350</v>
      </c>
      <c r="E33" s="286"/>
      <c r="F33" s="286"/>
      <c r="G33" s="286"/>
      <c r="H33" s="286"/>
      <c r="I33" s="286"/>
      <c r="J33" s="286"/>
      <c r="K33" s="284"/>
    </row>
    <row r="34" spans="2:11" s="1" customFormat="1" ht="15" customHeight="1">
      <c r="B34" s="287"/>
      <c r="C34" s="288"/>
      <c r="D34" s="286" t="s">
        <v>1351</v>
      </c>
      <c r="E34" s="286"/>
      <c r="F34" s="286"/>
      <c r="G34" s="286"/>
      <c r="H34" s="286"/>
      <c r="I34" s="286"/>
      <c r="J34" s="286"/>
      <c r="K34" s="284"/>
    </row>
    <row r="35" spans="2:11" s="1" customFormat="1" ht="15" customHeight="1">
      <c r="B35" s="287"/>
      <c r="C35" s="288"/>
      <c r="D35" s="286" t="s">
        <v>1352</v>
      </c>
      <c r="E35" s="286"/>
      <c r="F35" s="286"/>
      <c r="G35" s="286"/>
      <c r="H35" s="286"/>
      <c r="I35" s="286"/>
      <c r="J35" s="286"/>
      <c r="K35" s="284"/>
    </row>
    <row r="36" spans="2:11" s="1" customFormat="1" ht="15" customHeight="1">
      <c r="B36" s="287"/>
      <c r="C36" s="288"/>
      <c r="D36" s="286"/>
      <c r="E36" s="289" t="s">
        <v>120</v>
      </c>
      <c r="F36" s="286"/>
      <c r="G36" s="286" t="s">
        <v>1353</v>
      </c>
      <c r="H36" s="286"/>
      <c r="I36" s="286"/>
      <c r="J36" s="286"/>
      <c r="K36" s="284"/>
    </row>
    <row r="37" spans="2:11" s="1" customFormat="1" ht="30.75" customHeight="1">
      <c r="B37" s="287"/>
      <c r="C37" s="288"/>
      <c r="D37" s="286"/>
      <c r="E37" s="289" t="s">
        <v>1354</v>
      </c>
      <c r="F37" s="286"/>
      <c r="G37" s="286" t="s">
        <v>1355</v>
      </c>
      <c r="H37" s="286"/>
      <c r="I37" s="286"/>
      <c r="J37" s="286"/>
      <c r="K37" s="284"/>
    </row>
    <row r="38" spans="2:11" s="1" customFormat="1" ht="15" customHeight="1">
      <c r="B38" s="287"/>
      <c r="C38" s="288"/>
      <c r="D38" s="286"/>
      <c r="E38" s="289" t="s">
        <v>50</v>
      </c>
      <c r="F38" s="286"/>
      <c r="G38" s="286" t="s">
        <v>1356</v>
      </c>
      <c r="H38" s="286"/>
      <c r="I38" s="286"/>
      <c r="J38" s="286"/>
      <c r="K38" s="284"/>
    </row>
    <row r="39" spans="2:11" s="1" customFormat="1" ht="15" customHeight="1">
      <c r="B39" s="287"/>
      <c r="C39" s="288"/>
      <c r="D39" s="286"/>
      <c r="E39" s="289" t="s">
        <v>51</v>
      </c>
      <c r="F39" s="286"/>
      <c r="G39" s="286" t="s">
        <v>1357</v>
      </c>
      <c r="H39" s="286"/>
      <c r="I39" s="286"/>
      <c r="J39" s="286"/>
      <c r="K39" s="284"/>
    </row>
    <row r="40" spans="2:11" s="1" customFormat="1" ht="15" customHeight="1">
      <c r="B40" s="287"/>
      <c r="C40" s="288"/>
      <c r="D40" s="286"/>
      <c r="E40" s="289" t="s">
        <v>121</v>
      </c>
      <c r="F40" s="286"/>
      <c r="G40" s="286" t="s">
        <v>1358</v>
      </c>
      <c r="H40" s="286"/>
      <c r="I40" s="286"/>
      <c r="J40" s="286"/>
      <c r="K40" s="284"/>
    </row>
    <row r="41" spans="2:11" s="1" customFormat="1" ht="15" customHeight="1">
      <c r="B41" s="287"/>
      <c r="C41" s="288"/>
      <c r="D41" s="286"/>
      <c r="E41" s="289" t="s">
        <v>122</v>
      </c>
      <c r="F41" s="286"/>
      <c r="G41" s="286" t="s">
        <v>1359</v>
      </c>
      <c r="H41" s="286"/>
      <c r="I41" s="286"/>
      <c r="J41" s="286"/>
      <c r="K41" s="284"/>
    </row>
    <row r="42" spans="2:11" s="1" customFormat="1" ht="15" customHeight="1">
      <c r="B42" s="287"/>
      <c r="C42" s="288"/>
      <c r="D42" s="286"/>
      <c r="E42" s="289" t="s">
        <v>1360</v>
      </c>
      <c r="F42" s="286"/>
      <c r="G42" s="286" t="s">
        <v>1361</v>
      </c>
      <c r="H42" s="286"/>
      <c r="I42" s="286"/>
      <c r="J42" s="286"/>
      <c r="K42" s="284"/>
    </row>
    <row r="43" spans="2:11" s="1" customFormat="1" ht="15" customHeight="1">
      <c r="B43" s="287"/>
      <c r="C43" s="288"/>
      <c r="D43" s="286"/>
      <c r="E43" s="289"/>
      <c r="F43" s="286"/>
      <c r="G43" s="286" t="s">
        <v>1362</v>
      </c>
      <c r="H43" s="286"/>
      <c r="I43" s="286"/>
      <c r="J43" s="286"/>
      <c r="K43" s="284"/>
    </row>
    <row r="44" spans="2:11" s="1" customFormat="1" ht="15" customHeight="1">
      <c r="B44" s="287"/>
      <c r="C44" s="288"/>
      <c r="D44" s="286"/>
      <c r="E44" s="289" t="s">
        <v>1363</v>
      </c>
      <c r="F44" s="286"/>
      <c r="G44" s="286" t="s">
        <v>1364</v>
      </c>
      <c r="H44" s="286"/>
      <c r="I44" s="286"/>
      <c r="J44" s="286"/>
      <c r="K44" s="284"/>
    </row>
    <row r="45" spans="2:11" s="1" customFormat="1" ht="15" customHeight="1">
      <c r="B45" s="287"/>
      <c r="C45" s="288"/>
      <c r="D45" s="286"/>
      <c r="E45" s="289" t="s">
        <v>124</v>
      </c>
      <c r="F45" s="286"/>
      <c r="G45" s="286" t="s">
        <v>1365</v>
      </c>
      <c r="H45" s="286"/>
      <c r="I45" s="286"/>
      <c r="J45" s="286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286" t="s">
        <v>1366</v>
      </c>
      <c r="E47" s="286"/>
      <c r="F47" s="286"/>
      <c r="G47" s="286"/>
      <c r="H47" s="286"/>
      <c r="I47" s="286"/>
      <c r="J47" s="286"/>
      <c r="K47" s="284"/>
    </row>
    <row r="48" spans="2:11" s="1" customFormat="1" ht="15" customHeight="1">
      <c r="B48" s="287"/>
      <c r="C48" s="288"/>
      <c r="D48" s="288"/>
      <c r="E48" s="286" t="s">
        <v>1367</v>
      </c>
      <c r="F48" s="286"/>
      <c r="G48" s="286"/>
      <c r="H48" s="286"/>
      <c r="I48" s="286"/>
      <c r="J48" s="286"/>
      <c r="K48" s="284"/>
    </row>
    <row r="49" spans="2:11" s="1" customFormat="1" ht="15" customHeight="1">
      <c r="B49" s="287"/>
      <c r="C49" s="288"/>
      <c r="D49" s="288"/>
      <c r="E49" s="286" t="s">
        <v>1368</v>
      </c>
      <c r="F49" s="286"/>
      <c r="G49" s="286"/>
      <c r="H49" s="286"/>
      <c r="I49" s="286"/>
      <c r="J49" s="286"/>
      <c r="K49" s="284"/>
    </row>
    <row r="50" spans="2:11" s="1" customFormat="1" ht="15" customHeight="1">
      <c r="B50" s="287"/>
      <c r="C50" s="288"/>
      <c r="D50" s="288"/>
      <c r="E50" s="286" t="s">
        <v>1369</v>
      </c>
      <c r="F50" s="286"/>
      <c r="G50" s="286"/>
      <c r="H50" s="286"/>
      <c r="I50" s="286"/>
      <c r="J50" s="286"/>
      <c r="K50" s="284"/>
    </row>
    <row r="51" spans="2:11" s="1" customFormat="1" ht="15" customHeight="1">
      <c r="B51" s="287"/>
      <c r="C51" s="288"/>
      <c r="D51" s="286" t="s">
        <v>1370</v>
      </c>
      <c r="E51" s="286"/>
      <c r="F51" s="286"/>
      <c r="G51" s="286"/>
      <c r="H51" s="286"/>
      <c r="I51" s="286"/>
      <c r="J51" s="286"/>
      <c r="K51" s="284"/>
    </row>
    <row r="52" spans="2:11" s="1" customFormat="1" ht="25.5" customHeight="1">
      <c r="B52" s="282"/>
      <c r="C52" s="283" t="s">
        <v>1371</v>
      </c>
      <c r="D52" s="283"/>
      <c r="E52" s="283"/>
      <c r="F52" s="283"/>
      <c r="G52" s="283"/>
      <c r="H52" s="283"/>
      <c r="I52" s="283"/>
      <c r="J52" s="283"/>
      <c r="K52" s="284"/>
    </row>
    <row r="53" spans="2:11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2"/>
      <c r="C54" s="286" t="s">
        <v>1372</v>
      </c>
      <c r="D54" s="286"/>
      <c r="E54" s="286"/>
      <c r="F54" s="286"/>
      <c r="G54" s="286"/>
      <c r="H54" s="286"/>
      <c r="I54" s="286"/>
      <c r="J54" s="286"/>
      <c r="K54" s="284"/>
    </row>
    <row r="55" spans="2:11" s="1" customFormat="1" ht="15" customHeight="1">
      <c r="B55" s="282"/>
      <c r="C55" s="286" t="s">
        <v>1373</v>
      </c>
      <c r="D55" s="286"/>
      <c r="E55" s="286"/>
      <c r="F55" s="286"/>
      <c r="G55" s="286"/>
      <c r="H55" s="286"/>
      <c r="I55" s="286"/>
      <c r="J55" s="286"/>
      <c r="K55" s="284"/>
    </row>
    <row r="56" spans="2:11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2"/>
      <c r="C57" s="286" t="s">
        <v>1374</v>
      </c>
      <c r="D57" s="286"/>
      <c r="E57" s="286"/>
      <c r="F57" s="286"/>
      <c r="G57" s="286"/>
      <c r="H57" s="286"/>
      <c r="I57" s="286"/>
      <c r="J57" s="286"/>
      <c r="K57" s="284"/>
    </row>
    <row r="58" spans="2:11" s="1" customFormat="1" ht="15" customHeight="1">
      <c r="B58" s="282"/>
      <c r="C58" s="288"/>
      <c r="D58" s="286" t="s">
        <v>1375</v>
      </c>
      <c r="E58" s="286"/>
      <c r="F58" s="286"/>
      <c r="G58" s="286"/>
      <c r="H58" s="286"/>
      <c r="I58" s="286"/>
      <c r="J58" s="286"/>
      <c r="K58" s="284"/>
    </row>
    <row r="59" spans="2:11" s="1" customFormat="1" ht="15" customHeight="1">
      <c r="B59" s="282"/>
      <c r="C59" s="288"/>
      <c r="D59" s="286" t="s">
        <v>1376</v>
      </c>
      <c r="E59" s="286"/>
      <c r="F59" s="286"/>
      <c r="G59" s="286"/>
      <c r="H59" s="286"/>
      <c r="I59" s="286"/>
      <c r="J59" s="286"/>
      <c r="K59" s="284"/>
    </row>
    <row r="60" spans="2:11" s="1" customFormat="1" ht="15" customHeight="1">
      <c r="B60" s="282"/>
      <c r="C60" s="288"/>
      <c r="D60" s="286" t="s">
        <v>1377</v>
      </c>
      <c r="E60" s="286"/>
      <c r="F60" s="286"/>
      <c r="G60" s="286"/>
      <c r="H60" s="286"/>
      <c r="I60" s="286"/>
      <c r="J60" s="286"/>
      <c r="K60" s="284"/>
    </row>
    <row r="61" spans="2:11" s="1" customFormat="1" ht="15" customHeight="1">
      <c r="B61" s="282"/>
      <c r="C61" s="288"/>
      <c r="D61" s="286" t="s">
        <v>1378</v>
      </c>
      <c r="E61" s="286"/>
      <c r="F61" s="286"/>
      <c r="G61" s="286"/>
      <c r="H61" s="286"/>
      <c r="I61" s="286"/>
      <c r="J61" s="286"/>
      <c r="K61" s="284"/>
    </row>
    <row r="62" spans="2:11" s="1" customFormat="1" ht="15" customHeight="1">
      <c r="B62" s="282"/>
      <c r="C62" s="288"/>
      <c r="D62" s="291" t="s">
        <v>1379</v>
      </c>
      <c r="E62" s="291"/>
      <c r="F62" s="291"/>
      <c r="G62" s="291"/>
      <c r="H62" s="291"/>
      <c r="I62" s="291"/>
      <c r="J62" s="291"/>
      <c r="K62" s="284"/>
    </row>
    <row r="63" spans="2:11" s="1" customFormat="1" ht="15" customHeight="1">
      <c r="B63" s="282"/>
      <c r="C63" s="288"/>
      <c r="D63" s="286" t="s">
        <v>1380</v>
      </c>
      <c r="E63" s="286"/>
      <c r="F63" s="286"/>
      <c r="G63" s="286"/>
      <c r="H63" s="286"/>
      <c r="I63" s="286"/>
      <c r="J63" s="286"/>
      <c r="K63" s="284"/>
    </row>
    <row r="64" spans="2:11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pans="2:11" s="1" customFormat="1" ht="15" customHeight="1">
      <c r="B65" s="282"/>
      <c r="C65" s="288"/>
      <c r="D65" s="286" t="s">
        <v>1381</v>
      </c>
      <c r="E65" s="286"/>
      <c r="F65" s="286"/>
      <c r="G65" s="286"/>
      <c r="H65" s="286"/>
      <c r="I65" s="286"/>
      <c r="J65" s="286"/>
      <c r="K65" s="284"/>
    </row>
    <row r="66" spans="2:11" s="1" customFormat="1" ht="15" customHeight="1">
      <c r="B66" s="282"/>
      <c r="C66" s="288"/>
      <c r="D66" s="291" t="s">
        <v>1382</v>
      </c>
      <c r="E66" s="291"/>
      <c r="F66" s="291"/>
      <c r="G66" s="291"/>
      <c r="H66" s="291"/>
      <c r="I66" s="291"/>
      <c r="J66" s="291"/>
      <c r="K66" s="284"/>
    </row>
    <row r="67" spans="2:11" s="1" customFormat="1" ht="15" customHeight="1">
      <c r="B67" s="282"/>
      <c r="C67" s="288"/>
      <c r="D67" s="286" t="s">
        <v>1383</v>
      </c>
      <c r="E67" s="286"/>
      <c r="F67" s="286"/>
      <c r="G67" s="286"/>
      <c r="H67" s="286"/>
      <c r="I67" s="286"/>
      <c r="J67" s="286"/>
      <c r="K67" s="284"/>
    </row>
    <row r="68" spans="2:11" s="1" customFormat="1" ht="15" customHeight="1">
      <c r="B68" s="282"/>
      <c r="C68" s="288"/>
      <c r="D68" s="286" t="s">
        <v>1384</v>
      </c>
      <c r="E68" s="286"/>
      <c r="F68" s="286"/>
      <c r="G68" s="286"/>
      <c r="H68" s="286"/>
      <c r="I68" s="286"/>
      <c r="J68" s="286"/>
      <c r="K68" s="284"/>
    </row>
    <row r="69" spans="2:11" s="1" customFormat="1" ht="15" customHeight="1">
      <c r="B69" s="282"/>
      <c r="C69" s="288"/>
      <c r="D69" s="286" t="s">
        <v>1385</v>
      </c>
      <c r="E69" s="286"/>
      <c r="F69" s="286"/>
      <c r="G69" s="286"/>
      <c r="H69" s="286"/>
      <c r="I69" s="286"/>
      <c r="J69" s="286"/>
      <c r="K69" s="284"/>
    </row>
    <row r="70" spans="2:11" s="1" customFormat="1" ht="15" customHeight="1">
      <c r="B70" s="282"/>
      <c r="C70" s="288"/>
      <c r="D70" s="286" t="s">
        <v>1386</v>
      </c>
      <c r="E70" s="286"/>
      <c r="F70" s="286"/>
      <c r="G70" s="286"/>
      <c r="H70" s="286"/>
      <c r="I70" s="286"/>
      <c r="J70" s="286"/>
      <c r="K70" s="284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302" t="s">
        <v>1387</v>
      </c>
      <c r="D75" s="302"/>
      <c r="E75" s="302"/>
      <c r="F75" s="302"/>
      <c r="G75" s="302"/>
      <c r="H75" s="302"/>
      <c r="I75" s="302"/>
      <c r="J75" s="302"/>
      <c r="K75" s="303"/>
    </row>
    <row r="76" spans="2:11" s="1" customFormat="1" ht="17.25" customHeight="1">
      <c r="B76" s="301"/>
      <c r="C76" s="304" t="s">
        <v>1388</v>
      </c>
      <c r="D76" s="304"/>
      <c r="E76" s="304"/>
      <c r="F76" s="304" t="s">
        <v>1389</v>
      </c>
      <c r="G76" s="305"/>
      <c r="H76" s="304" t="s">
        <v>51</v>
      </c>
      <c r="I76" s="304" t="s">
        <v>54</v>
      </c>
      <c r="J76" s="304" t="s">
        <v>1390</v>
      </c>
      <c r="K76" s="303"/>
    </row>
    <row r="77" spans="2:11" s="1" customFormat="1" ht="17.25" customHeight="1">
      <c r="B77" s="301"/>
      <c r="C77" s="306" t="s">
        <v>1391</v>
      </c>
      <c r="D77" s="306"/>
      <c r="E77" s="306"/>
      <c r="F77" s="307" t="s">
        <v>1392</v>
      </c>
      <c r="G77" s="308"/>
      <c r="H77" s="306"/>
      <c r="I77" s="306"/>
      <c r="J77" s="306" t="s">
        <v>1393</v>
      </c>
      <c r="K77" s="303"/>
    </row>
    <row r="78" spans="2:11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s="1" customFormat="1" ht="15" customHeight="1">
      <c r="B79" s="301"/>
      <c r="C79" s="289" t="s">
        <v>50</v>
      </c>
      <c r="D79" s="311"/>
      <c r="E79" s="311"/>
      <c r="F79" s="312" t="s">
        <v>1394</v>
      </c>
      <c r="G79" s="313"/>
      <c r="H79" s="289" t="s">
        <v>1395</v>
      </c>
      <c r="I79" s="289" t="s">
        <v>1396</v>
      </c>
      <c r="J79" s="289">
        <v>20</v>
      </c>
      <c r="K79" s="303"/>
    </row>
    <row r="80" spans="2:11" s="1" customFormat="1" ht="15" customHeight="1">
      <c r="B80" s="301"/>
      <c r="C80" s="289" t="s">
        <v>1397</v>
      </c>
      <c r="D80" s="289"/>
      <c r="E80" s="289"/>
      <c r="F80" s="312" t="s">
        <v>1394</v>
      </c>
      <c r="G80" s="313"/>
      <c r="H80" s="289" t="s">
        <v>1398</v>
      </c>
      <c r="I80" s="289" t="s">
        <v>1396</v>
      </c>
      <c r="J80" s="289">
        <v>120</v>
      </c>
      <c r="K80" s="303"/>
    </row>
    <row r="81" spans="2:11" s="1" customFormat="1" ht="15" customHeight="1">
      <c r="B81" s="314"/>
      <c r="C81" s="289" t="s">
        <v>1399</v>
      </c>
      <c r="D81" s="289"/>
      <c r="E81" s="289"/>
      <c r="F81" s="312" t="s">
        <v>1400</v>
      </c>
      <c r="G81" s="313"/>
      <c r="H81" s="289" t="s">
        <v>1401</v>
      </c>
      <c r="I81" s="289" t="s">
        <v>1396</v>
      </c>
      <c r="J81" s="289">
        <v>50</v>
      </c>
      <c r="K81" s="303"/>
    </row>
    <row r="82" spans="2:11" s="1" customFormat="1" ht="15" customHeight="1">
      <c r="B82" s="314"/>
      <c r="C82" s="289" t="s">
        <v>1402</v>
      </c>
      <c r="D82" s="289"/>
      <c r="E82" s="289"/>
      <c r="F82" s="312" t="s">
        <v>1394</v>
      </c>
      <c r="G82" s="313"/>
      <c r="H82" s="289" t="s">
        <v>1403</v>
      </c>
      <c r="I82" s="289" t="s">
        <v>1404</v>
      </c>
      <c r="J82" s="289"/>
      <c r="K82" s="303"/>
    </row>
    <row r="83" spans="2:11" s="1" customFormat="1" ht="15" customHeight="1">
      <c r="B83" s="314"/>
      <c r="C83" s="315" t="s">
        <v>1405</v>
      </c>
      <c r="D83" s="315"/>
      <c r="E83" s="315"/>
      <c r="F83" s="316" t="s">
        <v>1400</v>
      </c>
      <c r="G83" s="315"/>
      <c r="H83" s="315" t="s">
        <v>1406</v>
      </c>
      <c r="I83" s="315" t="s">
        <v>1396</v>
      </c>
      <c r="J83" s="315">
        <v>15</v>
      </c>
      <c r="K83" s="303"/>
    </row>
    <row r="84" spans="2:11" s="1" customFormat="1" ht="15" customHeight="1">
      <c r="B84" s="314"/>
      <c r="C84" s="315" t="s">
        <v>1407</v>
      </c>
      <c r="D84" s="315"/>
      <c r="E84" s="315"/>
      <c r="F84" s="316" t="s">
        <v>1400</v>
      </c>
      <c r="G84" s="315"/>
      <c r="H84" s="315" t="s">
        <v>1408</v>
      </c>
      <c r="I84" s="315" t="s">
        <v>1396</v>
      </c>
      <c r="J84" s="315">
        <v>15</v>
      </c>
      <c r="K84" s="303"/>
    </row>
    <row r="85" spans="2:11" s="1" customFormat="1" ht="15" customHeight="1">
      <c r="B85" s="314"/>
      <c r="C85" s="315" t="s">
        <v>1409</v>
      </c>
      <c r="D85" s="315"/>
      <c r="E85" s="315"/>
      <c r="F85" s="316" t="s">
        <v>1400</v>
      </c>
      <c r="G85" s="315"/>
      <c r="H85" s="315" t="s">
        <v>1410</v>
      </c>
      <c r="I85" s="315" t="s">
        <v>1396</v>
      </c>
      <c r="J85" s="315">
        <v>20</v>
      </c>
      <c r="K85" s="303"/>
    </row>
    <row r="86" spans="2:11" s="1" customFormat="1" ht="15" customHeight="1">
      <c r="B86" s="314"/>
      <c r="C86" s="315" t="s">
        <v>1411</v>
      </c>
      <c r="D86" s="315"/>
      <c r="E86" s="315"/>
      <c r="F86" s="316" t="s">
        <v>1400</v>
      </c>
      <c r="G86" s="315"/>
      <c r="H86" s="315" t="s">
        <v>1412</v>
      </c>
      <c r="I86" s="315" t="s">
        <v>1396</v>
      </c>
      <c r="J86" s="315">
        <v>20</v>
      </c>
      <c r="K86" s="303"/>
    </row>
    <row r="87" spans="2:11" s="1" customFormat="1" ht="15" customHeight="1">
      <c r="B87" s="314"/>
      <c r="C87" s="289" t="s">
        <v>1413</v>
      </c>
      <c r="D87" s="289"/>
      <c r="E87" s="289"/>
      <c r="F87" s="312" t="s">
        <v>1400</v>
      </c>
      <c r="G87" s="313"/>
      <c r="H87" s="289" t="s">
        <v>1414</v>
      </c>
      <c r="I87" s="289" t="s">
        <v>1396</v>
      </c>
      <c r="J87" s="289">
        <v>50</v>
      </c>
      <c r="K87" s="303"/>
    </row>
    <row r="88" spans="2:11" s="1" customFormat="1" ht="15" customHeight="1">
      <c r="B88" s="314"/>
      <c r="C88" s="289" t="s">
        <v>1415</v>
      </c>
      <c r="D88" s="289"/>
      <c r="E88" s="289"/>
      <c r="F88" s="312" t="s">
        <v>1400</v>
      </c>
      <c r="G88" s="313"/>
      <c r="H88" s="289" t="s">
        <v>1416</v>
      </c>
      <c r="I88" s="289" t="s">
        <v>1396</v>
      </c>
      <c r="J88" s="289">
        <v>20</v>
      </c>
      <c r="K88" s="303"/>
    </row>
    <row r="89" spans="2:11" s="1" customFormat="1" ht="15" customHeight="1">
      <c r="B89" s="314"/>
      <c r="C89" s="289" t="s">
        <v>1417</v>
      </c>
      <c r="D89" s="289"/>
      <c r="E89" s="289"/>
      <c r="F89" s="312" t="s">
        <v>1400</v>
      </c>
      <c r="G89" s="313"/>
      <c r="H89" s="289" t="s">
        <v>1418</v>
      </c>
      <c r="I89" s="289" t="s">
        <v>1396</v>
      </c>
      <c r="J89" s="289">
        <v>20</v>
      </c>
      <c r="K89" s="303"/>
    </row>
    <row r="90" spans="2:11" s="1" customFormat="1" ht="15" customHeight="1">
      <c r="B90" s="314"/>
      <c r="C90" s="289" t="s">
        <v>1419</v>
      </c>
      <c r="D90" s="289"/>
      <c r="E90" s="289"/>
      <c r="F90" s="312" t="s">
        <v>1400</v>
      </c>
      <c r="G90" s="313"/>
      <c r="H90" s="289" t="s">
        <v>1420</v>
      </c>
      <c r="I90" s="289" t="s">
        <v>1396</v>
      </c>
      <c r="J90" s="289">
        <v>50</v>
      </c>
      <c r="K90" s="303"/>
    </row>
    <row r="91" spans="2:11" s="1" customFormat="1" ht="15" customHeight="1">
      <c r="B91" s="314"/>
      <c r="C91" s="289" t="s">
        <v>1421</v>
      </c>
      <c r="D91" s="289"/>
      <c r="E91" s="289"/>
      <c r="F91" s="312" t="s">
        <v>1400</v>
      </c>
      <c r="G91" s="313"/>
      <c r="H91" s="289" t="s">
        <v>1421</v>
      </c>
      <c r="I91" s="289" t="s">
        <v>1396</v>
      </c>
      <c r="J91" s="289">
        <v>50</v>
      </c>
      <c r="K91" s="303"/>
    </row>
    <row r="92" spans="2:11" s="1" customFormat="1" ht="15" customHeight="1">
      <c r="B92" s="314"/>
      <c r="C92" s="289" t="s">
        <v>1422</v>
      </c>
      <c r="D92" s="289"/>
      <c r="E92" s="289"/>
      <c r="F92" s="312" t="s">
        <v>1400</v>
      </c>
      <c r="G92" s="313"/>
      <c r="H92" s="289" t="s">
        <v>1423</v>
      </c>
      <c r="I92" s="289" t="s">
        <v>1396</v>
      </c>
      <c r="J92" s="289">
        <v>255</v>
      </c>
      <c r="K92" s="303"/>
    </row>
    <row r="93" spans="2:11" s="1" customFormat="1" ht="15" customHeight="1">
      <c r="B93" s="314"/>
      <c r="C93" s="289" t="s">
        <v>1424</v>
      </c>
      <c r="D93" s="289"/>
      <c r="E93" s="289"/>
      <c r="F93" s="312" t="s">
        <v>1394</v>
      </c>
      <c r="G93" s="313"/>
      <c r="H93" s="289" t="s">
        <v>1425</v>
      </c>
      <c r="I93" s="289" t="s">
        <v>1426</v>
      </c>
      <c r="J93" s="289"/>
      <c r="K93" s="303"/>
    </row>
    <row r="94" spans="2:11" s="1" customFormat="1" ht="15" customHeight="1">
      <c r="B94" s="314"/>
      <c r="C94" s="289" t="s">
        <v>1427</v>
      </c>
      <c r="D94" s="289"/>
      <c r="E94" s="289"/>
      <c r="F94" s="312" t="s">
        <v>1394</v>
      </c>
      <c r="G94" s="313"/>
      <c r="H94" s="289" t="s">
        <v>1428</v>
      </c>
      <c r="I94" s="289" t="s">
        <v>1429</v>
      </c>
      <c r="J94" s="289"/>
      <c r="K94" s="303"/>
    </row>
    <row r="95" spans="2:11" s="1" customFormat="1" ht="15" customHeight="1">
      <c r="B95" s="314"/>
      <c r="C95" s="289" t="s">
        <v>1430</v>
      </c>
      <c r="D95" s="289"/>
      <c r="E95" s="289"/>
      <c r="F95" s="312" t="s">
        <v>1394</v>
      </c>
      <c r="G95" s="313"/>
      <c r="H95" s="289" t="s">
        <v>1430</v>
      </c>
      <c r="I95" s="289" t="s">
        <v>1429</v>
      </c>
      <c r="J95" s="289"/>
      <c r="K95" s="303"/>
    </row>
    <row r="96" spans="2:11" s="1" customFormat="1" ht="15" customHeight="1">
      <c r="B96" s="314"/>
      <c r="C96" s="289" t="s">
        <v>35</v>
      </c>
      <c r="D96" s="289"/>
      <c r="E96" s="289"/>
      <c r="F96" s="312" t="s">
        <v>1394</v>
      </c>
      <c r="G96" s="313"/>
      <c r="H96" s="289" t="s">
        <v>1431</v>
      </c>
      <c r="I96" s="289" t="s">
        <v>1429</v>
      </c>
      <c r="J96" s="289"/>
      <c r="K96" s="303"/>
    </row>
    <row r="97" spans="2:11" s="1" customFormat="1" ht="15" customHeight="1">
      <c r="B97" s="314"/>
      <c r="C97" s="289" t="s">
        <v>45</v>
      </c>
      <c r="D97" s="289"/>
      <c r="E97" s="289"/>
      <c r="F97" s="312" t="s">
        <v>1394</v>
      </c>
      <c r="G97" s="313"/>
      <c r="H97" s="289" t="s">
        <v>1432</v>
      </c>
      <c r="I97" s="289" t="s">
        <v>1429</v>
      </c>
      <c r="J97" s="289"/>
      <c r="K97" s="303"/>
    </row>
    <row r="98" spans="2:11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pans="2:11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302" t="s">
        <v>1433</v>
      </c>
      <c r="D102" s="302"/>
      <c r="E102" s="302"/>
      <c r="F102" s="302"/>
      <c r="G102" s="302"/>
      <c r="H102" s="302"/>
      <c r="I102" s="302"/>
      <c r="J102" s="302"/>
      <c r="K102" s="303"/>
    </row>
    <row r="103" spans="2:11" s="1" customFormat="1" ht="17.25" customHeight="1">
      <c r="B103" s="301"/>
      <c r="C103" s="304" t="s">
        <v>1388</v>
      </c>
      <c r="D103" s="304"/>
      <c r="E103" s="304"/>
      <c r="F103" s="304" t="s">
        <v>1389</v>
      </c>
      <c r="G103" s="305"/>
      <c r="H103" s="304" t="s">
        <v>51</v>
      </c>
      <c r="I103" s="304" t="s">
        <v>54</v>
      </c>
      <c r="J103" s="304" t="s">
        <v>1390</v>
      </c>
      <c r="K103" s="303"/>
    </row>
    <row r="104" spans="2:11" s="1" customFormat="1" ht="17.25" customHeight="1">
      <c r="B104" s="301"/>
      <c r="C104" s="306" t="s">
        <v>1391</v>
      </c>
      <c r="D104" s="306"/>
      <c r="E104" s="306"/>
      <c r="F104" s="307" t="s">
        <v>1392</v>
      </c>
      <c r="G104" s="308"/>
      <c r="H104" s="306"/>
      <c r="I104" s="306"/>
      <c r="J104" s="306" t="s">
        <v>1393</v>
      </c>
      <c r="K104" s="303"/>
    </row>
    <row r="105" spans="2:11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pans="2:11" s="1" customFormat="1" ht="15" customHeight="1">
      <c r="B106" s="301"/>
      <c r="C106" s="289" t="s">
        <v>50</v>
      </c>
      <c r="D106" s="311"/>
      <c r="E106" s="311"/>
      <c r="F106" s="312" t="s">
        <v>1394</v>
      </c>
      <c r="G106" s="289"/>
      <c r="H106" s="289" t="s">
        <v>1434</v>
      </c>
      <c r="I106" s="289" t="s">
        <v>1396</v>
      </c>
      <c r="J106" s="289">
        <v>20</v>
      </c>
      <c r="K106" s="303"/>
    </row>
    <row r="107" spans="2:11" s="1" customFormat="1" ht="15" customHeight="1">
      <c r="B107" s="301"/>
      <c r="C107" s="289" t="s">
        <v>1397</v>
      </c>
      <c r="D107" s="289"/>
      <c r="E107" s="289"/>
      <c r="F107" s="312" t="s">
        <v>1394</v>
      </c>
      <c r="G107" s="289"/>
      <c r="H107" s="289" t="s">
        <v>1434</v>
      </c>
      <c r="I107" s="289" t="s">
        <v>1396</v>
      </c>
      <c r="J107" s="289">
        <v>120</v>
      </c>
      <c r="K107" s="303"/>
    </row>
    <row r="108" spans="2:11" s="1" customFormat="1" ht="15" customHeight="1">
      <c r="B108" s="314"/>
      <c r="C108" s="289" t="s">
        <v>1399</v>
      </c>
      <c r="D108" s="289"/>
      <c r="E108" s="289"/>
      <c r="F108" s="312" t="s">
        <v>1400</v>
      </c>
      <c r="G108" s="289"/>
      <c r="H108" s="289" t="s">
        <v>1434</v>
      </c>
      <c r="I108" s="289" t="s">
        <v>1396</v>
      </c>
      <c r="J108" s="289">
        <v>50</v>
      </c>
      <c r="K108" s="303"/>
    </row>
    <row r="109" spans="2:11" s="1" customFormat="1" ht="15" customHeight="1">
      <c r="B109" s="314"/>
      <c r="C109" s="289" t="s">
        <v>1402</v>
      </c>
      <c r="D109" s="289"/>
      <c r="E109" s="289"/>
      <c r="F109" s="312" t="s">
        <v>1394</v>
      </c>
      <c r="G109" s="289"/>
      <c r="H109" s="289" t="s">
        <v>1434</v>
      </c>
      <c r="I109" s="289" t="s">
        <v>1404</v>
      </c>
      <c r="J109" s="289"/>
      <c r="K109" s="303"/>
    </row>
    <row r="110" spans="2:11" s="1" customFormat="1" ht="15" customHeight="1">
      <c r="B110" s="314"/>
      <c r="C110" s="289" t="s">
        <v>1413</v>
      </c>
      <c r="D110" s="289"/>
      <c r="E110" s="289"/>
      <c r="F110" s="312" t="s">
        <v>1400</v>
      </c>
      <c r="G110" s="289"/>
      <c r="H110" s="289" t="s">
        <v>1434</v>
      </c>
      <c r="I110" s="289" t="s">
        <v>1396</v>
      </c>
      <c r="J110" s="289">
        <v>50</v>
      </c>
      <c r="K110" s="303"/>
    </row>
    <row r="111" spans="2:11" s="1" customFormat="1" ht="15" customHeight="1">
      <c r="B111" s="314"/>
      <c r="C111" s="289" t="s">
        <v>1421</v>
      </c>
      <c r="D111" s="289"/>
      <c r="E111" s="289"/>
      <c r="F111" s="312" t="s">
        <v>1400</v>
      </c>
      <c r="G111" s="289"/>
      <c r="H111" s="289" t="s">
        <v>1434</v>
      </c>
      <c r="I111" s="289" t="s">
        <v>1396</v>
      </c>
      <c r="J111" s="289">
        <v>50</v>
      </c>
      <c r="K111" s="303"/>
    </row>
    <row r="112" spans="2:11" s="1" customFormat="1" ht="15" customHeight="1">
      <c r="B112" s="314"/>
      <c r="C112" s="289" t="s">
        <v>1419</v>
      </c>
      <c r="D112" s="289"/>
      <c r="E112" s="289"/>
      <c r="F112" s="312" t="s">
        <v>1400</v>
      </c>
      <c r="G112" s="289"/>
      <c r="H112" s="289" t="s">
        <v>1434</v>
      </c>
      <c r="I112" s="289" t="s">
        <v>1396</v>
      </c>
      <c r="J112" s="289">
        <v>50</v>
      </c>
      <c r="K112" s="303"/>
    </row>
    <row r="113" spans="2:11" s="1" customFormat="1" ht="15" customHeight="1">
      <c r="B113" s="314"/>
      <c r="C113" s="289" t="s">
        <v>50</v>
      </c>
      <c r="D113" s="289"/>
      <c r="E113" s="289"/>
      <c r="F113" s="312" t="s">
        <v>1394</v>
      </c>
      <c r="G113" s="289"/>
      <c r="H113" s="289" t="s">
        <v>1435</v>
      </c>
      <c r="I113" s="289" t="s">
        <v>1396</v>
      </c>
      <c r="J113" s="289">
        <v>20</v>
      </c>
      <c r="K113" s="303"/>
    </row>
    <row r="114" spans="2:11" s="1" customFormat="1" ht="15" customHeight="1">
      <c r="B114" s="314"/>
      <c r="C114" s="289" t="s">
        <v>1436</v>
      </c>
      <c r="D114" s="289"/>
      <c r="E114" s="289"/>
      <c r="F114" s="312" t="s">
        <v>1394</v>
      </c>
      <c r="G114" s="289"/>
      <c r="H114" s="289" t="s">
        <v>1437</v>
      </c>
      <c r="I114" s="289" t="s">
        <v>1396</v>
      </c>
      <c r="J114" s="289">
        <v>120</v>
      </c>
      <c r="K114" s="303"/>
    </row>
    <row r="115" spans="2:11" s="1" customFormat="1" ht="15" customHeight="1">
      <c r="B115" s="314"/>
      <c r="C115" s="289" t="s">
        <v>35</v>
      </c>
      <c r="D115" s="289"/>
      <c r="E115" s="289"/>
      <c r="F115" s="312" t="s">
        <v>1394</v>
      </c>
      <c r="G115" s="289"/>
      <c r="H115" s="289" t="s">
        <v>1438</v>
      </c>
      <c r="I115" s="289" t="s">
        <v>1429</v>
      </c>
      <c r="J115" s="289"/>
      <c r="K115" s="303"/>
    </row>
    <row r="116" spans="2:11" s="1" customFormat="1" ht="15" customHeight="1">
      <c r="B116" s="314"/>
      <c r="C116" s="289" t="s">
        <v>45</v>
      </c>
      <c r="D116" s="289"/>
      <c r="E116" s="289"/>
      <c r="F116" s="312" t="s">
        <v>1394</v>
      </c>
      <c r="G116" s="289"/>
      <c r="H116" s="289" t="s">
        <v>1439</v>
      </c>
      <c r="I116" s="289" t="s">
        <v>1429</v>
      </c>
      <c r="J116" s="289"/>
      <c r="K116" s="303"/>
    </row>
    <row r="117" spans="2:11" s="1" customFormat="1" ht="15" customHeight="1">
      <c r="B117" s="314"/>
      <c r="C117" s="289" t="s">
        <v>54</v>
      </c>
      <c r="D117" s="289"/>
      <c r="E117" s="289"/>
      <c r="F117" s="312" t="s">
        <v>1394</v>
      </c>
      <c r="G117" s="289"/>
      <c r="H117" s="289" t="s">
        <v>1440</v>
      </c>
      <c r="I117" s="289" t="s">
        <v>1441</v>
      </c>
      <c r="J117" s="289"/>
      <c r="K117" s="303"/>
    </row>
    <row r="118" spans="2:11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pans="2:11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s="1" customFormat="1" ht="45" customHeight="1">
      <c r="B122" s="330"/>
      <c r="C122" s="280" t="s">
        <v>1442</v>
      </c>
      <c r="D122" s="280"/>
      <c r="E122" s="280"/>
      <c r="F122" s="280"/>
      <c r="G122" s="280"/>
      <c r="H122" s="280"/>
      <c r="I122" s="280"/>
      <c r="J122" s="280"/>
      <c r="K122" s="331"/>
    </row>
    <row r="123" spans="2:11" s="1" customFormat="1" ht="17.25" customHeight="1">
      <c r="B123" s="332"/>
      <c r="C123" s="304" t="s">
        <v>1388</v>
      </c>
      <c r="D123" s="304"/>
      <c r="E123" s="304"/>
      <c r="F123" s="304" t="s">
        <v>1389</v>
      </c>
      <c r="G123" s="305"/>
      <c r="H123" s="304" t="s">
        <v>51</v>
      </c>
      <c r="I123" s="304" t="s">
        <v>54</v>
      </c>
      <c r="J123" s="304" t="s">
        <v>1390</v>
      </c>
      <c r="K123" s="333"/>
    </row>
    <row r="124" spans="2:11" s="1" customFormat="1" ht="17.25" customHeight="1">
      <c r="B124" s="332"/>
      <c r="C124" s="306" t="s">
        <v>1391</v>
      </c>
      <c r="D124" s="306"/>
      <c r="E124" s="306"/>
      <c r="F124" s="307" t="s">
        <v>1392</v>
      </c>
      <c r="G124" s="308"/>
      <c r="H124" s="306"/>
      <c r="I124" s="306"/>
      <c r="J124" s="306" t="s">
        <v>1393</v>
      </c>
      <c r="K124" s="333"/>
    </row>
    <row r="125" spans="2:11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pans="2:11" s="1" customFormat="1" ht="15" customHeight="1">
      <c r="B126" s="334"/>
      <c r="C126" s="289" t="s">
        <v>1397</v>
      </c>
      <c r="D126" s="311"/>
      <c r="E126" s="311"/>
      <c r="F126" s="312" t="s">
        <v>1394</v>
      </c>
      <c r="G126" s="289"/>
      <c r="H126" s="289" t="s">
        <v>1434</v>
      </c>
      <c r="I126" s="289" t="s">
        <v>1396</v>
      </c>
      <c r="J126" s="289">
        <v>120</v>
      </c>
      <c r="K126" s="337"/>
    </row>
    <row r="127" spans="2:11" s="1" customFormat="1" ht="15" customHeight="1">
      <c r="B127" s="334"/>
      <c r="C127" s="289" t="s">
        <v>1443</v>
      </c>
      <c r="D127" s="289"/>
      <c r="E127" s="289"/>
      <c r="F127" s="312" t="s">
        <v>1394</v>
      </c>
      <c r="G127" s="289"/>
      <c r="H127" s="289" t="s">
        <v>1444</v>
      </c>
      <c r="I127" s="289" t="s">
        <v>1396</v>
      </c>
      <c r="J127" s="289" t="s">
        <v>1445</v>
      </c>
      <c r="K127" s="337"/>
    </row>
    <row r="128" spans="2:11" s="1" customFormat="1" ht="15" customHeight="1">
      <c r="B128" s="334"/>
      <c r="C128" s="289" t="s">
        <v>1342</v>
      </c>
      <c r="D128" s="289"/>
      <c r="E128" s="289"/>
      <c r="F128" s="312" t="s">
        <v>1394</v>
      </c>
      <c r="G128" s="289"/>
      <c r="H128" s="289" t="s">
        <v>1446</v>
      </c>
      <c r="I128" s="289" t="s">
        <v>1396</v>
      </c>
      <c r="J128" s="289" t="s">
        <v>1445</v>
      </c>
      <c r="K128" s="337"/>
    </row>
    <row r="129" spans="2:11" s="1" customFormat="1" ht="15" customHeight="1">
      <c r="B129" s="334"/>
      <c r="C129" s="289" t="s">
        <v>1405</v>
      </c>
      <c r="D129" s="289"/>
      <c r="E129" s="289"/>
      <c r="F129" s="312" t="s">
        <v>1400</v>
      </c>
      <c r="G129" s="289"/>
      <c r="H129" s="289" t="s">
        <v>1406</v>
      </c>
      <c r="I129" s="289" t="s">
        <v>1396</v>
      </c>
      <c r="J129" s="289">
        <v>15</v>
      </c>
      <c r="K129" s="337"/>
    </row>
    <row r="130" spans="2:11" s="1" customFormat="1" ht="15" customHeight="1">
      <c r="B130" s="334"/>
      <c r="C130" s="315" t="s">
        <v>1407</v>
      </c>
      <c r="D130" s="315"/>
      <c r="E130" s="315"/>
      <c r="F130" s="316" t="s">
        <v>1400</v>
      </c>
      <c r="G130" s="315"/>
      <c r="H130" s="315" t="s">
        <v>1408</v>
      </c>
      <c r="I130" s="315" t="s">
        <v>1396</v>
      </c>
      <c r="J130" s="315">
        <v>15</v>
      </c>
      <c r="K130" s="337"/>
    </row>
    <row r="131" spans="2:11" s="1" customFormat="1" ht="15" customHeight="1">
      <c r="B131" s="334"/>
      <c r="C131" s="315" t="s">
        <v>1409</v>
      </c>
      <c r="D131" s="315"/>
      <c r="E131" s="315"/>
      <c r="F131" s="316" t="s">
        <v>1400</v>
      </c>
      <c r="G131" s="315"/>
      <c r="H131" s="315" t="s">
        <v>1410</v>
      </c>
      <c r="I131" s="315" t="s">
        <v>1396</v>
      </c>
      <c r="J131" s="315">
        <v>20</v>
      </c>
      <c r="K131" s="337"/>
    </row>
    <row r="132" spans="2:11" s="1" customFormat="1" ht="15" customHeight="1">
      <c r="B132" s="334"/>
      <c r="C132" s="315" t="s">
        <v>1411</v>
      </c>
      <c r="D132" s="315"/>
      <c r="E132" s="315"/>
      <c r="F132" s="316" t="s">
        <v>1400</v>
      </c>
      <c r="G132" s="315"/>
      <c r="H132" s="315" t="s">
        <v>1412</v>
      </c>
      <c r="I132" s="315" t="s">
        <v>1396</v>
      </c>
      <c r="J132" s="315">
        <v>20</v>
      </c>
      <c r="K132" s="337"/>
    </row>
    <row r="133" spans="2:11" s="1" customFormat="1" ht="15" customHeight="1">
      <c r="B133" s="334"/>
      <c r="C133" s="289" t="s">
        <v>1399</v>
      </c>
      <c r="D133" s="289"/>
      <c r="E133" s="289"/>
      <c r="F133" s="312" t="s">
        <v>1400</v>
      </c>
      <c r="G133" s="289"/>
      <c r="H133" s="289" t="s">
        <v>1434</v>
      </c>
      <c r="I133" s="289" t="s">
        <v>1396</v>
      </c>
      <c r="J133" s="289">
        <v>50</v>
      </c>
      <c r="K133" s="337"/>
    </row>
    <row r="134" spans="2:11" s="1" customFormat="1" ht="15" customHeight="1">
      <c r="B134" s="334"/>
      <c r="C134" s="289" t="s">
        <v>1413</v>
      </c>
      <c r="D134" s="289"/>
      <c r="E134" s="289"/>
      <c r="F134" s="312" t="s">
        <v>1400</v>
      </c>
      <c r="G134" s="289"/>
      <c r="H134" s="289" t="s">
        <v>1434</v>
      </c>
      <c r="I134" s="289" t="s">
        <v>1396</v>
      </c>
      <c r="J134" s="289">
        <v>50</v>
      </c>
      <c r="K134" s="337"/>
    </row>
    <row r="135" spans="2:11" s="1" customFormat="1" ht="15" customHeight="1">
      <c r="B135" s="334"/>
      <c r="C135" s="289" t="s">
        <v>1419</v>
      </c>
      <c r="D135" s="289"/>
      <c r="E135" s="289"/>
      <c r="F135" s="312" t="s">
        <v>1400</v>
      </c>
      <c r="G135" s="289"/>
      <c r="H135" s="289" t="s">
        <v>1434</v>
      </c>
      <c r="I135" s="289" t="s">
        <v>1396</v>
      </c>
      <c r="J135" s="289">
        <v>50</v>
      </c>
      <c r="K135" s="337"/>
    </row>
    <row r="136" spans="2:11" s="1" customFormat="1" ht="15" customHeight="1">
      <c r="B136" s="334"/>
      <c r="C136" s="289" t="s">
        <v>1421</v>
      </c>
      <c r="D136" s="289"/>
      <c r="E136" s="289"/>
      <c r="F136" s="312" t="s">
        <v>1400</v>
      </c>
      <c r="G136" s="289"/>
      <c r="H136" s="289" t="s">
        <v>1434</v>
      </c>
      <c r="I136" s="289" t="s">
        <v>1396</v>
      </c>
      <c r="J136" s="289">
        <v>50</v>
      </c>
      <c r="K136" s="337"/>
    </row>
    <row r="137" spans="2:11" s="1" customFormat="1" ht="15" customHeight="1">
      <c r="B137" s="334"/>
      <c r="C137" s="289" t="s">
        <v>1422</v>
      </c>
      <c r="D137" s="289"/>
      <c r="E137" s="289"/>
      <c r="F137" s="312" t="s">
        <v>1400</v>
      </c>
      <c r="G137" s="289"/>
      <c r="H137" s="289" t="s">
        <v>1447</v>
      </c>
      <c r="I137" s="289" t="s">
        <v>1396</v>
      </c>
      <c r="J137" s="289">
        <v>255</v>
      </c>
      <c r="K137" s="337"/>
    </row>
    <row r="138" spans="2:11" s="1" customFormat="1" ht="15" customHeight="1">
      <c r="B138" s="334"/>
      <c r="C138" s="289" t="s">
        <v>1424</v>
      </c>
      <c r="D138" s="289"/>
      <c r="E138" s="289"/>
      <c r="F138" s="312" t="s">
        <v>1394</v>
      </c>
      <c r="G138" s="289"/>
      <c r="H138" s="289" t="s">
        <v>1448</v>
      </c>
      <c r="I138" s="289" t="s">
        <v>1426</v>
      </c>
      <c r="J138" s="289"/>
      <c r="K138" s="337"/>
    </row>
    <row r="139" spans="2:11" s="1" customFormat="1" ht="15" customHeight="1">
      <c r="B139" s="334"/>
      <c r="C139" s="289" t="s">
        <v>1427</v>
      </c>
      <c r="D139" s="289"/>
      <c r="E139" s="289"/>
      <c r="F139" s="312" t="s">
        <v>1394</v>
      </c>
      <c r="G139" s="289"/>
      <c r="H139" s="289" t="s">
        <v>1449</v>
      </c>
      <c r="I139" s="289" t="s">
        <v>1429</v>
      </c>
      <c r="J139" s="289"/>
      <c r="K139" s="337"/>
    </row>
    <row r="140" spans="2:11" s="1" customFormat="1" ht="15" customHeight="1">
      <c r="B140" s="334"/>
      <c r="C140" s="289" t="s">
        <v>1430</v>
      </c>
      <c r="D140" s="289"/>
      <c r="E140" s="289"/>
      <c r="F140" s="312" t="s">
        <v>1394</v>
      </c>
      <c r="G140" s="289"/>
      <c r="H140" s="289" t="s">
        <v>1430</v>
      </c>
      <c r="I140" s="289" t="s">
        <v>1429</v>
      </c>
      <c r="J140" s="289"/>
      <c r="K140" s="337"/>
    </row>
    <row r="141" spans="2:11" s="1" customFormat="1" ht="15" customHeight="1">
      <c r="B141" s="334"/>
      <c r="C141" s="289" t="s">
        <v>35</v>
      </c>
      <c r="D141" s="289"/>
      <c r="E141" s="289"/>
      <c r="F141" s="312" t="s">
        <v>1394</v>
      </c>
      <c r="G141" s="289"/>
      <c r="H141" s="289" t="s">
        <v>1450</v>
      </c>
      <c r="I141" s="289" t="s">
        <v>1429</v>
      </c>
      <c r="J141" s="289"/>
      <c r="K141" s="337"/>
    </row>
    <row r="142" spans="2:11" s="1" customFormat="1" ht="15" customHeight="1">
      <c r="B142" s="334"/>
      <c r="C142" s="289" t="s">
        <v>1451</v>
      </c>
      <c r="D142" s="289"/>
      <c r="E142" s="289"/>
      <c r="F142" s="312" t="s">
        <v>1394</v>
      </c>
      <c r="G142" s="289"/>
      <c r="H142" s="289" t="s">
        <v>1452</v>
      </c>
      <c r="I142" s="289" t="s">
        <v>1429</v>
      </c>
      <c r="J142" s="289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302" t="s">
        <v>1453</v>
      </c>
      <c r="D147" s="302"/>
      <c r="E147" s="302"/>
      <c r="F147" s="302"/>
      <c r="G147" s="302"/>
      <c r="H147" s="302"/>
      <c r="I147" s="302"/>
      <c r="J147" s="302"/>
      <c r="K147" s="303"/>
    </row>
    <row r="148" spans="2:11" s="1" customFormat="1" ht="17.25" customHeight="1">
      <c r="B148" s="301"/>
      <c r="C148" s="304" t="s">
        <v>1388</v>
      </c>
      <c r="D148" s="304"/>
      <c r="E148" s="304"/>
      <c r="F148" s="304" t="s">
        <v>1389</v>
      </c>
      <c r="G148" s="305"/>
      <c r="H148" s="304" t="s">
        <v>51</v>
      </c>
      <c r="I148" s="304" t="s">
        <v>54</v>
      </c>
      <c r="J148" s="304" t="s">
        <v>1390</v>
      </c>
      <c r="K148" s="303"/>
    </row>
    <row r="149" spans="2:11" s="1" customFormat="1" ht="17.25" customHeight="1">
      <c r="B149" s="301"/>
      <c r="C149" s="306" t="s">
        <v>1391</v>
      </c>
      <c r="D149" s="306"/>
      <c r="E149" s="306"/>
      <c r="F149" s="307" t="s">
        <v>1392</v>
      </c>
      <c r="G149" s="308"/>
      <c r="H149" s="306"/>
      <c r="I149" s="306"/>
      <c r="J149" s="306" t="s">
        <v>1393</v>
      </c>
      <c r="K149" s="303"/>
    </row>
    <row r="150" spans="2:11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pans="2:11" s="1" customFormat="1" ht="15" customHeight="1">
      <c r="B151" s="314"/>
      <c r="C151" s="341" t="s">
        <v>1397</v>
      </c>
      <c r="D151" s="289"/>
      <c r="E151" s="289"/>
      <c r="F151" s="342" t="s">
        <v>1394</v>
      </c>
      <c r="G151" s="289"/>
      <c r="H151" s="341" t="s">
        <v>1434</v>
      </c>
      <c r="I151" s="341" t="s">
        <v>1396</v>
      </c>
      <c r="J151" s="341">
        <v>120</v>
      </c>
      <c r="K151" s="337"/>
    </row>
    <row r="152" spans="2:11" s="1" customFormat="1" ht="15" customHeight="1">
      <c r="B152" s="314"/>
      <c r="C152" s="341" t="s">
        <v>1443</v>
      </c>
      <c r="D152" s="289"/>
      <c r="E152" s="289"/>
      <c r="F152" s="342" t="s">
        <v>1394</v>
      </c>
      <c r="G152" s="289"/>
      <c r="H152" s="341" t="s">
        <v>1454</v>
      </c>
      <c r="I152" s="341" t="s">
        <v>1396</v>
      </c>
      <c r="J152" s="341" t="s">
        <v>1445</v>
      </c>
      <c r="K152" s="337"/>
    </row>
    <row r="153" spans="2:11" s="1" customFormat="1" ht="15" customHeight="1">
      <c r="B153" s="314"/>
      <c r="C153" s="341" t="s">
        <v>1342</v>
      </c>
      <c r="D153" s="289"/>
      <c r="E153" s="289"/>
      <c r="F153" s="342" t="s">
        <v>1394</v>
      </c>
      <c r="G153" s="289"/>
      <c r="H153" s="341" t="s">
        <v>1455</v>
      </c>
      <c r="I153" s="341" t="s">
        <v>1396</v>
      </c>
      <c r="J153" s="341" t="s">
        <v>1445</v>
      </c>
      <c r="K153" s="337"/>
    </row>
    <row r="154" spans="2:11" s="1" customFormat="1" ht="15" customHeight="1">
      <c r="B154" s="314"/>
      <c r="C154" s="341" t="s">
        <v>1399</v>
      </c>
      <c r="D154" s="289"/>
      <c r="E154" s="289"/>
      <c r="F154" s="342" t="s">
        <v>1400</v>
      </c>
      <c r="G154" s="289"/>
      <c r="H154" s="341" t="s">
        <v>1434</v>
      </c>
      <c r="I154" s="341" t="s">
        <v>1396</v>
      </c>
      <c r="J154" s="341">
        <v>50</v>
      </c>
      <c r="K154" s="337"/>
    </row>
    <row r="155" spans="2:11" s="1" customFormat="1" ht="15" customHeight="1">
      <c r="B155" s="314"/>
      <c r="C155" s="341" t="s">
        <v>1402</v>
      </c>
      <c r="D155" s="289"/>
      <c r="E155" s="289"/>
      <c r="F155" s="342" t="s">
        <v>1394</v>
      </c>
      <c r="G155" s="289"/>
      <c r="H155" s="341" t="s">
        <v>1434</v>
      </c>
      <c r="I155" s="341" t="s">
        <v>1404</v>
      </c>
      <c r="J155" s="341"/>
      <c r="K155" s="337"/>
    </row>
    <row r="156" spans="2:11" s="1" customFormat="1" ht="15" customHeight="1">
      <c r="B156" s="314"/>
      <c r="C156" s="341" t="s">
        <v>1413</v>
      </c>
      <c r="D156" s="289"/>
      <c r="E156" s="289"/>
      <c r="F156" s="342" t="s">
        <v>1400</v>
      </c>
      <c r="G156" s="289"/>
      <c r="H156" s="341" t="s">
        <v>1434</v>
      </c>
      <c r="I156" s="341" t="s">
        <v>1396</v>
      </c>
      <c r="J156" s="341">
        <v>50</v>
      </c>
      <c r="K156" s="337"/>
    </row>
    <row r="157" spans="2:11" s="1" customFormat="1" ht="15" customHeight="1">
      <c r="B157" s="314"/>
      <c r="C157" s="341" t="s">
        <v>1421</v>
      </c>
      <c r="D157" s="289"/>
      <c r="E157" s="289"/>
      <c r="F157" s="342" t="s">
        <v>1400</v>
      </c>
      <c r="G157" s="289"/>
      <c r="H157" s="341" t="s">
        <v>1434</v>
      </c>
      <c r="I157" s="341" t="s">
        <v>1396</v>
      </c>
      <c r="J157" s="341">
        <v>50</v>
      </c>
      <c r="K157" s="337"/>
    </row>
    <row r="158" spans="2:11" s="1" customFormat="1" ht="15" customHeight="1">
      <c r="B158" s="314"/>
      <c r="C158" s="341" t="s">
        <v>1419</v>
      </c>
      <c r="D158" s="289"/>
      <c r="E158" s="289"/>
      <c r="F158" s="342" t="s">
        <v>1400</v>
      </c>
      <c r="G158" s="289"/>
      <c r="H158" s="341" t="s">
        <v>1434</v>
      </c>
      <c r="I158" s="341" t="s">
        <v>1396</v>
      </c>
      <c r="J158" s="341">
        <v>50</v>
      </c>
      <c r="K158" s="337"/>
    </row>
    <row r="159" spans="2:11" s="1" customFormat="1" ht="15" customHeight="1">
      <c r="B159" s="314"/>
      <c r="C159" s="341" t="s">
        <v>106</v>
      </c>
      <c r="D159" s="289"/>
      <c r="E159" s="289"/>
      <c r="F159" s="342" t="s">
        <v>1394</v>
      </c>
      <c r="G159" s="289"/>
      <c r="H159" s="341" t="s">
        <v>1456</v>
      </c>
      <c r="I159" s="341" t="s">
        <v>1396</v>
      </c>
      <c r="J159" s="341" t="s">
        <v>1457</v>
      </c>
      <c r="K159" s="337"/>
    </row>
    <row r="160" spans="2:11" s="1" customFormat="1" ht="15" customHeight="1">
      <c r="B160" s="314"/>
      <c r="C160" s="341" t="s">
        <v>1458</v>
      </c>
      <c r="D160" s="289"/>
      <c r="E160" s="289"/>
      <c r="F160" s="342" t="s">
        <v>1394</v>
      </c>
      <c r="G160" s="289"/>
      <c r="H160" s="341" t="s">
        <v>1459</v>
      </c>
      <c r="I160" s="341" t="s">
        <v>1429</v>
      </c>
      <c r="J160" s="341"/>
      <c r="K160" s="337"/>
    </row>
    <row r="161" spans="2:1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pans="2:11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pans="2:11" s="1" customFormat="1" ht="45" customHeight="1">
      <c r="B165" s="279"/>
      <c r="C165" s="280" t="s">
        <v>1460</v>
      </c>
      <c r="D165" s="280"/>
      <c r="E165" s="280"/>
      <c r="F165" s="280"/>
      <c r="G165" s="280"/>
      <c r="H165" s="280"/>
      <c r="I165" s="280"/>
      <c r="J165" s="280"/>
      <c r="K165" s="281"/>
    </row>
    <row r="166" spans="2:11" s="1" customFormat="1" ht="17.25" customHeight="1">
      <c r="B166" s="279"/>
      <c r="C166" s="304" t="s">
        <v>1388</v>
      </c>
      <c r="D166" s="304"/>
      <c r="E166" s="304"/>
      <c r="F166" s="304" t="s">
        <v>1389</v>
      </c>
      <c r="G166" s="346"/>
      <c r="H166" s="347" t="s">
        <v>51</v>
      </c>
      <c r="I166" s="347" t="s">
        <v>54</v>
      </c>
      <c r="J166" s="304" t="s">
        <v>1390</v>
      </c>
      <c r="K166" s="281"/>
    </row>
    <row r="167" spans="2:11" s="1" customFormat="1" ht="17.25" customHeight="1">
      <c r="B167" s="282"/>
      <c r="C167" s="306" t="s">
        <v>1391</v>
      </c>
      <c r="D167" s="306"/>
      <c r="E167" s="306"/>
      <c r="F167" s="307" t="s">
        <v>1392</v>
      </c>
      <c r="G167" s="348"/>
      <c r="H167" s="349"/>
      <c r="I167" s="349"/>
      <c r="J167" s="306" t="s">
        <v>1393</v>
      </c>
      <c r="K167" s="284"/>
    </row>
    <row r="168" spans="2:11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pans="2:11" s="1" customFormat="1" ht="15" customHeight="1">
      <c r="B169" s="314"/>
      <c r="C169" s="289" t="s">
        <v>1397</v>
      </c>
      <c r="D169" s="289"/>
      <c r="E169" s="289"/>
      <c r="F169" s="312" t="s">
        <v>1394</v>
      </c>
      <c r="G169" s="289"/>
      <c r="H169" s="289" t="s">
        <v>1434</v>
      </c>
      <c r="I169" s="289" t="s">
        <v>1396</v>
      </c>
      <c r="J169" s="289">
        <v>120</v>
      </c>
      <c r="K169" s="337"/>
    </row>
    <row r="170" spans="2:11" s="1" customFormat="1" ht="15" customHeight="1">
      <c r="B170" s="314"/>
      <c r="C170" s="289" t="s">
        <v>1443</v>
      </c>
      <c r="D170" s="289"/>
      <c r="E170" s="289"/>
      <c r="F170" s="312" t="s">
        <v>1394</v>
      </c>
      <c r="G170" s="289"/>
      <c r="H170" s="289" t="s">
        <v>1444</v>
      </c>
      <c r="I170" s="289" t="s">
        <v>1396</v>
      </c>
      <c r="J170" s="289" t="s">
        <v>1445</v>
      </c>
      <c r="K170" s="337"/>
    </row>
    <row r="171" spans="2:11" s="1" customFormat="1" ht="15" customHeight="1">
      <c r="B171" s="314"/>
      <c r="C171" s="289" t="s">
        <v>1342</v>
      </c>
      <c r="D171" s="289"/>
      <c r="E171" s="289"/>
      <c r="F171" s="312" t="s">
        <v>1394</v>
      </c>
      <c r="G171" s="289"/>
      <c r="H171" s="289" t="s">
        <v>1461</v>
      </c>
      <c r="I171" s="289" t="s">
        <v>1396</v>
      </c>
      <c r="J171" s="289" t="s">
        <v>1445</v>
      </c>
      <c r="K171" s="337"/>
    </row>
    <row r="172" spans="2:11" s="1" customFormat="1" ht="15" customHeight="1">
      <c r="B172" s="314"/>
      <c r="C172" s="289" t="s">
        <v>1399</v>
      </c>
      <c r="D172" s="289"/>
      <c r="E172" s="289"/>
      <c r="F172" s="312" t="s">
        <v>1400</v>
      </c>
      <c r="G172" s="289"/>
      <c r="H172" s="289" t="s">
        <v>1461</v>
      </c>
      <c r="I172" s="289" t="s">
        <v>1396</v>
      </c>
      <c r="J172" s="289">
        <v>50</v>
      </c>
      <c r="K172" s="337"/>
    </row>
    <row r="173" spans="2:11" s="1" customFormat="1" ht="15" customHeight="1">
      <c r="B173" s="314"/>
      <c r="C173" s="289" t="s">
        <v>1402</v>
      </c>
      <c r="D173" s="289"/>
      <c r="E173" s="289"/>
      <c r="F173" s="312" t="s">
        <v>1394</v>
      </c>
      <c r="G173" s="289"/>
      <c r="H173" s="289" t="s">
        <v>1461</v>
      </c>
      <c r="I173" s="289" t="s">
        <v>1404</v>
      </c>
      <c r="J173" s="289"/>
      <c r="K173" s="337"/>
    </row>
    <row r="174" spans="2:11" s="1" customFormat="1" ht="15" customHeight="1">
      <c r="B174" s="314"/>
      <c r="C174" s="289" t="s">
        <v>1413</v>
      </c>
      <c r="D174" s="289"/>
      <c r="E174" s="289"/>
      <c r="F174" s="312" t="s">
        <v>1400</v>
      </c>
      <c r="G174" s="289"/>
      <c r="H174" s="289" t="s">
        <v>1461</v>
      </c>
      <c r="I174" s="289" t="s">
        <v>1396</v>
      </c>
      <c r="J174" s="289">
        <v>50</v>
      </c>
      <c r="K174" s="337"/>
    </row>
    <row r="175" spans="2:11" s="1" customFormat="1" ht="15" customHeight="1">
      <c r="B175" s="314"/>
      <c r="C175" s="289" t="s">
        <v>1421</v>
      </c>
      <c r="D175" s="289"/>
      <c r="E175" s="289"/>
      <c r="F175" s="312" t="s">
        <v>1400</v>
      </c>
      <c r="G175" s="289"/>
      <c r="H175" s="289" t="s">
        <v>1461</v>
      </c>
      <c r="I175" s="289" t="s">
        <v>1396</v>
      </c>
      <c r="J175" s="289">
        <v>50</v>
      </c>
      <c r="K175" s="337"/>
    </row>
    <row r="176" spans="2:11" s="1" customFormat="1" ht="15" customHeight="1">
      <c r="B176" s="314"/>
      <c r="C176" s="289" t="s">
        <v>1419</v>
      </c>
      <c r="D176" s="289"/>
      <c r="E176" s="289"/>
      <c r="F176" s="312" t="s">
        <v>1400</v>
      </c>
      <c r="G176" s="289"/>
      <c r="H176" s="289" t="s">
        <v>1461</v>
      </c>
      <c r="I176" s="289" t="s">
        <v>1396</v>
      </c>
      <c r="J176" s="289">
        <v>50</v>
      </c>
      <c r="K176" s="337"/>
    </row>
    <row r="177" spans="2:11" s="1" customFormat="1" ht="15" customHeight="1">
      <c r="B177" s="314"/>
      <c r="C177" s="289" t="s">
        <v>120</v>
      </c>
      <c r="D177" s="289"/>
      <c r="E177" s="289"/>
      <c r="F177" s="312" t="s">
        <v>1394</v>
      </c>
      <c r="G177" s="289"/>
      <c r="H177" s="289" t="s">
        <v>1462</v>
      </c>
      <c r="I177" s="289" t="s">
        <v>1463</v>
      </c>
      <c r="J177" s="289"/>
      <c r="K177" s="337"/>
    </row>
    <row r="178" spans="2:11" s="1" customFormat="1" ht="15" customHeight="1">
      <c r="B178" s="314"/>
      <c r="C178" s="289" t="s">
        <v>54</v>
      </c>
      <c r="D178" s="289"/>
      <c r="E178" s="289"/>
      <c r="F178" s="312" t="s">
        <v>1394</v>
      </c>
      <c r="G178" s="289"/>
      <c r="H178" s="289" t="s">
        <v>1464</v>
      </c>
      <c r="I178" s="289" t="s">
        <v>1465</v>
      </c>
      <c r="J178" s="289">
        <v>1</v>
      </c>
      <c r="K178" s="337"/>
    </row>
    <row r="179" spans="2:11" s="1" customFormat="1" ht="15" customHeight="1">
      <c r="B179" s="314"/>
      <c r="C179" s="289" t="s">
        <v>50</v>
      </c>
      <c r="D179" s="289"/>
      <c r="E179" s="289"/>
      <c r="F179" s="312" t="s">
        <v>1394</v>
      </c>
      <c r="G179" s="289"/>
      <c r="H179" s="289" t="s">
        <v>1466</v>
      </c>
      <c r="I179" s="289" t="s">
        <v>1396</v>
      </c>
      <c r="J179" s="289">
        <v>20</v>
      </c>
      <c r="K179" s="337"/>
    </row>
    <row r="180" spans="2:11" s="1" customFormat="1" ht="15" customHeight="1">
      <c r="B180" s="314"/>
      <c r="C180" s="289" t="s">
        <v>51</v>
      </c>
      <c r="D180" s="289"/>
      <c r="E180" s="289"/>
      <c r="F180" s="312" t="s">
        <v>1394</v>
      </c>
      <c r="G180" s="289"/>
      <c r="H180" s="289" t="s">
        <v>1467</v>
      </c>
      <c r="I180" s="289" t="s">
        <v>1396</v>
      </c>
      <c r="J180" s="289">
        <v>255</v>
      </c>
      <c r="K180" s="337"/>
    </row>
    <row r="181" spans="2:11" s="1" customFormat="1" ht="15" customHeight="1">
      <c r="B181" s="314"/>
      <c r="C181" s="289" t="s">
        <v>121</v>
      </c>
      <c r="D181" s="289"/>
      <c r="E181" s="289"/>
      <c r="F181" s="312" t="s">
        <v>1394</v>
      </c>
      <c r="G181" s="289"/>
      <c r="H181" s="289" t="s">
        <v>1358</v>
      </c>
      <c r="I181" s="289" t="s">
        <v>1396</v>
      </c>
      <c r="J181" s="289">
        <v>10</v>
      </c>
      <c r="K181" s="337"/>
    </row>
    <row r="182" spans="2:11" s="1" customFormat="1" ht="15" customHeight="1">
      <c r="B182" s="314"/>
      <c r="C182" s="289" t="s">
        <v>122</v>
      </c>
      <c r="D182" s="289"/>
      <c r="E182" s="289"/>
      <c r="F182" s="312" t="s">
        <v>1394</v>
      </c>
      <c r="G182" s="289"/>
      <c r="H182" s="289" t="s">
        <v>1468</v>
      </c>
      <c r="I182" s="289" t="s">
        <v>1429</v>
      </c>
      <c r="J182" s="289"/>
      <c r="K182" s="337"/>
    </row>
    <row r="183" spans="2:11" s="1" customFormat="1" ht="15" customHeight="1">
      <c r="B183" s="314"/>
      <c r="C183" s="289" t="s">
        <v>1469</v>
      </c>
      <c r="D183" s="289"/>
      <c r="E183" s="289"/>
      <c r="F183" s="312" t="s">
        <v>1394</v>
      </c>
      <c r="G183" s="289"/>
      <c r="H183" s="289" t="s">
        <v>1470</v>
      </c>
      <c r="I183" s="289" t="s">
        <v>1429</v>
      </c>
      <c r="J183" s="289"/>
      <c r="K183" s="337"/>
    </row>
    <row r="184" spans="2:11" s="1" customFormat="1" ht="15" customHeight="1">
      <c r="B184" s="314"/>
      <c r="C184" s="289" t="s">
        <v>1458</v>
      </c>
      <c r="D184" s="289"/>
      <c r="E184" s="289"/>
      <c r="F184" s="312" t="s">
        <v>1394</v>
      </c>
      <c r="G184" s="289"/>
      <c r="H184" s="289" t="s">
        <v>1471</v>
      </c>
      <c r="I184" s="289" t="s">
        <v>1429</v>
      </c>
      <c r="J184" s="289"/>
      <c r="K184" s="337"/>
    </row>
    <row r="185" spans="2:11" s="1" customFormat="1" ht="15" customHeight="1">
      <c r="B185" s="314"/>
      <c r="C185" s="289" t="s">
        <v>124</v>
      </c>
      <c r="D185" s="289"/>
      <c r="E185" s="289"/>
      <c r="F185" s="312" t="s">
        <v>1400</v>
      </c>
      <c r="G185" s="289"/>
      <c r="H185" s="289" t="s">
        <v>1472</v>
      </c>
      <c r="I185" s="289" t="s">
        <v>1396</v>
      </c>
      <c r="J185" s="289">
        <v>50</v>
      </c>
      <c r="K185" s="337"/>
    </row>
    <row r="186" spans="2:11" s="1" customFormat="1" ht="15" customHeight="1">
      <c r="B186" s="314"/>
      <c r="C186" s="289" t="s">
        <v>1473</v>
      </c>
      <c r="D186" s="289"/>
      <c r="E186" s="289"/>
      <c r="F186" s="312" t="s">
        <v>1400</v>
      </c>
      <c r="G186" s="289"/>
      <c r="H186" s="289" t="s">
        <v>1474</v>
      </c>
      <c r="I186" s="289" t="s">
        <v>1475</v>
      </c>
      <c r="J186" s="289"/>
      <c r="K186" s="337"/>
    </row>
    <row r="187" spans="2:11" s="1" customFormat="1" ht="15" customHeight="1">
      <c r="B187" s="314"/>
      <c r="C187" s="289" t="s">
        <v>1476</v>
      </c>
      <c r="D187" s="289"/>
      <c r="E187" s="289"/>
      <c r="F187" s="312" t="s">
        <v>1400</v>
      </c>
      <c r="G187" s="289"/>
      <c r="H187" s="289" t="s">
        <v>1477</v>
      </c>
      <c r="I187" s="289" t="s">
        <v>1475</v>
      </c>
      <c r="J187" s="289"/>
      <c r="K187" s="337"/>
    </row>
    <row r="188" spans="2:11" s="1" customFormat="1" ht="15" customHeight="1">
      <c r="B188" s="314"/>
      <c r="C188" s="289" t="s">
        <v>1478</v>
      </c>
      <c r="D188" s="289"/>
      <c r="E188" s="289"/>
      <c r="F188" s="312" t="s">
        <v>1400</v>
      </c>
      <c r="G188" s="289"/>
      <c r="H188" s="289" t="s">
        <v>1479</v>
      </c>
      <c r="I188" s="289" t="s">
        <v>1475</v>
      </c>
      <c r="J188" s="289"/>
      <c r="K188" s="337"/>
    </row>
    <row r="189" spans="2:11" s="1" customFormat="1" ht="15" customHeight="1">
      <c r="B189" s="314"/>
      <c r="C189" s="350" t="s">
        <v>1480</v>
      </c>
      <c r="D189" s="289"/>
      <c r="E189" s="289"/>
      <c r="F189" s="312" t="s">
        <v>1400</v>
      </c>
      <c r="G189" s="289"/>
      <c r="H189" s="289" t="s">
        <v>1481</v>
      </c>
      <c r="I189" s="289" t="s">
        <v>1482</v>
      </c>
      <c r="J189" s="351" t="s">
        <v>1483</v>
      </c>
      <c r="K189" s="337"/>
    </row>
    <row r="190" spans="2:11" s="1" customFormat="1" ht="15" customHeight="1">
      <c r="B190" s="314"/>
      <c r="C190" s="350" t="s">
        <v>39</v>
      </c>
      <c r="D190" s="289"/>
      <c r="E190" s="289"/>
      <c r="F190" s="312" t="s">
        <v>1394</v>
      </c>
      <c r="G190" s="289"/>
      <c r="H190" s="286" t="s">
        <v>1484</v>
      </c>
      <c r="I190" s="289" t="s">
        <v>1485</v>
      </c>
      <c r="J190" s="289"/>
      <c r="K190" s="337"/>
    </row>
    <row r="191" spans="2:11" s="1" customFormat="1" ht="15" customHeight="1">
      <c r="B191" s="314"/>
      <c r="C191" s="350" t="s">
        <v>1486</v>
      </c>
      <c r="D191" s="289"/>
      <c r="E191" s="289"/>
      <c r="F191" s="312" t="s">
        <v>1394</v>
      </c>
      <c r="G191" s="289"/>
      <c r="H191" s="289" t="s">
        <v>1487</v>
      </c>
      <c r="I191" s="289" t="s">
        <v>1429</v>
      </c>
      <c r="J191" s="289"/>
      <c r="K191" s="337"/>
    </row>
    <row r="192" spans="2:11" s="1" customFormat="1" ht="15" customHeight="1">
      <c r="B192" s="314"/>
      <c r="C192" s="350" t="s">
        <v>1488</v>
      </c>
      <c r="D192" s="289"/>
      <c r="E192" s="289"/>
      <c r="F192" s="312" t="s">
        <v>1394</v>
      </c>
      <c r="G192" s="289"/>
      <c r="H192" s="289" t="s">
        <v>1489</v>
      </c>
      <c r="I192" s="289" t="s">
        <v>1429</v>
      </c>
      <c r="J192" s="289"/>
      <c r="K192" s="337"/>
    </row>
    <row r="193" spans="2:11" s="1" customFormat="1" ht="15" customHeight="1">
      <c r="B193" s="314"/>
      <c r="C193" s="350" t="s">
        <v>1490</v>
      </c>
      <c r="D193" s="289"/>
      <c r="E193" s="289"/>
      <c r="F193" s="312" t="s">
        <v>1400</v>
      </c>
      <c r="G193" s="289"/>
      <c r="H193" s="289" t="s">
        <v>1491</v>
      </c>
      <c r="I193" s="289" t="s">
        <v>1429</v>
      </c>
      <c r="J193" s="289"/>
      <c r="K193" s="337"/>
    </row>
    <row r="194" spans="2:11" s="1" customFormat="1" ht="15" customHeight="1">
      <c r="B194" s="343"/>
      <c r="C194" s="352"/>
      <c r="D194" s="323"/>
      <c r="E194" s="323"/>
      <c r="F194" s="323"/>
      <c r="G194" s="323"/>
      <c r="H194" s="323"/>
      <c r="I194" s="323"/>
      <c r="J194" s="323"/>
      <c r="K194" s="344"/>
    </row>
    <row r="195" spans="2:11" s="1" customFormat="1" ht="18.75" customHeight="1">
      <c r="B195" s="325"/>
      <c r="C195" s="335"/>
      <c r="D195" s="335"/>
      <c r="E195" s="335"/>
      <c r="F195" s="345"/>
      <c r="G195" s="335"/>
      <c r="H195" s="335"/>
      <c r="I195" s="335"/>
      <c r="J195" s="335"/>
      <c r="K195" s="325"/>
    </row>
    <row r="196" spans="2:11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pans="2:11" s="1" customFormat="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pans="2:11" s="1" customFormat="1" ht="13.5">
      <c r="B198" s="276"/>
      <c r="C198" s="277"/>
      <c r="D198" s="277"/>
      <c r="E198" s="277"/>
      <c r="F198" s="277"/>
      <c r="G198" s="277"/>
      <c r="H198" s="277"/>
      <c r="I198" s="277"/>
      <c r="J198" s="277"/>
      <c r="K198" s="278"/>
    </row>
    <row r="199" spans="2:11" s="1" customFormat="1" ht="21">
      <c r="B199" s="279"/>
      <c r="C199" s="280" t="s">
        <v>1492</v>
      </c>
      <c r="D199" s="280"/>
      <c r="E199" s="280"/>
      <c r="F199" s="280"/>
      <c r="G199" s="280"/>
      <c r="H199" s="280"/>
      <c r="I199" s="280"/>
      <c r="J199" s="280"/>
      <c r="K199" s="281"/>
    </row>
    <row r="200" spans="2:11" s="1" customFormat="1" ht="25.5" customHeight="1">
      <c r="B200" s="279"/>
      <c r="C200" s="353" t="s">
        <v>1493</v>
      </c>
      <c r="D200" s="353"/>
      <c r="E200" s="353"/>
      <c r="F200" s="353" t="s">
        <v>1494</v>
      </c>
      <c r="G200" s="354"/>
      <c r="H200" s="353" t="s">
        <v>1495</v>
      </c>
      <c r="I200" s="353"/>
      <c r="J200" s="353"/>
      <c r="K200" s="281"/>
    </row>
    <row r="201" spans="2:11" s="1" customFormat="1" ht="5.25" customHeight="1">
      <c r="B201" s="314"/>
      <c r="C201" s="309"/>
      <c r="D201" s="309"/>
      <c r="E201" s="309"/>
      <c r="F201" s="309"/>
      <c r="G201" s="335"/>
      <c r="H201" s="309"/>
      <c r="I201" s="309"/>
      <c r="J201" s="309"/>
      <c r="K201" s="337"/>
    </row>
    <row r="202" spans="2:11" s="1" customFormat="1" ht="15" customHeight="1">
      <c r="B202" s="314"/>
      <c r="C202" s="289" t="s">
        <v>1485</v>
      </c>
      <c r="D202" s="289"/>
      <c r="E202" s="289"/>
      <c r="F202" s="312" t="s">
        <v>40</v>
      </c>
      <c r="G202" s="289"/>
      <c r="H202" s="289" t="s">
        <v>1496</v>
      </c>
      <c r="I202" s="289"/>
      <c r="J202" s="289"/>
      <c r="K202" s="337"/>
    </row>
    <row r="203" spans="2:11" s="1" customFormat="1" ht="15" customHeight="1">
      <c r="B203" s="314"/>
      <c r="C203" s="289"/>
      <c r="D203" s="289"/>
      <c r="E203" s="289"/>
      <c r="F203" s="312" t="s">
        <v>41</v>
      </c>
      <c r="G203" s="289"/>
      <c r="H203" s="289" t="s">
        <v>1497</v>
      </c>
      <c r="I203" s="289"/>
      <c r="J203" s="289"/>
      <c r="K203" s="337"/>
    </row>
    <row r="204" spans="2:11" s="1" customFormat="1" ht="15" customHeight="1">
      <c r="B204" s="314"/>
      <c r="C204" s="289"/>
      <c r="D204" s="289"/>
      <c r="E204" s="289"/>
      <c r="F204" s="312" t="s">
        <v>44</v>
      </c>
      <c r="G204" s="289"/>
      <c r="H204" s="289" t="s">
        <v>1498</v>
      </c>
      <c r="I204" s="289"/>
      <c r="J204" s="289"/>
      <c r="K204" s="337"/>
    </row>
    <row r="205" spans="2:11" s="1" customFormat="1" ht="15" customHeight="1">
      <c r="B205" s="314"/>
      <c r="C205" s="289"/>
      <c r="D205" s="289"/>
      <c r="E205" s="289"/>
      <c r="F205" s="312" t="s">
        <v>42</v>
      </c>
      <c r="G205" s="289"/>
      <c r="H205" s="289" t="s">
        <v>1499</v>
      </c>
      <c r="I205" s="289"/>
      <c r="J205" s="289"/>
      <c r="K205" s="337"/>
    </row>
    <row r="206" spans="2:11" s="1" customFormat="1" ht="15" customHeight="1">
      <c r="B206" s="314"/>
      <c r="C206" s="289"/>
      <c r="D206" s="289"/>
      <c r="E206" s="289"/>
      <c r="F206" s="312" t="s">
        <v>43</v>
      </c>
      <c r="G206" s="289"/>
      <c r="H206" s="289" t="s">
        <v>1500</v>
      </c>
      <c r="I206" s="289"/>
      <c r="J206" s="289"/>
      <c r="K206" s="337"/>
    </row>
    <row r="207" spans="2:11" s="1" customFormat="1" ht="15" customHeight="1">
      <c r="B207" s="314"/>
      <c r="C207" s="289"/>
      <c r="D207" s="289"/>
      <c r="E207" s="289"/>
      <c r="F207" s="312"/>
      <c r="G207" s="289"/>
      <c r="H207" s="289"/>
      <c r="I207" s="289"/>
      <c r="J207" s="289"/>
      <c r="K207" s="337"/>
    </row>
    <row r="208" spans="2:11" s="1" customFormat="1" ht="15" customHeight="1">
      <c r="B208" s="314"/>
      <c r="C208" s="289" t="s">
        <v>1441</v>
      </c>
      <c r="D208" s="289"/>
      <c r="E208" s="289"/>
      <c r="F208" s="312" t="s">
        <v>76</v>
      </c>
      <c r="G208" s="289"/>
      <c r="H208" s="289" t="s">
        <v>1501</v>
      </c>
      <c r="I208" s="289"/>
      <c r="J208" s="289"/>
      <c r="K208" s="337"/>
    </row>
    <row r="209" spans="2:11" s="1" customFormat="1" ht="15" customHeight="1">
      <c r="B209" s="314"/>
      <c r="C209" s="289"/>
      <c r="D209" s="289"/>
      <c r="E209" s="289"/>
      <c r="F209" s="312" t="s">
        <v>1338</v>
      </c>
      <c r="G209" s="289"/>
      <c r="H209" s="289" t="s">
        <v>1339</v>
      </c>
      <c r="I209" s="289"/>
      <c r="J209" s="289"/>
      <c r="K209" s="337"/>
    </row>
    <row r="210" spans="2:11" s="1" customFormat="1" ht="15" customHeight="1">
      <c r="B210" s="314"/>
      <c r="C210" s="289"/>
      <c r="D210" s="289"/>
      <c r="E210" s="289"/>
      <c r="F210" s="312" t="s">
        <v>1336</v>
      </c>
      <c r="G210" s="289"/>
      <c r="H210" s="289" t="s">
        <v>1502</v>
      </c>
      <c r="I210" s="289"/>
      <c r="J210" s="289"/>
      <c r="K210" s="337"/>
    </row>
    <row r="211" spans="2:11" s="1" customFormat="1" ht="15" customHeight="1">
      <c r="B211" s="355"/>
      <c r="C211" s="289"/>
      <c r="D211" s="289"/>
      <c r="E211" s="289"/>
      <c r="F211" s="312" t="s">
        <v>97</v>
      </c>
      <c r="G211" s="350"/>
      <c r="H211" s="341" t="s">
        <v>1174</v>
      </c>
      <c r="I211" s="341"/>
      <c r="J211" s="341"/>
      <c r="K211" s="356"/>
    </row>
    <row r="212" spans="2:11" s="1" customFormat="1" ht="15" customHeight="1">
      <c r="B212" s="355"/>
      <c r="C212" s="289"/>
      <c r="D212" s="289"/>
      <c r="E212" s="289"/>
      <c r="F212" s="312" t="s">
        <v>1340</v>
      </c>
      <c r="G212" s="350"/>
      <c r="H212" s="341" t="s">
        <v>1503</v>
      </c>
      <c r="I212" s="341"/>
      <c r="J212" s="341"/>
      <c r="K212" s="356"/>
    </row>
    <row r="213" spans="2:11" s="1" customFormat="1" ht="15" customHeight="1">
      <c r="B213" s="355"/>
      <c r="C213" s="289"/>
      <c r="D213" s="289"/>
      <c r="E213" s="289"/>
      <c r="F213" s="312"/>
      <c r="G213" s="350"/>
      <c r="H213" s="341"/>
      <c r="I213" s="341"/>
      <c r="J213" s="341"/>
      <c r="K213" s="356"/>
    </row>
    <row r="214" spans="2:11" s="1" customFormat="1" ht="15" customHeight="1">
      <c r="B214" s="355"/>
      <c r="C214" s="289" t="s">
        <v>1465</v>
      </c>
      <c r="D214" s="289"/>
      <c r="E214" s="289"/>
      <c r="F214" s="312">
        <v>1</v>
      </c>
      <c r="G214" s="350"/>
      <c r="H214" s="341" t="s">
        <v>1504</v>
      </c>
      <c r="I214" s="341"/>
      <c r="J214" s="341"/>
      <c r="K214" s="356"/>
    </row>
    <row r="215" spans="2:11" s="1" customFormat="1" ht="15" customHeight="1">
      <c r="B215" s="355"/>
      <c r="C215" s="289"/>
      <c r="D215" s="289"/>
      <c r="E215" s="289"/>
      <c r="F215" s="312">
        <v>2</v>
      </c>
      <c r="G215" s="350"/>
      <c r="H215" s="341" t="s">
        <v>1505</v>
      </c>
      <c r="I215" s="341"/>
      <c r="J215" s="341"/>
      <c r="K215" s="356"/>
    </row>
    <row r="216" spans="2:11" s="1" customFormat="1" ht="15" customHeight="1">
      <c r="B216" s="355"/>
      <c r="C216" s="289"/>
      <c r="D216" s="289"/>
      <c r="E216" s="289"/>
      <c r="F216" s="312">
        <v>3</v>
      </c>
      <c r="G216" s="350"/>
      <c r="H216" s="341" t="s">
        <v>1506</v>
      </c>
      <c r="I216" s="341"/>
      <c r="J216" s="341"/>
      <c r="K216" s="356"/>
    </row>
    <row r="217" spans="2:11" s="1" customFormat="1" ht="15" customHeight="1">
      <c r="B217" s="355"/>
      <c r="C217" s="289"/>
      <c r="D217" s="289"/>
      <c r="E217" s="289"/>
      <c r="F217" s="312">
        <v>4</v>
      </c>
      <c r="G217" s="350"/>
      <c r="H217" s="341" t="s">
        <v>1507</v>
      </c>
      <c r="I217" s="341"/>
      <c r="J217" s="341"/>
      <c r="K217" s="356"/>
    </row>
    <row r="218" spans="2:11" s="1" customFormat="1" ht="12.75" customHeight="1">
      <c r="B218" s="357"/>
      <c r="C218" s="358"/>
      <c r="D218" s="358"/>
      <c r="E218" s="358"/>
      <c r="F218" s="358"/>
      <c r="G218" s="358"/>
      <c r="H218" s="358"/>
      <c r="I218" s="358"/>
      <c r="J218" s="358"/>
      <c r="K218" s="35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79</v>
      </c>
    </row>
    <row r="4" spans="2:46" s="1" customFormat="1" ht="24.95" customHeight="1">
      <c r="B4" s="21"/>
      <c r="D4" s="131" t="s">
        <v>102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Hospodaření se srážkovými vodami na území obce Skřípov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104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22. 11. 2022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ROUND(J89,2)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ROUND((SUM(BE89:BE410)),2)</f>
        <v>0</v>
      </c>
      <c r="G33" s="39"/>
      <c r="H33" s="39"/>
      <c r="I33" s="149">
        <v>0.21</v>
      </c>
      <c r="J33" s="148">
        <f>ROUND(((SUM(BE89:BE410))*I33),2)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ROUND((SUM(BF89:BF410)),2)</f>
        <v>0</v>
      </c>
      <c r="G34" s="39"/>
      <c r="H34" s="39"/>
      <c r="I34" s="149">
        <v>0.15</v>
      </c>
      <c r="J34" s="148">
        <f>ROUND(((SUM(BF89:BF410))*I34),2)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ROUND((SUM(BG89:BG410)),2)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ROUND((SUM(BH89:BH410)),2)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ROUND((SUM(BI89:BI410)),2)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Hospodaření se srážkovými vodami na území obce Skřípov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02 - Vodní nádrž 2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22. 11. 2022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106</v>
      </c>
      <c r="D57" s="163"/>
      <c r="E57" s="163"/>
      <c r="F57" s="163"/>
      <c r="G57" s="163"/>
      <c r="H57" s="163"/>
      <c r="I57" s="163"/>
      <c r="J57" s="164" t="s">
        <v>107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J89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108</v>
      </c>
    </row>
    <row r="60" spans="1:31" s="9" customFormat="1" ht="24.95" customHeight="1">
      <c r="A60" s="9"/>
      <c r="B60" s="166"/>
      <c r="C60" s="167"/>
      <c r="D60" s="168" t="s">
        <v>109</v>
      </c>
      <c r="E60" s="169"/>
      <c r="F60" s="169"/>
      <c r="G60" s="169"/>
      <c r="H60" s="169"/>
      <c r="I60" s="169"/>
      <c r="J60" s="170">
        <f>J90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110</v>
      </c>
      <c r="E61" s="175"/>
      <c r="F61" s="175"/>
      <c r="G61" s="175"/>
      <c r="H61" s="175"/>
      <c r="I61" s="175"/>
      <c r="J61" s="176">
        <f>J91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111</v>
      </c>
      <c r="E62" s="175"/>
      <c r="F62" s="175"/>
      <c r="G62" s="175"/>
      <c r="H62" s="175"/>
      <c r="I62" s="175"/>
      <c r="J62" s="176">
        <f>J260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112</v>
      </c>
      <c r="E63" s="175"/>
      <c r="F63" s="175"/>
      <c r="G63" s="175"/>
      <c r="H63" s="175"/>
      <c r="I63" s="175"/>
      <c r="J63" s="176">
        <f>J277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113</v>
      </c>
      <c r="E64" s="175"/>
      <c r="F64" s="175"/>
      <c r="G64" s="175"/>
      <c r="H64" s="175"/>
      <c r="I64" s="175"/>
      <c r="J64" s="176">
        <f>J318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114</v>
      </c>
      <c r="E65" s="175"/>
      <c r="F65" s="175"/>
      <c r="G65" s="175"/>
      <c r="H65" s="175"/>
      <c r="I65" s="175"/>
      <c r="J65" s="176">
        <f>J355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115</v>
      </c>
      <c r="E66" s="175"/>
      <c r="F66" s="175"/>
      <c r="G66" s="175"/>
      <c r="H66" s="175"/>
      <c r="I66" s="175"/>
      <c r="J66" s="176">
        <f>J368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116</v>
      </c>
      <c r="E67" s="175"/>
      <c r="F67" s="175"/>
      <c r="G67" s="175"/>
      <c r="H67" s="175"/>
      <c r="I67" s="175"/>
      <c r="J67" s="176">
        <f>J378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117</v>
      </c>
      <c r="E68" s="175"/>
      <c r="F68" s="175"/>
      <c r="G68" s="175"/>
      <c r="H68" s="175"/>
      <c r="I68" s="175"/>
      <c r="J68" s="176">
        <f>J403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118</v>
      </c>
      <c r="E69" s="175"/>
      <c r="F69" s="175"/>
      <c r="G69" s="175"/>
      <c r="H69" s="175"/>
      <c r="I69" s="175"/>
      <c r="J69" s="176">
        <f>J407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119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61" t="str">
        <f>E7</f>
        <v>Hospodaření se srážkovými vodami na území obce Skřípov</v>
      </c>
      <c r="F79" s="33"/>
      <c r="G79" s="33"/>
      <c r="H79" s="33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103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70" t="str">
        <f>E9</f>
        <v>SO 02 - Vodní nádrž 2</v>
      </c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21</v>
      </c>
      <c r="D83" s="41"/>
      <c r="E83" s="41"/>
      <c r="F83" s="28" t="str">
        <f>F12</f>
        <v xml:space="preserve"> </v>
      </c>
      <c r="G83" s="41"/>
      <c r="H83" s="41"/>
      <c r="I83" s="33" t="s">
        <v>23</v>
      </c>
      <c r="J83" s="73" t="str">
        <f>IF(J12="","",J12)</f>
        <v>22. 11. 2022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25</v>
      </c>
      <c r="D85" s="41"/>
      <c r="E85" s="41"/>
      <c r="F85" s="28" t="str">
        <f>E15</f>
        <v xml:space="preserve"> </v>
      </c>
      <c r="G85" s="41"/>
      <c r="H85" s="41"/>
      <c r="I85" s="33" t="s">
        <v>30</v>
      </c>
      <c r="J85" s="37" t="str">
        <f>E21</f>
        <v xml:space="preserve"> 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28</v>
      </c>
      <c r="D86" s="41"/>
      <c r="E86" s="41"/>
      <c r="F86" s="28" t="str">
        <f>IF(E18="","",E18)</f>
        <v>Vyplň údaj</v>
      </c>
      <c r="G86" s="41"/>
      <c r="H86" s="41"/>
      <c r="I86" s="33" t="s">
        <v>32</v>
      </c>
      <c r="J86" s="37" t="str">
        <f>E24</f>
        <v xml:space="preserve"> 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178"/>
      <c r="B88" s="179"/>
      <c r="C88" s="180" t="s">
        <v>120</v>
      </c>
      <c r="D88" s="181" t="s">
        <v>54</v>
      </c>
      <c r="E88" s="181" t="s">
        <v>50</v>
      </c>
      <c r="F88" s="181" t="s">
        <v>51</v>
      </c>
      <c r="G88" s="181" t="s">
        <v>121</v>
      </c>
      <c r="H88" s="181" t="s">
        <v>122</v>
      </c>
      <c r="I88" s="181" t="s">
        <v>123</v>
      </c>
      <c r="J88" s="181" t="s">
        <v>107</v>
      </c>
      <c r="K88" s="182" t="s">
        <v>124</v>
      </c>
      <c r="L88" s="183"/>
      <c r="M88" s="93" t="s">
        <v>19</v>
      </c>
      <c r="N88" s="94" t="s">
        <v>39</v>
      </c>
      <c r="O88" s="94" t="s">
        <v>125</v>
      </c>
      <c r="P88" s="94" t="s">
        <v>126</v>
      </c>
      <c r="Q88" s="94" t="s">
        <v>127</v>
      </c>
      <c r="R88" s="94" t="s">
        <v>128</v>
      </c>
      <c r="S88" s="94" t="s">
        <v>129</v>
      </c>
      <c r="T88" s="95" t="s">
        <v>130</v>
      </c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</row>
    <row r="89" spans="1:63" s="2" customFormat="1" ht="22.8" customHeight="1">
      <c r="A89" s="39"/>
      <c r="B89" s="40"/>
      <c r="C89" s="100" t="s">
        <v>131</v>
      </c>
      <c r="D89" s="41"/>
      <c r="E89" s="41"/>
      <c r="F89" s="41"/>
      <c r="G89" s="41"/>
      <c r="H89" s="41"/>
      <c r="I89" s="41"/>
      <c r="J89" s="184">
        <f>BK89</f>
        <v>0</v>
      </c>
      <c r="K89" s="41"/>
      <c r="L89" s="45"/>
      <c r="M89" s="96"/>
      <c r="N89" s="185"/>
      <c r="O89" s="97"/>
      <c r="P89" s="186">
        <f>P90</f>
        <v>0</v>
      </c>
      <c r="Q89" s="97"/>
      <c r="R89" s="186">
        <f>R90</f>
        <v>473.2917581690089</v>
      </c>
      <c r="S89" s="97"/>
      <c r="T89" s="187">
        <f>T90</f>
        <v>150.44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68</v>
      </c>
      <c r="AU89" s="18" t="s">
        <v>108</v>
      </c>
      <c r="BK89" s="188">
        <f>BK90</f>
        <v>0</v>
      </c>
    </row>
    <row r="90" spans="1:63" s="12" customFormat="1" ht="25.9" customHeight="1">
      <c r="A90" s="12"/>
      <c r="B90" s="189"/>
      <c r="C90" s="190"/>
      <c r="D90" s="191" t="s">
        <v>68</v>
      </c>
      <c r="E90" s="192" t="s">
        <v>132</v>
      </c>
      <c r="F90" s="192" t="s">
        <v>133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P91+P260+P277+P318+P355+P368+P378+P403+P407</f>
        <v>0</v>
      </c>
      <c r="Q90" s="197"/>
      <c r="R90" s="198">
        <f>R91+R260+R277+R318+R355+R368+R378+R403+R407</f>
        <v>473.2917581690089</v>
      </c>
      <c r="S90" s="197"/>
      <c r="T90" s="199">
        <f>T91+T260+T277+T318+T355+T368+T378+T403+T407</f>
        <v>150.44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77</v>
      </c>
      <c r="AT90" s="201" t="s">
        <v>68</v>
      </c>
      <c r="AU90" s="201" t="s">
        <v>69</v>
      </c>
      <c r="AY90" s="200" t="s">
        <v>134</v>
      </c>
      <c r="BK90" s="202">
        <f>BK91+BK260+BK277+BK318+BK355+BK368+BK378+BK403+BK407</f>
        <v>0</v>
      </c>
    </row>
    <row r="91" spans="1:63" s="12" customFormat="1" ht="22.8" customHeight="1">
      <c r="A91" s="12"/>
      <c r="B91" s="189"/>
      <c r="C91" s="190"/>
      <c r="D91" s="191" t="s">
        <v>68</v>
      </c>
      <c r="E91" s="203" t="s">
        <v>77</v>
      </c>
      <c r="F91" s="203" t="s">
        <v>135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SUM(P92:P259)</f>
        <v>0</v>
      </c>
      <c r="Q91" s="197"/>
      <c r="R91" s="198">
        <f>SUM(R92:R259)</f>
        <v>0.03035402</v>
      </c>
      <c r="S91" s="197"/>
      <c r="T91" s="199">
        <f>SUM(T92:T259)</f>
        <v>110.44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77</v>
      </c>
      <c r="AT91" s="201" t="s">
        <v>68</v>
      </c>
      <c r="AU91" s="201" t="s">
        <v>77</v>
      </c>
      <c r="AY91" s="200" t="s">
        <v>134</v>
      </c>
      <c r="BK91" s="202">
        <f>SUM(BK92:BK259)</f>
        <v>0</v>
      </c>
    </row>
    <row r="92" spans="1:65" s="2" customFormat="1" ht="16.5" customHeight="1">
      <c r="A92" s="39"/>
      <c r="B92" s="40"/>
      <c r="C92" s="205" t="s">
        <v>77</v>
      </c>
      <c r="D92" s="205" t="s">
        <v>136</v>
      </c>
      <c r="E92" s="206" t="s">
        <v>137</v>
      </c>
      <c r="F92" s="207" t="s">
        <v>138</v>
      </c>
      <c r="G92" s="208" t="s">
        <v>139</v>
      </c>
      <c r="H92" s="209">
        <v>2284</v>
      </c>
      <c r="I92" s="210"/>
      <c r="J92" s="211">
        <f>ROUND(I92*H92,2)</f>
        <v>0</v>
      </c>
      <c r="K92" s="207" t="s">
        <v>140</v>
      </c>
      <c r="L92" s="45"/>
      <c r="M92" s="212" t="s">
        <v>19</v>
      </c>
      <c r="N92" s="213" t="s">
        <v>40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141</v>
      </c>
      <c r="AT92" s="216" t="s">
        <v>136</v>
      </c>
      <c r="AU92" s="216" t="s">
        <v>79</v>
      </c>
      <c r="AY92" s="18" t="s">
        <v>134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77</v>
      </c>
      <c r="BK92" s="217">
        <f>ROUND(I92*H92,2)</f>
        <v>0</v>
      </c>
      <c r="BL92" s="18" t="s">
        <v>141</v>
      </c>
      <c r="BM92" s="216" t="s">
        <v>142</v>
      </c>
    </row>
    <row r="93" spans="1:47" s="2" customFormat="1" ht="12">
      <c r="A93" s="39"/>
      <c r="B93" s="40"/>
      <c r="C93" s="41"/>
      <c r="D93" s="218" t="s">
        <v>143</v>
      </c>
      <c r="E93" s="41"/>
      <c r="F93" s="219" t="s">
        <v>144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143</v>
      </c>
      <c r="AU93" s="18" t="s">
        <v>79</v>
      </c>
    </row>
    <row r="94" spans="1:47" s="2" customFormat="1" ht="12">
      <c r="A94" s="39"/>
      <c r="B94" s="40"/>
      <c r="C94" s="41"/>
      <c r="D94" s="223" t="s">
        <v>145</v>
      </c>
      <c r="E94" s="41"/>
      <c r="F94" s="224" t="s">
        <v>146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145</v>
      </c>
      <c r="AU94" s="18" t="s">
        <v>79</v>
      </c>
    </row>
    <row r="95" spans="1:51" s="13" customFormat="1" ht="12">
      <c r="A95" s="13"/>
      <c r="B95" s="225"/>
      <c r="C95" s="226"/>
      <c r="D95" s="218" t="s">
        <v>147</v>
      </c>
      <c r="E95" s="227" t="s">
        <v>19</v>
      </c>
      <c r="F95" s="228" t="s">
        <v>148</v>
      </c>
      <c r="G95" s="226"/>
      <c r="H95" s="229">
        <v>2284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147</v>
      </c>
      <c r="AU95" s="235" t="s">
        <v>79</v>
      </c>
      <c r="AV95" s="13" t="s">
        <v>79</v>
      </c>
      <c r="AW95" s="13" t="s">
        <v>31</v>
      </c>
      <c r="AX95" s="13" t="s">
        <v>77</v>
      </c>
      <c r="AY95" s="235" t="s">
        <v>134</v>
      </c>
    </row>
    <row r="96" spans="1:65" s="2" customFormat="1" ht="16.5" customHeight="1">
      <c r="A96" s="39"/>
      <c r="B96" s="40"/>
      <c r="C96" s="205" t="s">
        <v>149</v>
      </c>
      <c r="D96" s="205" t="s">
        <v>136</v>
      </c>
      <c r="E96" s="206" t="s">
        <v>150</v>
      </c>
      <c r="F96" s="207" t="s">
        <v>151</v>
      </c>
      <c r="G96" s="208" t="s">
        <v>152</v>
      </c>
      <c r="H96" s="209">
        <v>5</v>
      </c>
      <c r="I96" s="210"/>
      <c r="J96" s="211">
        <f>ROUND(I96*H96,2)</f>
        <v>0</v>
      </c>
      <c r="K96" s="207" t="s">
        <v>140</v>
      </c>
      <c r="L96" s="45"/>
      <c r="M96" s="212" t="s">
        <v>19</v>
      </c>
      <c r="N96" s="213" t="s">
        <v>40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141</v>
      </c>
      <c r="AT96" s="216" t="s">
        <v>136</v>
      </c>
      <c r="AU96" s="216" t="s">
        <v>79</v>
      </c>
      <c r="AY96" s="18" t="s">
        <v>134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77</v>
      </c>
      <c r="BK96" s="217">
        <f>ROUND(I96*H96,2)</f>
        <v>0</v>
      </c>
      <c r="BL96" s="18" t="s">
        <v>141</v>
      </c>
      <c r="BM96" s="216" t="s">
        <v>153</v>
      </c>
    </row>
    <row r="97" spans="1:47" s="2" customFormat="1" ht="12">
      <c r="A97" s="39"/>
      <c r="B97" s="40"/>
      <c r="C97" s="41"/>
      <c r="D97" s="218" t="s">
        <v>143</v>
      </c>
      <c r="E97" s="41"/>
      <c r="F97" s="219" t="s">
        <v>154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143</v>
      </c>
      <c r="AU97" s="18" t="s">
        <v>79</v>
      </c>
    </row>
    <row r="98" spans="1:47" s="2" customFormat="1" ht="12">
      <c r="A98" s="39"/>
      <c r="B98" s="40"/>
      <c r="C98" s="41"/>
      <c r="D98" s="223" t="s">
        <v>145</v>
      </c>
      <c r="E98" s="41"/>
      <c r="F98" s="224" t="s">
        <v>155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145</v>
      </c>
      <c r="AU98" s="18" t="s">
        <v>79</v>
      </c>
    </row>
    <row r="99" spans="1:51" s="13" customFormat="1" ht="12">
      <c r="A99" s="13"/>
      <c r="B99" s="225"/>
      <c r="C99" s="226"/>
      <c r="D99" s="218" t="s">
        <v>147</v>
      </c>
      <c r="E99" s="227" t="s">
        <v>19</v>
      </c>
      <c r="F99" s="228" t="s">
        <v>156</v>
      </c>
      <c r="G99" s="226"/>
      <c r="H99" s="229">
        <v>5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147</v>
      </c>
      <c r="AU99" s="235" t="s">
        <v>79</v>
      </c>
      <c r="AV99" s="13" t="s">
        <v>79</v>
      </c>
      <c r="AW99" s="13" t="s">
        <v>31</v>
      </c>
      <c r="AX99" s="13" t="s">
        <v>77</v>
      </c>
      <c r="AY99" s="235" t="s">
        <v>134</v>
      </c>
    </row>
    <row r="100" spans="1:65" s="2" customFormat="1" ht="24.15" customHeight="1">
      <c r="A100" s="39"/>
      <c r="B100" s="40"/>
      <c r="C100" s="205" t="s">
        <v>8</v>
      </c>
      <c r="D100" s="205" t="s">
        <v>136</v>
      </c>
      <c r="E100" s="206" t="s">
        <v>157</v>
      </c>
      <c r="F100" s="207" t="s">
        <v>158</v>
      </c>
      <c r="G100" s="208" t="s">
        <v>139</v>
      </c>
      <c r="H100" s="209">
        <v>190</v>
      </c>
      <c r="I100" s="210"/>
      <c r="J100" s="211">
        <f>ROUND(I100*H100,2)</f>
        <v>0</v>
      </c>
      <c r="K100" s="207" t="s">
        <v>140</v>
      </c>
      <c r="L100" s="45"/>
      <c r="M100" s="212" t="s">
        <v>19</v>
      </c>
      <c r="N100" s="213" t="s">
        <v>40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141</v>
      </c>
      <c r="AT100" s="216" t="s">
        <v>136</v>
      </c>
      <c r="AU100" s="216" t="s">
        <v>79</v>
      </c>
      <c r="AY100" s="18" t="s">
        <v>134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77</v>
      </c>
      <c r="BK100" s="217">
        <f>ROUND(I100*H100,2)</f>
        <v>0</v>
      </c>
      <c r="BL100" s="18" t="s">
        <v>141</v>
      </c>
      <c r="BM100" s="216" t="s">
        <v>159</v>
      </c>
    </row>
    <row r="101" spans="1:47" s="2" customFormat="1" ht="12">
      <c r="A101" s="39"/>
      <c r="B101" s="40"/>
      <c r="C101" s="41"/>
      <c r="D101" s="218" t="s">
        <v>143</v>
      </c>
      <c r="E101" s="41"/>
      <c r="F101" s="219" t="s">
        <v>160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143</v>
      </c>
      <c r="AU101" s="18" t="s">
        <v>79</v>
      </c>
    </row>
    <row r="102" spans="1:47" s="2" customFormat="1" ht="12">
      <c r="A102" s="39"/>
      <c r="B102" s="40"/>
      <c r="C102" s="41"/>
      <c r="D102" s="223" t="s">
        <v>145</v>
      </c>
      <c r="E102" s="41"/>
      <c r="F102" s="224" t="s">
        <v>161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145</v>
      </c>
      <c r="AU102" s="18" t="s">
        <v>79</v>
      </c>
    </row>
    <row r="103" spans="1:51" s="13" customFormat="1" ht="12">
      <c r="A103" s="13"/>
      <c r="B103" s="225"/>
      <c r="C103" s="226"/>
      <c r="D103" s="218" t="s">
        <v>147</v>
      </c>
      <c r="E103" s="227" t="s">
        <v>19</v>
      </c>
      <c r="F103" s="228" t="s">
        <v>162</v>
      </c>
      <c r="G103" s="226"/>
      <c r="H103" s="229">
        <v>190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147</v>
      </c>
      <c r="AU103" s="235" t="s">
        <v>79</v>
      </c>
      <c r="AV103" s="13" t="s">
        <v>79</v>
      </c>
      <c r="AW103" s="13" t="s">
        <v>31</v>
      </c>
      <c r="AX103" s="13" t="s">
        <v>77</v>
      </c>
      <c r="AY103" s="235" t="s">
        <v>134</v>
      </c>
    </row>
    <row r="104" spans="1:65" s="2" customFormat="1" ht="16.5" customHeight="1">
      <c r="A104" s="39"/>
      <c r="B104" s="40"/>
      <c r="C104" s="205" t="s">
        <v>163</v>
      </c>
      <c r="D104" s="205" t="s">
        <v>136</v>
      </c>
      <c r="E104" s="206" t="s">
        <v>164</v>
      </c>
      <c r="F104" s="207" t="s">
        <v>165</v>
      </c>
      <c r="G104" s="208" t="s">
        <v>152</v>
      </c>
      <c r="H104" s="209">
        <v>5</v>
      </c>
      <c r="I104" s="210"/>
      <c r="J104" s="211">
        <f>ROUND(I104*H104,2)</f>
        <v>0</v>
      </c>
      <c r="K104" s="207" t="s">
        <v>140</v>
      </c>
      <c r="L104" s="45"/>
      <c r="M104" s="212" t="s">
        <v>19</v>
      </c>
      <c r="N104" s="213" t="s">
        <v>40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141</v>
      </c>
      <c r="AT104" s="216" t="s">
        <v>136</v>
      </c>
      <c r="AU104" s="216" t="s">
        <v>79</v>
      </c>
      <c r="AY104" s="18" t="s">
        <v>134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77</v>
      </c>
      <c r="BK104" s="217">
        <f>ROUND(I104*H104,2)</f>
        <v>0</v>
      </c>
      <c r="BL104" s="18" t="s">
        <v>141</v>
      </c>
      <c r="BM104" s="216" t="s">
        <v>166</v>
      </c>
    </row>
    <row r="105" spans="1:47" s="2" customFormat="1" ht="12">
      <c r="A105" s="39"/>
      <c r="B105" s="40"/>
      <c r="C105" s="41"/>
      <c r="D105" s="218" t="s">
        <v>143</v>
      </c>
      <c r="E105" s="41"/>
      <c r="F105" s="219" t="s">
        <v>167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143</v>
      </c>
      <c r="AU105" s="18" t="s">
        <v>79</v>
      </c>
    </row>
    <row r="106" spans="1:47" s="2" customFormat="1" ht="12">
      <c r="A106" s="39"/>
      <c r="B106" s="40"/>
      <c r="C106" s="41"/>
      <c r="D106" s="223" t="s">
        <v>145</v>
      </c>
      <c r="E106" s="41"/>
      <c r="F106" s="224" t="s">
        <v>168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145</v>
      </c>
      <c r="AU106" s="18" t="s">
        <v>79</v>
      </c>
    </row>
    <row r="107" spans="1:51" s="13" customFormat="1" ht="12">
      <c r="A107" s="13"/>
      <c r="B107" s="225"/>
      <c r="C107" s="226"/>
      <c r="D107" s="218" t="s">
        <v>147</v>
      </c>
      <c r="E107" s="227" t="s">
        <v>19</v>
      </c>
      <c r="F107" s="228" t="s">
        <v>156</v>
      </c>
      <c r="G107" s="226"/>
      <c r="H107" s="229">
        <v>5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147</v>
      </c>
      <c r="AU107" s="235" t="s">
        <v>79</v>
      </c>
      <c r="AV107" s="13" t="s">
        <v>79</v>
      </c>
      <c r="AW107" s="13" t="s">
        <v>31</v>
      </c>
      <c r="AX107" s="13" t="s">
        <v>77</v>
      </c>
      <c r="AY107" s="235" t="s">
        <v>134</v>
      </c>
    </row>
    <row r="108" spans="1:65" s="2" customFormat="1" ht="16.5" customHeight="1">
      <c r="A108" s="39"/>
      <c r="B108" s="40"/>
      <c r="C108" s="205" t="s">
        <v>169</v>
      </c>
      <c r="D108" s="205" t="s">
        <v>136</v>
      </c>
      <c r="E108" s="206" t="s">
        <v>170</v>
      </c>
      <c r="F108" s="207" t="s">
        <v>171</v>
      </c>
      <c r="G108" s="208" t="s">
        <v>152</v>
      </c>
      <c r="H108" s="209">
        <v>5</v>
      </c>
      <c r="I108" s="210"/>
      <c r="J108" s="211">
        <f>ROUND(I108*H108,2)</f>
        <v>0</v>
      </c>
      <c r="K108" s="207" t="s">
        <v>140</v>
      </c>
      <c r="L108" s="45"/>
      <c r="M108" s="212" t="s">
        <v>19</v>
      </c>
      <c r="N108" s="213" t="s">
        <v>40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141</v>
      </c>
      <c r="AT108" s="216" t="s">
        <v>136</v>
      </c>
      <c r="AU108" s="216" t="s">
        <v>79</v>
      </c>
      <c r="AY108" s="18" t="s">
        <v>134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77</v>
      </c>
      <c r="BK108" s="217">
        <f>ROUND(I108*H108,2)</f>
        <v>0</v>
      </c>
      <c r="BL108" s="18" t="s">
        <v>141</v>
      </c>
      <c r="BM108" s="216" t="s">
        <v>172</v>
      </c>
    </row>
    <row r="109" spans="1:47" s="2" customFormat="1" ht="12">
      <c r="A109" s="39"/>
      <c r="B109" s="40"/>
      <c r="C109" s="41"/>
      <c r="D109" s="218" t="s">
        <v>143</v>
      </c>
      <c r="E109" s="41"/>
      <c r="F109" s="219" t="s">
        <v>173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143</v>
      </c>
      <c r="AU109" s="18" t="s">
        <v>79</v>
      </c>
    </row>
    <row r="110" spans="1:47" s="2" customFormat="1" ht="12">
      <c r="A110" s="39"/>
      <c r="B110" s="40"/>
      <c r="C110" s="41"/>
      <c r="D110" s="223" t="s">
        <v>145</v>
      </c>
      <c r="E110" s="41"/>
      <c r="F110" s="224" t="s">
        <v>174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145</v>
      </c>
      <c r="AU110" s="18" t="s">
        <v>79</v>
      </c>
    </row>
    <row r="111" spans="1:51" s="13" customFormat="1" ht="12">
      <c r="A111" s="13"/>
      <c r="B111" s="225"/>
      <c r="C111" s="226"/>
      <c r="D111" s="218" t="s">
        <v>147</v>
      </c>
      <c r="E111" s="227" t="s">
        <v>19</v>
      </c>
      <c r="F111" s="228" t="s">
        <v>156</v>
      </c>
      <c r="G111" s="226"/>
      <c r="H111" s="229">
        <v>5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147</v>
      </c>
      <c r="AU111" s="235" t="s">
        <v>79</v>
      </c>
      <c r="AV111" s="13" t="s">
        <v>79</v>
      </c>
      <c r="AW111" s="13" t="s">
        <v>31</v>
      </c>
      <c r="AX111" s="13" t="s">
        <v>77</v>
      </c>
      <c r="AY111" s="235" t="s">
        <v>134</v>
      </c>
    </row>
    <row r="112" spans="1:65" s="2" customFormat="1" ht="16.5" customHeight="1">
      <c r="A112" s="39"/>
      <c r="B112" s="40"/>
      <c r="C112" s="205" t="s">
        <v>175</v>
      </c>
      <c r="D112" s="205" t="s">
        <v>136</v>
      </c>
      <c r="E112" s="206" t="s">
        <v>176</v>
      </c>
      <c r="F112" s="207" t="s">
        <v>177</v>
      </c>
      <c r="G112" s="208" t="s">
        <v>152</v>
      </c>
      <c r="H112" s="209">
        <v>5</v>
      </c>
      <c r="I112" s="210"/>
      <c r="J112" s="211">
        <f>ROUND(I112*H112,2)</f>
        <v>0</v>
      </c>
      <c r="K112" s="207" t="s">
        <v>140</v>
      </c>
      <c r="L112" s="45"/>
      <c r="M112" s="212" t="s">
        <v>19</v>
      </c>
      <c r="N112" s="213" t="s">
        <v>40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141</v>
      </c>
      <c r="AT112" s="216" t="s">
        <v>136</v>
      </c>
      <c r="AU112" s="216" t="s">
        <v>79</v>
      </c>
      <c r="AY112" s="18" t="s">
        <v>134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77</v>
      </c>
      <c r="BK112" s="217">
        <f>ROUND(I112*H112,2)</f>
        <v>0</v>
      </c>
      <c r="BL112" s="18" t="s">
        <v>141</v>
      </c>
      <c r="BM112" s="216" t="s">
        <v>178</v>
      </c>
    </row>
    <row r="113" spans="1:47" s="2" customFormat="1" ht="12">
      <c r="A113" s="39"/>
      <c r="B113" s="40"/>
      <c r="C113" s="41"/>
      <c r="D113" s="218" t="s">
        <v>143</v>
      </c>
      <c r="E113" s="41"/>
      <c r="F113" s="219" t="s">
        <v>179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143</v>
      </c>
      <c r="AU113" s="18" t="s">
        <v>79</v>
      </c>
    </row>
    <row r="114" spans="1:47" s="2" customFormat="1" ht="12">
      <c r="A114" s="39"/>
      <c r="B114" s="40"/>
      <c r="C114" s="41"/>
      <c r="D114" s="223" t="s">
        <v>145</v>
      </c>
      <c r="E114" s="41"/>
      <c r="F114" s="224" t="s">
        <v>180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145</v>
      </c>
      <c r="AU114" s="18" t="s">
        <v>79</v>
      </c>
    </row>
    <row r="115" spans="1:51" s="13" customFormat="1" ht="12">
      <c r="A115" s="13"/>
      <c r="B115" s="225"/>
      <c r="C115" s="226"/>
      <c r="D115" s="218" t="s">
        <v>147</v>
      </c>
      <c r="E115" s="227" t="s">
        <v>19</v>
      </c>
      <c r="F115" s="228" t="s">
        <v>156</v>
      </c>
      <c r="G115" s="226"/>
      <c r="H115" s="229">
        <v>5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147</v>
      </c>
      <c r="AU115" s="235" t="s">
        <v>79</v>
      </c>
      <c r="AV115" s="13" t="s">
        <v>79</v>
      </c>
      <c r="AW115" s="13" t="s">
        <v>31</v>
      </c>
      <c r="AX115" s="13" t="s">
        <v>77</v>
      </c>
      <c r="AY115" s="235" t="s">
        <v>134</v>
      </c>
    </row>
    <row r="116" spans="1:65" s="2" customFormat="1" ht="21.75" customHeight="1">
      <c r="A116" s="39"/>
      <c r="B116" s="40"/>
      <c r="C116" s="205" t="s">
        <v>181</v>
      </c>
      <c r="D116" s="205" t="s">
        <v>136</v>
      </c>
      <c r="E116" s="206" t="s">
        <v>182</v>
      </c>
      <c r="F116" s="207" t="s">
        <v>183</v>
      </c>
      <c r="G116" s="208" t="s">
        <v>139</v>
      </c>
      <c r="H116" s="209">
        <v>105</v>
      </c>
      <c r="I116" s="210"/>
      <c r="J116" s="211">
        <f>ROUND(I116*H116,2)</f>
        <v>0</v>
      </c>
      <c r="K116" s="207" t="s">
        <v>140</v>
      </c>
      <c r="L116" s="45"/>
      <c r="M116" s="212" t="s">
        <v>19</v>
      </c>
      <c r="N116" s="213" t="s">
        <v>40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0.44</v>
      </c>
      <c r="T116" s="215">
        <f>S116*H116</f>
        <v>46.2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141</v>
      </c>
      <c r="AT116" s="216" t="s">
        <v>136</v>
      </c>
      <c r="AU116" s="216" t="s">
        <v>79</v>
      </c>
      <c r="AY116" s="18" t="s">
        <v>134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77</v>
      </c>
      <c r="BK116" s="217">
        <f>ROUND(I116*H116,2)</f>
        <v>0</v>
      </c>
      <c r="BL116" s="18" t="s">
        <v>141</v>
      </c>
      <c r="BM116" s="216" t="s">
        <v>184</v>
      </c>
    </row>
    <row r="117" spans="1:47" s="2" customFormat="1" ht="12">
      <c r="A117" s="39"/>
      <c r="B117" s="40"/>
      <c r="C117" s="41"/>
      <c r="D117" s="218" t="s">
        <v>143</v>
      </c>
      <c r="E117" s="41"/>
      <c r="F117" s="219" t="s">
        <v>185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143</v>
      </c>
      <c r="AU117" s="18" t="s">
        <v>79</v>
      </c>
    </row>
    <row r="118" spans="1:47" s="2" customFormat="1" ht="12">
      <c r="A118" s="39"/>
      <c r="B118" s="40"/>
      <c r="C118" s="41"/>
      <c r="D118" s="223" t="s">
        <v>145</v>
      </c>
      <c r="E118" s="41"/>
      <c r="F118" s="224" t="s">
        <v>186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145</v>
      </c>
      <c r="AU118" s="18" t="s">
        <v>79</v>
      </c>
    </row>
    <row r="119" spans="1:65" s="2" customFormat="1" ht="16.5" customHeight="1">
      <c r="A119" s="39"/>
      <c r="B119" s="40"/>
      <c r="C119" s="205" t="s">
        <v>187</v>
      </c>
      <c r="D119" s="205" t="s">
        <v>136</v>
      </c>
      <c r="E119" s="206" t="s">
        <v>188</v>
      </c>
      <c r="F119" s="207" t="s">
        <v>189</v>
      </c>
      <c r="G119" s="208" t="s">
        <v>139</v>
      </c>
      <c r="H119" s="209">
        <v>146</v>
      </c>
      <c r="I119" s="210"/>
      <c r="J119" s="211">
        <f>ROUND(I119*H119,2)</f>
        <v>0</v>
      </c>
      <c r="K119" s="207" t="s">
        <v>140</v>
      </c>
      <c r="L119" s="45"/>
      <c r="M119" s="212" t="s">
        <v>19</v>
      </c>
      <c r="N119" s="213" t="s">
        <v>40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0.44</v>
      </c>
      <c r="T119" s="215">
        <f>S119*H119</f>
        <v>64.24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141</v>
      </c>
      <c r="AT119" s="216" t="s">
        <v>136</v>
      </c>
      <c r="AU119" s="216" t="s">
        <v>79</v>
      </c>
      <c r="AY119" s="18" t="s">
        <v>134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77</v>
      </c>
      <c r="BK119" s="217">
        <f>ROUND(I119*H119,2)</f>
        <v>0</v>
      </c>
      <c r="BL119" s="18" t="s">
        <v>141</v>
      </c>
      <c r="BM119" s="216" t="s">
        <v>190</v>
      </c>
    </row>
    <row r="120" spans="1:47" s="2" customFormat="1" ht="12">
      <c r="A120" s="39"/>
      <c r="B120" s="40"/>
      <c r="C120" s="41"/>
      <c r="D120" s="218" t="s">
        <v>143</v>
      </c>
      <c r="E120" s="41"/>
      <c r="F120" s="219" t="s">
        <v>191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143</v>
      </c>
      <c r="AU120" s="18" t="s">
        <v>79</v>
      </c>
    </row>
    <row r="121" spans="1:47" s="2" customFormat="1" ht="12">
      <c r="A121" s="39"/>
      <c r="B121" s="40"/>
      <c r="C121" s="41"/>
      <c r="D121" s="223" t="s">
        <v>145</v>
      </c>
      <c r="E121" s="41"/>
      <c r="F121" s="224" t="s">
        <v>192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145</v>
      </c>
      <c r="AU121" s="18" t="s">
        <v>79</v>
      </c>
    </row>
    <row r="122" spans="1:51" s="13" customFormat="1" ht="12">
      <c r="A122" s="13"/>
      <c r="B122" s="225"/>
      <c r="C122" s="226"/>
      <c r="D122" s="218" t="s">
        <v>147</v>
      </c>
      <c r="E122" s="227" t="s">
        <v>19</v>
      </c>
      <c r="F122" s="228" t="s">
        <v>193</v>
      </c>
      <c r="G122" s="226"/>
      <c r="H122" s="229">
        <v>146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147</v>
      </c>
      <c r="AU122" s="235" t="s">
        <v>79</v>
      </c>
      <c r="AV122" s="13" t="s">
        <v>79</v>
      </c>
      <c r="AW122" s="13" t="s">
        <v>31</v>
      </c>
      <c r="AX122" s="13" t="s">
        <v>77</v>
      </c>
      <c r="AY122" s="235" t="s">
        <v>134</v>
      </c>
    </row>
    <row r="123" spans="1:65" s="2" customFormat="1" ht="16.5" customHeight="1">
      <c r="A123" s="39"/>
      <c r="B123" s="40"/>
      <c r="C123" s="205" t="s">
        <v>79</v>
      </c>
      <c r="D123" s="205" t="s">
        <v>136</v>
      </c>
      <c r="E123" s="206" t="s">
        <v>194</v>
      </c>
      <c r="F123" s="207" t="s">
        <v>195</v>
      </c>
      <c r="G123" s="208" t="s">
        <v>196</v>
      </c>
      <c r="H123" s="209">
        <v>30</v>
      </c>
      <c r="I123" s="210"/>
      <c r="J123" s="211">
        <f>ROUND(I123*H123,2)</f>
        <v>0</v>
      </c>
      <c r="K123" s="207" t="s">
        <v>140</v>
      </c>
      <c r="L123" s="45"/>
      <c r="M123" s="212" t="s">
        <v>19</v>
      </c>
      <c r="N123" s="213" t="s">
        <v>40</v>
      </c>
      <c r="O123" s="85"/>
      <c r="P123" s="214">
        <f>O123*H123</f>
        <v>0</v>
      </c>
      <c r="Q123" s="214">
        <v>3.2634E-05</v>
      </c>
      <c r="R123" s="214">
        <f>Q123*H123</f>
        <v>0.00097902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141</v>
      </c>
      <c r="AT123" s="216" t="s">
        <v>136</v>
      </c>
      <c r="AU123" s="216" t="s">
        <v>79</v>
      </c>
      <c r="AY123" s="18" t="s">
        <v>134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77</v>
      </c>
      <c r="BK123" s="217">
        <f>ROUND(I123*H123,2)</f>
        <v>0</v>
      </c>
      <c r="BL123" s="18" t="s">
        <v>141</v>
      </c>
      <c r="BM123" s="216" t="s">
        <v>197</v>
      </c>
    </row>
    <row r="124" spans="1:47" s="2" customFormat="1" ht="12">
      <c r="A124" s="39"/>
      <c r="B124" s="40"/>
      <c r="C124" s="41"/>
      <c r="D124" s="218" t="s">
        <v>143</v>
      </c>
      <c r="E124" s="41"/>
      <c r="F124" s="219" t="s">
        <v>198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143</v>
      </c>
      <c r="AU124" s="18" t="s">
        <v>79</v>
      </c>
    </row>
    <row r="125" spans="1:47" s="2" customFormat="1" ht="12">
      <c r="A125" s="39"/>
      <c r="B125" s="40"/>
      <c r="C125" s="41"/>
      <c r="D125" s="223" t="s">
        <v>145</v>
      </c>
      <c r="E125" s="41"/>
      <c r="F125" s="224" t="s">
        <v>199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145</v>
      </c>
      <c r="AU125" s="18" t="s">
        <v>79</v>
      </c>
    </row>
    <row r="126" spans="1:51" s="13" customFormat="1" ht="12">
      <c r="A126" s="13"/>
      <c r="B126" s="225"/>
      <c r="C126" s="226"/>
      <c r="D126" s="218" t="s">
        <v>147</v>
      </c>
      <c r="E126" s="227" t="s">
        <v>19</v>
      </c>
      <c r="F126" s="228" t="s">
        <v>200</v>
      </c>
      <c r="G126" s="226"/>
      <c r="H126" s="229">
        <v>30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147</v>
      </c>
      <c r="AU126" s="235" t="s">
        <v>79</v>
      </c>
      <c r="AV126" s="13" t="s">
        <v>79</v>
      </c>
      <c r="AW126" s="13" t="s">
        <v>31</v>
      </c>
      <c r="AX126" s="13" t="s">
        <v>77</v>
      </c>
      <c r="AY126" s="235" t="s">
        <v>134</v>
      </c>
    </row>
    <row r="127" spans="1:65" s="2" customFormat="1" ht="16.5" customHeight="1">
      <c r="A127" s="39"/>
      <c r="B127" s="40"/>
      <c r="C127" s="205" t="s">
        <v>141</v>
      </c>
      <c r="D127" s="205" t="s">
        <v>136</v>
      </c>
      <c r="E127" s="206" t="s">
        <v>201</v>
      </c>
      <c r="F127" s="207" t="s">
        <v>202</v>
      </c>
      <c r="G127" s="208" t="s">
        <v>139</v>
      </c>
      <c r="H127" s="209">
        <v>2418</v>
      </c>
      <c r="I127" s="210"/>
      <c r="J127" s="211">
        <f>ROUND(I127*H127,2)</f>
        <v>0</v>
      </c>
      <c r="K127" s="207" t="s">
        <v>140</v>
      </c>
      <c r="L127" s="45"/>
      <c r="M127" s="212" t="s">
        <v>19</v>
      </c>
      <c r="N127" s="213" t="s">
        <v>40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141</v>
      </c>
      <c r="AT127" s="216" t="s">
        <v>136</v>
      </c>
      <c r="AU127" s="216" t="s">
        <v>79</v>
      </c>
      <c r="AY127" s="18" t="s">
        <v>134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77</v>
      </c>
      <c r="BK127" s="217">
        <f>ROUND(I127*H127,2)</f>
        <v>0</v>
      </c>
      <c r="BL127" s="18" t="s">
        <v>141</v>
      </c>
      <c r="BM127" s="216" t="s">
        <v>203</v>
      </c>
    </row>
    <row r="128" spans="1:47" s="2" customFormat="1" ht="12">
      <c r="A128" s="39"/>
      <c r="B128" s="40"/>
      <c r="C128" s="41"/>
      <c r="D128" s="218" t="s">
        <v>143</v>
      </c>
      <c r="E128" s="41"/>
      <c r="F128" s="219" t="s">
        <v>204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143</v>
      </c>
      <c r="AU128" s="18" t="s">
        <v>79</v>
      </c>
    </row>
    <row r="129" spans="1:47" s="2" customFormat="1" ht="12">
      <c r="A129" s="39"/>
      <c r="B129" s="40"/>
      <c r="C129" s="41"/>
      <c r="D129" s="223" t="s">
        <v>145</v>
      </c>
      <c r="E129" s="41"/>
      <c r="F129" s="224" t="s">
        <v>205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145</v>
      </c>
      <c r="AU129" s="18" t="s">
        <v>79</v>
      </c>
    </row>
    <row r="130" spans="1:51" s="13" customFormat="1" ht="12">
      <c r="A130" s="13"/>
      <c r="B130" s="225"/>
      <c r="C130" s="226"/>
      <c r="D130" s="218" t="s">
        <v>147</v>
      </c>
      <c r="E130" s="227" t="s">
        <v>19</v>
      </c>
      <c r="F130" s="228" t="s">
        <v>206</v>
      </c>
      <c r="G130" s="226"/>
      <c r="H130" s="229">
        <v>2283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147</v>
      </c>
      <c r="AU130" s="235" t="s">
        <v>79</v>
      </c>
      <c r="AV130" s="13" t="s">
        <v>79</v>
      </c>
      <c r="AW130" s="13" t="s">
        <v>31</v>
      </c>
      <c r="AX130" s="13" t="s">
        <v>69</v>
      </c>
      <c r="AY130" s="235" t="s">
        <v>134</v>
      </c>
    </row>
    <row r="131" spans="1:51" s="13" customFormat="1" ht="12">
      <c r="A131" s="13"/>
      <c r="B131" s="225"/>
      <c r="C131" s="226"/>
      <c r="D131" s="218" t="s">
        <v>147</v>
      </c>
      <c r="E131" s="227" t="s">
        <v>19</v>
      </c>
      <c r="F131" s="228" t="s">
        <v>207</v>
      </c>
      <c r="G131" s="226"/>
      <c r="H131" s="229">
        <v>135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147</v>
      </c>
      <c r="AU131" s="235" t="s">
        <v>79</v>
      </c>
      <c r="AV131" s="13" t="s">
        <v>79</v>
      </c>
      <c r="AW131" s="13" t="s">
        <v>31</v>
      </c>
      <c r="AX131" s="13" t="s">
        <v>69</v>
      </c>
      <c r="AY131" s="235" t="s">
        <v>134</v>
      </c>
    </row>
    <row r="132" spans="1:51" s="14" customFormat="1" ht="12">
      <c r="A132" s="14"/>
      <c r="B132" s="236"/>
      <c r="C132" s="237"/>
      <c r="D132" s="218" t="s">
        <v>147</v>
      </c>
      <c r="E132" s="238" t="s">
        <v>19</v>
      </c>
      <c r="F132" s="239" t="s">
        <v>208</v>
      </c>
      <c r="G132" s="237"/>
      <c r="H132" s="240">
        <v>2418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147</v>
      </c>
      <c r="AU132" s="246" t="s">
        <v>79</v>
      </c>
      <c r="AV132" s="14" t="s">
        <v>141</v>
      </c>
      <c r="AW132" s="14" t="s">
        <v>31</v>
      </c>
      <c r="AX132" s="14" t="s">
        <v>77</v>
      </c>
      <c r="AY132" s="246" t="s">
        <v>134</v>
      </c>
    </row>
    <row r="133" spans="1:65" s="2" customFormat="1" ht="16.5" customHeight="1">
      <c r="A133" s="39"/>
      <c r="B133" s="40"/>
      <c r="C133" s="205" t="s">
        <v>209</v>
      </c>
      <c r="D133" s="205" t="s">
        <v>136</v>
      </c>
      <c r="E133" s="206" t="s">
        <v>210</v>
      </c>
      <c r="F133" s="207" t="s">
        <v>211</v>
      </c>
      <c r="G133" s="208" t="s">
        <v>212</v>
      </c>
      <c r="H133" s="209">
        <v>20</v>
      </c>
      <c r="I133" s="210"/>
      <c r="J133" s="211">
        <f>ROUND(I133*H133,2)</f>
        <v>0</v>
      </c>
      <c r="K133" s="207" t="s">
        <v>140</v>
      </c>
      <c r="L133" s="45"/>
      <c r="M133" s="212" t="s">
        <v>19</v>
      </c>
      <c r="N133" s="213" t="s">
        <v>40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141</v>
      </c>
      <c r="AT133" s="216" t="s">
        <v>136</v>
      </c>
      <c r="AU133" s="216" t="s">
        <v>79</v>
      </c>
      <c r="AY133" s="18" t="s">
        <v>134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77</v>
      </c>
      <c r="BK133" s="217">
        <f>ROUND(I133*H133,2)</f>
        <v>0</v>
      </c>
      <c r="BL133" s="18" t="s">
        <v>141</v>
      </c>
      <c r="BM133" s="216" t="s">
        <v>213</v>
      </c>
    </row>
    <row r="134" spans="1:47" s="2" customFormat="1" ht="12">
      <c r="A134" s="39"/>
      <c r="B134" s="40"/>
      <c r="C134" s="41"/>
      <c r="D134" s="218" t="s">
        <v>143</v>
      </c>
      <c r="E134" s="41"/>
      <c r="F134" s="219" t="s">
        <v>214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143</v>
      </c>
      <c r="AU134" s="18" t="s">
        <v>79</v>
      </c>
    </row>
    <row r="135" spans="1:47" s="2" customFormat="1" ht="12">
      <c r="A135" s="39"/>
      <c r="B135" s="40"/>
      <c r="C135" s="41"/>
      <c r="D135" s="223" t="s">
        <v>145</v>
      </c>
      <c r="E135" s="41"/>
      <c r="F135" s="224" t="s">
        <v>215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145</v>
      </c>
      <c r="AU135" s="18" t="s">
        <v>79</v>
      </c>
    </row>
    <row r="136" spans="1:51" s="13" customFormat="1" ht="12">
      <c r="A136" s="13"/>
      <c r="B136" s="225"/>
      <c r="C136" s="226"/>
      <c r="D136" s="218" t="s">
        <v>147</v>
      </c>
      <c r="E136" s="227" t="s">
        <v>19</v>
      </c>
      <c r="F136" s="228" t="s">
        <v>216</v>
      </c>
      <c r="G136" s="226"/>
      <c r="H136" s="229">
        <v>20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147</v>
      </c>
      <c r="AU136" s="235" t="s">
        <v>79</v>
      </c>
      <c r="AV136" s="13" t="s">
        <v>79</v>
      </c>
      <c r="AW136" s="13" t="s">
        <v>31</v>
      </c>
      <c r="AX136" s="13" t="s">
        <v>77</v>
      </c>
      <c r="AY136" s="235" t="s">
        <v>134</v>
      </c>
    </row>
    <row r="137" spans="1:65" s="2" customFormat="1" ht="21.75" customHeight="1">
      <c r="A137" s="39"/>
      <c r="B137" s="40"/>
      <c r="C137" s="205" t="s">
        <v>217</v>
      </c>
      <c r="D137" s="205" t="s">
        <v>136</v>
      </c>
      <c r="E137" s="206" t="s">
        <v>218</v>
      </c>
      <c r="F137" s="207" t="s">
        <v>219</v>
      </c>
      <c r="G137" s="208" t="s">
        <v>220</v>
      </c>
      <c r="H137" s="209">
        <v>45.13</v>
      </c>
      <c r="I137" s="210"/>
      <c r="J137" s="211">
        <f>ROUND(I137*H137,2)</f>
        <v>0</v>
      </c>
      <c r="K137" s="207" t="s">
        <v>140</v>
      </c>
      <c r="L137" s="45"/>
      <c r="M137" s="212" t="s">
        <v>19</v>
      </c>
      <c r="N137" s="213" t="s">
        <v>40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141</v>
      </c>
      <c r="AT137" s="216" t="s">
        <v>136</v>
      </c>
      <c r="AU137" s="216" t="s">
        <v>79</v>
      </c>
      <c r="AY137" s="18" t="s">
        <v>134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77</v>
      </c>
      <c r="BK137" s="217">
        <f>ROUND(I137*H137,2)</f>
        <v>0</v>
      </c>
      <c r="BL137" s="18" t="s">
        <v>141</v>
      </c>
      <c r="BM137" s="216" t="s">
        <v>221</v>
      </c>
    </row>
    <row r="138" spans="1:47" s="2" customFormat="1" ht="12">
      <c r="A138" s="39"/>
      <c r="B138" s="40"/>
      <c r="C138" s="41"/>
      <c r="D138" s="218" t="s">
        <v>143</v>
      </c>
      <c r="E138" s="41"/>
      <c r="F138" s="219" t="s">
        <v>222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143</v>
      </c>
      <c r="AU138" s="18" t="s">
        <v>79</v>
      </c>
    </row>
    <row r="139" spans="1:47" s="2" customFormat="1" ht="12">
      <c r="A139" s="39"/>
      <c r="B139" s="40"/>
      <c r="C139" s="41"/>
      <c r="D139" s="223" t="s">
        <v>145</v>
      </c>
      <c r="E139" s="41"/>
      <c r="F139" s="224" t="s">
        <v>223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145</v>
      </c>
      <c r="AU139" s="18" t="s">
        <v>79</v>
      </c>
    </row>
    <row r="140" spans="1:65" s="2" customFormat="1" ht="16.5" customHeight="1">
      <c r="A140" s="39"/>
      <c r="B140" s="40"/>
      <c r="C140" s="205" t="s">
        <v>224</v>
      </c>
      <c r="D140" s="205" t="s">
        <v>136</v>
      </c>
      <c r="E140" s="206" t="s">
        <v>225</v>
      </c>
      <c r="F140" s="207" t="s">
        <v>226</v>
      </c>
      <c r="G140" s="208" t="s">
        <v>220</v>
      </c>
      <c r="H140" s="209">
        <v>226.2</v>
      </c>
      <c r="I140" s="210"/>
      <c r="J140" s="211">
        <f>ROUND(I140*H140,2)</f>
        <v>0</v>
      </c>
      <c r="K140" s="207" t="s">
        <v>140</v>
      </c>
      <c r="L140" s="45"/>
      <c r="M140" s="212" t="s">
        <v>19</v>
      </c>
      <c r="N140" s="213" t="s">
        <v>40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141</v>
      </c>
      <c r="AT140" s="216" t="s">
        <v>136</v>
      </c>
      <c r="AU140" s="216" t="s">
        <v>79</v>
      </c>
      <c r="AY140" s="18" t="s">
        <v>134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77</v>
      </c>
      <c r="BK140" s="217">
        <f>ROUND(I140*H140,2)</f>
        <v>0</v>
      </c>
      <c r="BL140" s="18" t="s">
        <v>141</v>
      </c>
      <c r="BM140" s="216" t="s">
        <v>227</v>
      </c>
    </row>
    <row r="141" spans="1:47" s="2" customFormat="1" ht="12">
      <c r="A141" s="39"/>
      <c r="B141" s="40"/>
      <c r="C141" s="41"/>
      <c r="D141" s="218" t="s">
        <v>143</v>
      </c>
      <c r="E141" s="41"/>
      <c r="F141" s="219" t="s">
        <v>228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143</v>
      </c>
      <c r="AU141" s="18" t="s">
        <v>79</v>
      </c>
    </row>
    <row r="142" spans="1:47" s="2" customFormat="1" ht="12">
      <c r="A142" s="39"/>
      <c r="B142" s="40"/>
      <c r="C142" s="41"/>
      <c r="D142" s="223" t="s">
        <v>145</v>
      </c>
      <c r="E142" s="41"/>
      <c r="F142" s="224" t="s">
        <v>229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145</v>
      </c>
      <c r="AU142" s="18" t="s">
        <v>79</v>
      </c>
    </row>
    <row r="143" spans="1:51" s="13" customFormat="1" ht="12">
      <c r="A143" s="13"/>
      <c r="B143" s="225"/>
      <c r="C143" s="226"/>
      <c r="D143" s="218" t="s">
        <v>147</v>
      </c>
      <c r="E143" s="227" t="s">
        <v>19</v>
      </c>
      <c r="F143" s="228" t="s">
        <v>230</v>
      </c>
      <c r="G143" s="226"/>
      <c r="H143" s="229">
        <v>197.4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147</v>
      </c>
      <c r="AU143" s="235" t="s">
        <v>79</v>
      </c>
      <c r="AV143" s="13" t="s">
        <v>79</v>
      </c>
      <c r="AW143" s="13" t="s">
        <v>31</v>
      </c>
      <c r="AX143" s="13" t="s">
        <v>69</v>
      </c>
      <c r="AY143" s="235" t="s">
        <v>134</v>
      </c>
    </row>
    <row r="144" spans="1:51" s="13" customFormat="1" ht="12">
      <c r="A144" s="13"/>
      <c r="B144" s="225"/>
      <c r="C144" s="226"/>
      <c r="D144" s="218" t="s">
        <v>147</v>
      </c>
      <c r="E144" s="227" t="s">
        <v>19</v>
      </c>
      <c r="F144" s="228" t="s">
        <v>231</v>
      </c>
      <c r="G144" s="226"/>
      <c r="H144" s="229">
        <v>28.8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147</v>
      </c>
      <c r="AU144" s="235" t="s">
        <v>79</v>
      </c>
      <c r="AV144" s="13" t="s">
        <v>79</v>
      </c>
      <c r="AW144" s="13" t="s">
        <v>31</v>
      </c>
      <c r="AX144" s="13" t="s">
        <v>69</v>
      </c>
      <c r="AY144" s="235" t="s">
        <v>134</v>
      </c>
    </row>
    <row r="145" spans="1:51" s="14" customFormat="1" ht="12">
      <c r="A145" s="14"/>
      <c r="B145" s="236"/>
      <c r="C145" s="237"/>
      <c r="D145" s="218" t="s">
        <v>147</v>
      </c>
      <c r="E145" s="238" t="s">
        <v>19</v>
      </c>
      <c r="F145" s="239" t="s">
        <v>232</v>
      </c>
      <c r="G145" s="237"/>
      <c r="H145" s="240">
        <v>226.2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147</v>
      </c>
      <c r="AU145" s="246" t="s">
        <v>79</v>
      </c>
      <c r="AV145" s="14" t="s">
        <v>141</v>
      </c>
      <c r="AW145" s="14" t="s">
        <v>31</v>
      </c>
      <c r="AX145" s="14" t="s">
        <v>77</v>
      </c>
      <c r="AY145" s="246" t="s">
        <v>134</v>
      </c>
    </row>
    <row r="146" spans="1:65" s="2" customFormat="1" ht="21.75" customHeight="1">
      <c r="A146" s="39"/>
      <c r="B146" s="40"/>
      <c r="C146" s="205" t="s">
        <v>233</v>
      </c>
      <c r="D146" s="205" t="s">
        <v>136</v>
      </c>
      <c r="E146" s="206" t="s">
        <v>234</v>
      </c>
      <c r="F146" s="207" t="s">
        <v>235</v>
      </c>
      <c r="G146" s="208" t="s">
        <v>220</v>
      </c>
      <c r="H146" s="209">
        <v>251.6</v>
      </c>
      <c r="I146" s="210"/>
      <c r="J146" s="211">
        <f>ROUND(I146*H146,2)</f>
        <v>0</v>
      </c>
      <c r="K146" s="207" t="s">
        <v>140</v>
      </c>
      <c r="L146" s="45"/>
      <c r="M146" s="212" t="s">
        <v>19</v>
      </c>
      <c r="N146" s="213" t="s">
        <v>40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141</v>
      </c>
      <c r="AT146" s="216" t="s">
        <v>136</v>
      </c>
      <c r="AU146" s="216" t="s">
        <v>79</v>
      </c>
      <c r="AY146" s="18" t="s">
        <v>134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77</v>
      </c>
      <c r="BK146" s="217">
        <f>ROUND(I146*H146,2)</f>
        <v>0</v>
      </c>
      <c r="BL146" s="18" t="s">
        <v>141</v>
      </c>
      <c r="BM146" s="216" t="s">
        <v>236</v>
      </c>
    </row>
    <row r="147" spans="1:47" s="2" customFormat="1" ht="12">
      <c r="A147" s="39"/>
      <c r="B147" s="40"/>
      <c r="C147" s="41"/>
      <c r="D147" s="218" t="s">
        <v>143</v>
      </c>
      <c r="E147" s="41"/>
      <c r="F147" s="219" t="s">
        <v>237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143</v>
      </c>
      <c r="AU147" s="18" t="s">
        <v>79</v>
      </c>
    </row>
    <row r="148" spans="1:47" s="2" customFormat="1" ht="12">
      <c r="A148" s="39"/>
      <c r="B148" s="40"/>
      <c r="C148" s="41"/>
      <c r="D148" s="223" t="s">
        <v>145</v>
      </c>
      <c r="E148" s="41"/>
      <c r="F148" s="224" t="s">
        <v>238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145</v>
      </c>
      <c r="AU148" s="18" t="s">
        <v>79</v>
      </c>
    </row>
    <row r="149" spans="1:51" s="13" customFormat="1" ht="12">
      <c r="A149" s="13"/>
      <c r="B149" s="225"/>
      <c r="C149" s="226"/>
      <c r="D149" s="218" t="s">
        <v>147</v>
      </c>
      <c r="E149" s="227" t="s">
        <v>19</v>
      </c>
      <c r="F149" s="228" t="s">
        <v>239</v>
      </c>
      <c r="G149" s="226"/>
      <c r="H149" s="229">
        <v>219.6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147</v>
      </c>
      <c r="AU149" s="235" t="s">
        <v>79</v>
      </c>
      <c r="AV149" s="13" t="s">
        <v>79</v>
      </c>
      <c r="AW149" s="13" t="s">
        <v>31</v>
      </c>
      <c r="AX149" s="13" t="s">
        <v>69</v>
      </c>
      <c r="AY149" s="235" t="s">
        <v>134</v>
      </c>
    </row>
    <row r="150" spans="1:51" s="13" customFormat="1" ht="12">
      <c r="A150" s="13"/>
      <c r="B150" s="225"/>
      <c r="C150" s="226"/>
      <c r="D150" s="218" t="s">
        <v>147</v>
      </c>
      <c r="E150" s="227" t="s">
        <v>19</v>
      </c>
      <c r="F150" s="228" t="s">
        <v>240</v>
      </c>
      <c r="G150" s="226"/>
      <c r="H150" s="229">
        <v>32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147</v>
      </c>
      <c r="AU150" s="235" t="s">
        <v>79</v>
      </c>
      <c r="AV150" s="13" t="s">
        <v>79</v>
      </c>
      <c r="AW150" s="13" t="s">
        <v>31</v>
      </c>
      <c r="AX150" s="13" t="s">
        <v>69</v>
      </c>
      <c r="AY150" s="235" t="s">
        <v>134</v>
      </c>
    </row>
    <row r="151" spans="1:51" s="14" customFormat="1" ht="12">
      <c r="A151" s="14"/>
      <c r="B151" s="236"/>
      <c r="C151" s="237"/>
      <c r="D151" s="218" t="s">
        <v>147</v>
      </c>
      <c r="E151" s="238" t="s">
        <v>19</v>
      </c>
      <c r="F151" s="239" t="s">
        <v>232</v>
      </c>
      <c r="G151" s="237"/>
      <c r="H151" s="240">
        <v>251.6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147</v>
      </c>
      <c r="AU151" s="246" t="s">
        <v>79</v>
      </c>
      <c r="AV151" s="14" t="s">
        <v>141</v>
      </c>
      <c r="AW151" s="14" t="s">
        <v>31</v>
      </c>
      <c r="AX151" s="14" t="s">
        <v>77</v>
      </c>
      <c r="AY151" s="246" t="s">
        <v>134</v>
      </c>
    </row>
    <row r="152" spans="1:65" s="2" customFormat="1" ht="16.5" customHeight="1">
      <c r="A152" s="39"/>
      <c r="B152" s="40"/>
      <c r="C152" s="205" t="s">
        <v>241</v>
      </c>
      <c r="D152" s="205" t="s">
        <v>136</v>
      </c>
      <c r="E152" s="206" t="s">
        <v>242</v>
      </c>
      <c r="F152" s="207" t="s">
        <v>243</v>
      </c>
      <c r="G152" s="208" t="s">
        <v>220</v>
      </c>
      <c r="H152" s="209">
        <v>25.4</v>
      </c>
      <c r="I152" s="210"/>
      <c r="J152" s="211">
        <f>ROUND(I152*H152,2)</f>
        <v>0</v>
      </c>
      <c r="K152" s="207" t="s">
        <v>140</v>
      </c>
      <c r="L152" s="45"/>
      <c r="M152" s="212" t="s">
        <v>19</v>
      </c>
      <c r="N152" s="213" t="s">
        <v>40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141</v>
      </c>
      <c r="AT152" s="216" t="s">
        <v>136</v>
      </c>
      <c r="AU152" s="216" t="s">
        <v>79</v>
      </c>
      <c r="AY152" s="18" t="s">
        <v>134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77</v>
      </c>
      <c r="BK152" s="217">
        <f>ROUND(I152*H152,2)</f>
        <v>0</v>
      </c>
      <c r="BL152" s="18" t="s">
        <v>141</v>
      </c>
      <c r="BM152" s="216" t="s">
        <v>244</v>
      </c>
    </row>
    <row r="153" spans="1:47" s="2" customFormat="1" ht="12">
      <c r="A153" s="39"/>
      <c r="B153" s="40"/>
      <c r="C153" s="41"/>
      <c r="D153" s="218" t="s">
        <v>143</v>
      </c>
      <c r="E153" s="41"/>
      <c r="F153" s="219" t="s">
        <v>245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143</v>
      </c>
      <c r="AU153" s="18" t="s">
        <v>79</v>
      </c>
    </row>
    <row r="154" spans="1:47" s="2" customFormat="1" ht="12">
      <c r="A154" s="39"/>
      <c r="B154" s="40"/>
      <c r="C154" s="41"/>
      <c r="D154" s="223" t="s">
        <v>145</v>
      </c>
      <c r="E154" s="41"/>
      <c r="F154" s="224" t="s">
        <v>246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145</v>
      </c>
      <c r="AU154" s="18" t="s">
        <v>79</v>
      </c>
    </row>
    <row r="155" spans="1:51" s="13" customFormat="1" ht="12">
      <c r="A155" s="13"/>
      <c r="B155" s="225"/>
      <c r="C155" s="226"/>
      <c r="D155" s="218" t="s">
        <v>147</v>
      </c>
      <c r="E155" s="227" t="s">
        <v>19</v>
      </c>
      <c r="F155" s="228" t="s">
        <v>247</v>
      </c>
      <c r="G155" s="226"/>
      <c r="H155" s="229">
        <v>22.2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147</v>
      </c>
      <c r="AU155" s="235" t="s">
        <v>79</v>
      </c>
      <c r="AV155" s="13" t="s">
        <v>79</v>
      </c>
      <c r="AW155" s="13" t="s">
        <v>31</v>
      </c>
      <c r="AX155" s="13" t="s">
        <v>69</v>
      </c>
      <c r="AY155" s="235" t="s">
        <v>134</v>
      </c>
    </row>
    <row r="156" spans="1:51" s="13" customFormat="1" ht="12">
      <c r="A156" s="13"/>
      <c r="B156" s="225"/>
      <c r="C156" s="226"/>
      <c r="D156" s="218" t="s">
        <v>147</v>
      </c>
      <c r="E156" s="227" t="s">
        <v>19</v>
      </c>
      <c r="F156" s="228" t="s">
        <v>248</v>
      </c>
      <c r="G156" s="226"/>
      <c r="H156" s="229">
        <v>3.2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147</v>
      </c>
      <c r="AU156" s="235" t="s">
        <v>79</v>
      </c>
      <c r="AV156" s="13" t="s">
        <v>79</v>
      </c>
      <c r="AW156" s="13" t="s">
        <v>31</v>
      </c>
      <c r="AX156" s="13" t="s">
        <v>69</v>
      </c>
      <c r="AY156" s="235" t="s">
        <v>134</v>
      </c>
    </row>
    <row r="157" spans="1:51" s="14" customFormat="1" ht="12">
      <c r="A157" s="14"/>
      <c r="B157" s="236"/>
      <c r="C157" s="237"/>
      <c r="D157" s="218" t="s">
        <v>147</v>
      </c>
      <c r="E157" s="238" t="s">
        <v>19</v>
      </c>
      <c r="F157" s="239" t="s">
        <v>232</v>
      </c>
      <c r="G157" s="237"/>
      <c r="H157" s="240">
        <v>25.4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147</v>
      </c>
      <c r="AU157" s="246" t="s">
        <v>79</v>
      </c>
      <c r="AV157" s="14" t="s">
        <v>141</v>
      </c>
      <c r="AW157" s="14" t="s">
        <v>31</v>
      </c>
      <c r="AX157" s="14" t="s">
        <v>77</v>
      </c>
      <c r="AY157" s="246" t="s">
        <v>134</v>
      </c>
    </row>
    <row r="158" spans="1:65" s="2" customFormat="1" ht="21.75" customHeight="1">
      <c r="A158" s="39"/>
      <c r="B158" s="40"/>
      <c r="C158" s="205" t="s">
        <v>249</v>
      </c>
      <c r="D158" s="205" t="s">
        <v>136</v>
      </c>
      <c r="E158" s="206" t="s">
        <v>250</v>
      </c>
      <c r="F158" s="207" t="s">
        <v>251</v>
      </c>
      <c r="G158" s="208" t="s">
        <v>220</v>
      </c>
      <c r="H158" s="209">
        <v>45.13</v>
      </c>
      <c r="I158" s="210"/>
      <c r="J158" s="211">
        <f>ROUND(I158*H158,2)</f>
        <v>0</v>
      </c>
      <c r="K158" s="207" t="s">
        <v>140</v>
      </c>
      <c r="L158" s="45"/>
      <c r="M158" s="212" t="s">
        <v>19</v>
      </c>
      <c r="N158" s="213" t="s">
        <v>40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141</v>
      </c>
      <c r="AT158" s="216" t="s">
        <v>136</v>
      </c>
      <c r="AU158" s="216" t="s">
        <v>79</v>
      </c>
      <c r="AY158" s="18" t="s">
        <v>134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77</v>
      </c>
      <c r="BK158" s="217">
        <f>ROUND(I158*H158,2)</f>
        <v>0</v>
      </c>
      <c r="BL158" s="18" t="s">
        <v>141</v>
      </c>
      <c r="BM158" s="216" t="s">
        <v>252</v>
      </c>
    </row>
    <row r="159" spans="1:47" s="2" customFormat="1" ht="12">
      <c r="A159" s="39"/>
      <c r="B159" s="40"/>
      <c r="C159" s="41"/>
      <c r="D159" s="218" t="s">
        <v>143</v>
      </c>
      <c r="E159" s="41"/>
      <c r="F159" s="219" t="s">
        <v>253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143</v>
      </c>
      <c r="AU159" s="18" t="s">
        <v>79</v>
      </c>
    </row>
    <row r="160" spans="1:47" s="2" customFormat="1" ht="12">
      <c r="A160" s="39"/>
      <c r="B160" s="40"/>
      <c r="C160" s="41"/>
      <c r="D160" s="223" t="s">
        <v>145</v>
      </c>
      <c r="E160" s="41"/>
      <c r="F160" s="224" t="s">
        <v>254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145</v>
      </c>
      <c r="AU160" s="18" t="s">
        <v>79</v>
      </c>
    </row>
    <row r="161" spans="1:51" s="13" customFormat="1" ht="12">
      <c r="A161" s="13"/>
      <c r="B161" s="225"/>
      <c r="C161" s="226"/>
      <c r="D161" s="218" t="s">
        <v>147</v>
      </c>
      <c r="E161" s="227" t="s">
        <v>19</v>
      </c>
      <c r="F161" s="228" t="s">
        <v>255</v>
      </c>
      <c r="G161" s="226"/>
      <c r="H161" s="229">
        <v>8.5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147</v>
      </c>
      <c r="AU161" s="235" t="s">
        <v>79</v>
      </c>
      <c r="AV161" s="13" t="s">
        <v>79</v>
      </c>
      <c r="AW161" s="13" t="s">
        <v>31</v>
      </c>
      <c r="AX161" s="13" t="s">
        <v>69</v>
      </c>
      <c r="AY161" s="235" t="s">
        <v>134</v>
      </c>
    </row>
    <row r="162" spans="1:51" s="13" customFormat="1" ht="12">
      <c r="A162" s="13"/>
      <c r="B162" s="225"/>
      <c r="C162" s="226"/>
      <c r="D162" s="218" t="s">
        <v>147</v>
      </c>
      <c r="E162" s="227" t="s">
        <v>19</v>
      </c>
      <c r="F162" s="228" t="s">
        <v>256</v>
      </c>
      <c r="G162" s="226"/>
      <c r="H162" s="229">
        <v>17.28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147</v>
      </c>
      <c r="AU162" s="235" t="s">
        <v>79</v>
      </c>
      <c r="AV162" s="13" t="s">
        <v>79</v>
      </c>
      <c r="AW162" s="13" t="s">
        <v>31</v>
      </c>
      <c r="AX162" s="13" t="s">
        <v>69</v>
      </c>
      <c r="AY162" s="235" t="s">
        <v>134</v>
      </c>
    </row>
    <row r="163" spans="1:51" s="13" customFormat="1" ht="12">
      <c r="A163" s="13"/>
      <c r="B163" s="225"/>
      <c r="C163" s="226"/>
      <c r="D163" s="218" t="s">
        <v>147</v>
      </c>
      <c r="E163" s="227" t="s">
        <v>19</v>
      </c>
      <c r="F163" s="228" t="s">
        <v>257</v>
      </c>
      <c r="G163" s="226"/>
      <c r="H163" s="229">
        <v>19.35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147</v>
      </c>
      <c r="AU163" s="235" t="s">
        <v>79</v>
      </c>
      <c r="AV163" s="13" t="s">
        <v>79</v>
      </c>
      <c r="AW163" s="13" t="s">
        <v>31</v>
      </c>
      <c r="AX163" s="13" t="s">
        <v>69</v>
      </c>
      <c r="AY163" s="235" t="s">
        <v>134</v>
      </c>
    </row>
    <row r="164" spans="1:51" s="14" customFormat="1" ht="12">
      <c r="A164" s="14"/>
      <c r="B164" s="236"/>
      <c r="C164" s="237"/>
      <c r="D164" s="218" t="s">
        <v>147</v>
      </c>
      <c r="E164" s="238" t="s">
        <v>19</v>
      </c>
      <c r="F164" s="239" t="s">
        <v>208</v>
      </c>
      <c r="G164" s="237"/>
      <c r="H164" s="240">
        <v>45.13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147</v>
      </c>
      <c r="AU164" s="246" t="s">
        <v>79</v>
      </c>
      <c r="AV164" s="14" t="s">
        <v>141</v>
      </c>
      <c r="AW164" s="14" t="s">
        <v>31</v>
      </c>
      <c r="AX164" s="14" t="s">
        <v>77</v>
      </c>
      <c r="AY164" s="246" t="s">
        <v>134</v>
      </c>
    </row>
    <row r="165" spans="1:65" s="2" customFormat="1" ht="16.5" customHeight="1">
      <c r="A165" s="39"/>
      <c r="B165" s="40"/>
      <c r="C165" s="205" t="s">
        <v>258</v>
      </c>
      <c r="D165" s="205" t="s">
        <v>136</v>
      </c>
      <c r="E165" s="206" t="s">
        <v>259</v>
      </c>
      <c r="F165" s="207" t="s">
        <v>260</v>
      </c>
      <c r="G165" s="208" t="s">
        <v>152</v>
      </c>
      <c r="H165" s="209">
        <v>5</v>
      </c>
      <c r="I165" s="210"/>
      <c r="J165" s="211">
        <f>ROUND(I165*H165,2)</f>
        <v>0</v>
      </c>
      <c r="K165" s="207" t="s">
        <v>140</v>
      </c>
      <c r="L165" s="45"/>
      <c r="M165" s="212" t="s">
        <v>19</v>
      </c>
      <c r="N165" s="213" t="s">
        <v>40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141</v>
      </c>
      <c r="AT165" s="216" t="s">
        <v>136</v>
      </c>
      <c r="AU165" s="216" t="s">
        <v>79</v>
      </c>
      <c r="AY165" s="18" t="s">
        <v>134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77</v>
      </c>
      <c r="BK165" s="217">
        <f>ROUND(I165*H165,2)</f>
        <v>0</v>
      </c>
      <c r="BL165" s="18" t="s">
        <v>141</v>
      </c>
      <c r="BM165" s="216" t="s">
        <v>261</v>
      </c>
    </row>
    <row r="166" spans="1:47" s="2" customFormat="1" ht="12">
      <c r="A166" s="39"/>
      <c r="B166" s="40"/>
      <c r="C166" s="41"/>
      <c r="D166" s="218" t="s">
        <v>143</v>
      </c>
      <c r="E166" s="41"/>
      <c r="F166" s="219" t="s">
        <v>262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143</v>
      </c>
      <c r="AU166" s="18" t="s">
        <v>79</v>
      </c>
    </row>
    <row r="167" spans="1:47" s="2" customFormat="1" ht="12">
      <c r="A167" s="39"/>
      <c r="B167" s="40"/>
      <c r="C167" s="41"/>
      <c r="D167" s="223" t="s">
        <v>145</v>
      </c>
      <c r="E167" s="41"/>
      <c r="F167" s="224" t="s">
        <v>263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145</v>
      </c>
      <c r="AU167" s="18" t="s">
        <v>79</v>
      </c>
    </row>
    <row r="168" spans="1:51" s="13" customFormat="1" ht="12">
      <c r="A168" s="13"/>
      <c r="B168" s="225"/>
      <c r="C168" s="226"/>
      <c r="D168" s="218" t="s">
        <v>147</v>
      </c>
      <c r="E168" s="227" t="s">
        <v>19</v>
      </c>
      <c r="F168" s="228" t="s">
        <v>156</v>
      </c>
      <c r="G168" s="226"/>
      <c r="H168" s="229">
        <v>5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147</v>
      </c>
      <c r="AU168" s="235" t="s">
        <v>79</v>
      </c>
      <c r="AV168" s="13" t="s">
        <v>79</v>
      </c>
      <c r="AW168" s="13" t="s">
        <v>31</v>
      </c>
      <c r="AX168" s="13" t="s">
        <v>77</v>
      </c>
      <c r="AY168" s="235" t="s">
        <v>134</v>
      </c>
    </row>
    <row r="169" spans="1:65" s="2" customFormat="1" ht="21.75" customHeight="1">
      <c r="A169" s="39"/>
      <c r="B169" s="40"/>
      <c r="C169" s="205" t="s">
        <v>264</v>
      </c>
      <c r="D169" s="205" t="s">
        <v>136</v>
      </c>
      <c r="E169" s="206" t="s">
        <v>265</v>
      </c>
      <c r="F169" s="207" t="s">
        <v>266</v>
      </c>
      <c r="G169" s="208" t="s">
        <v>220</v>
      </c>
      <c r="H169" s="209">
        <v>837.76</v>
      </c>
      <c r="I169" s="210"/>
      <c r="J169" s="211">
        <f>ROUND(I169*H169,2)</f>
        <v>0</v>
      </c>
      <c r="K169" s="207" t="s">
        <v>140</v>
      </c>
      <c r="L169" s="45"/>
      <c r="M169" s="212" t="s">
        <v>19</v>
      </c>
      <c r="N169" s="213" t="s">
        <v>40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141</v>
      </c>
      <c r="AT169" s="216" t="s">
        <v>136</v>
      </c>
      <c r="AU169" s="216" t="s">
        <v>79</v>
      </c>
      <c r="AY169" s="18" t="s">
        <v>134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77</v>
      </c>
      <c r="BK169" s="217">
        <f>ROUND(I169*H169,2)</f>
        <v>0</v>
      </c>
      <c r="BL169" s="18" t="s">
        <v>141</v>
      </c>
      <c r="BM169" s="216" t="s">
        <v>267</v>
      </c>
    </row>
    <row r="170" spans="1:47" s="2" customFormat="1" ht="12">
      <c r="A170" s="39"/>
      <c r="B170" s="40"/>
      <c r="C170" s="41"/>
      <c r="D170" s="218" t="s">
        <v>143</v>
      </c>
      <c r="E170" s="41"/>
      <c r="F170" s="219" t="s">
        <v>268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143</v>
      </c>
      <c r="AU170" s="18" t="s">
        <v>79</v>
      </c>
    </row>
    <row r="171" spans="1:47" s="2" customFormat="1" ht="12">
      <c r="A171" s="39"/>
      <c r="B171" s="40"/>
      <c r="C171" s="41"/>
      <c r="D171" s="223" t="s">
        <v>145</v>
      </c>
      <c r="E171" s="41"/>
      <c r="F171" s="224" t="s">
        <v>269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145</v>
      </c>
      <c r="AU171" s="18" t="s">
        <v>79</v>
      </c>
    </row>
    <row r="172" spans="1:51" s="13" customFormat="1" ht="12">
      <c r="A172" s="13"/>
      <c r="B172" s="225"/>
      <c r="C172" s="226"/>
      <c r="D172" s="218" t="s">
        <v>147</v>
      </c>
      <c r="E172" s="227" t="s">
        <v>19</v>
      </c>
      <c r="F172" s="228" t="s">
        <v>270</v>
      </c>
      <c r="G172" s="226"/>
      <c r="H172" s="229">
        <v>182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147</v>
      </c>
      <c r="AU172" s="235" t="s">
        <v>79</v>
      </c>
      <c r="AV172" s="13" t="s">
        <v>79</v>
      </c>
      <c r="AW172" s="13" t="s">
        <v>31</v>
      </c>
      <c r="AX172" s="13" t="s">
        <v>69</v>
      </c>
      <c r="AY172" s="235" t="s">
        <v>134</v>
      </c>
    </row>
    <row r="173" spans="1:51" s="13" customFormat="1" ht="12">
      <c r="A173" s="13"/>
      <c r="B173" s="225"/>
      <c r="C173" s="226"/>
      <c r="D173" s="218" t="s">
        <v>147</v>
      </c>
      <c r="E173" s="227" t="s">
        <v>19</v>
      </c>
      <c r="F173" s="228" t="s">
        <v>271</v>
      </c>
      <c r="G173" s="226"/>
      <c r="H173" s="229">
        <v>4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147</v>
      </c>
      <c r="AU173" s="235" t="s">
        <v>79</v>
      </c>
      <c r="AV173" s="13" t="s">
        <v>79</v>
      </c>
      <c r="AW173" s="13" t="s">
        <v>31</v>
      </c>
      <c r="AX173" s="13" t="s">
        <v>69</v>
      </c>
      <c r="AY173" s="235" t="s">
        <v>134</v>
      </c>
    </row>
    <row r="174" spans="1:51" s="13" customFormat="1" ht="12">
      <c r="A174" s="13"/>
      <c r="B174" s="225"/>
      <c r="C174" s="226"/>
      <c r="D174" s="218" t="s">
        <v>147</v>
      </c>
      <c r="E174" s="227" t="s">
        <v>19</v>
      </c>
      <c r="F174" s="228" t="s">
        <v>272</v>
      </c>
      <c r="G174" s="226"/>
      <c r="H174" s="229">
        <v>32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147</v>
      </c>
      <c r="AU174" s="235" t="s">
        <v>79</v>
      </c>
      <c r="AV174" s="13" t="s">
        <v>79</v>
      </c>
      <c r="AW174" s="13" t="s">
        <v>31</v>
      </c>
      <c r="AX174" s="13" t="s">
        <v>69</v>
      </c>
      <c r="AY174" s="235" t="s">
        <v>134</v>
      </c>
    </row>
    <row r="175" spans="1:51" s="13" customFormat="1" ht="12">
      <c r="A175" s="13"/>
      <c r="B175" s="225"/>
      <c r="C175" s="226"/>
      <c r="D175" s="218" t="s">
        <v>147</v>
      </c>
      <c r="E175" s="227" t="s">
        <v>19</v>
      </c>
      <c r="F175" s="228" t="s">
        <v>273</v>
      </c>
      <c r="G175" s="226"/>
      <c r="H175" s="229">
        <v>251.6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147</v>
      </c>
      <c r="AU175" s="235" t="s">
        <v>79</v>
      </c>
      <c r="AV175" s="13" t="s">
        <v>79</v>
      </c>
      <c r="AW175" s="13" t="s">
        <v>31</v>
      </c>
      <c r="AX175" s="13" t="s">
        <v>69</v>
      </c>
      <c r="AY175" s="235" t="s">
        <v>134</v>
      </c>
    </row>
    <row r="176" spans="1:51" s="13" customFormat="1" ht="12">
      <c r="A176" s="13"/>
      <c r="B176" s="225"/>
      <c r="C176" s="226"/>
      <c r="D176" s="218" t="s">
        <v>147</v>
      </c>
      <c r="E176" s="227" t="s">
        <v>19</v>
      </c>
      <c r="F176" s="228" t="s">
        <v>274</v>
      </c>
      <c r="G176" s="226"/>
      <c r="H176" s="229">
        <v>95.38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147</v>
      </c>
      <c r="AU176" s="235" t="s">
        <v>79</v>
      </c>
      <c r="AV176" s="13" t="s">
        <v>79</v>
      </c>
      <c r="AW176" s="13" t="s">
        <v>31</v>
      </c>
      <c r="AX176" s="13" t="s">
        <v>69</v>
      </c>
      <c r="AY176" s="235" t="s">
        <v>134</v>
      </c>
    </row>
    <row r="177" spans="1:51" s="13" customFormat="1" ht="12">
      <c r="A177" s="13"/>
      <c r="B177" s="225"/>
      <c r="C177" s="226"/>
      <c r="D177" s="218" t="s">
        <v>147</v>
      </c>
      <c r="E177" s="227" t="s">
        <v>19</v>
      </c>
      <c r="F177" s="228" t="s">
        <v>275</v>
      </c>
      <c r="G177" s="226"/>
      <c r="H177" s="229">
        <v>178.5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147</v>
      </c>
      <c r="AU177" s="235" t="s">
        <v>79</v>
      </c>
      <c r="AV177" s="13" t="s">
        <v>79</v>
      </c>
      <c r="AW177" s="13" t="s">
        <v>31</v>
      </c>
      <c r="AX177" s="13" t="s">
        <v>69</v>
      </c>
      <c r="AY177" s="235" t="s">
        <v>134</v>
      </c>
    </row>
    <row r="178" spans="1:51" s="13" customFormat="1" ht="12">
      <c r="A178" s="13"/>
      <c r="B178" s="225"/>
      <c r="C178" s="226"/>
      <c r="D178" s="218" t="s">
        <v>147</v>
      </c>
      <c r="E178" s="227" t="s">
        <v>19</v>
      </c>
      <c r="F178" s="228" t="s">
        <v>276</v>
      </c>
      <c r="G178" s="226"/>
      <c r="H178" s="229">
        <v>18.5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147</v>
      </c>
      <c r="AU178" s="235" t="s">
        <v>79</v>
      </c>
      <c r="AV178" s="13" t="s">
        <v>79</v>
      </c>
      <c r="AW178" s="13" t="s">
        <v>31</v>
      </c>
      <c r="AX178" s="13" t="s">
        <v>69</v>
      </c>
      <c r="AY178" s="235" t="s">
        <v>134</v>
      </c>
    </row>
    <row r="179" spans="1:51" s="13" customFormat="1" ht="12">
      <c r="A179" s="13"/>
      <c r="B179" s="225"/>
      <c r="C179" s="226"/>
      <c r="D179" s="218" t="s">
        <v>147</v>
      </c>
      <c r="E179" s="227" t="s">
        <v>19</v>
      </c>
      <c r="F179" s="228" t="s">
        <v>255</v>
      </c>
      <c r="G179" s="226"/>
      <c r="H179" s="229">
        <v>8.5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147</v>
      </c>
      <c r="AU179" s="235" t="s">
        <v>79</v>
      </c>
      <c r="AV179" s="13" t="s">
        <v>79</v>
      </c>
      <c r="AW179" s="13" t="s">
        <v>31</v>
      </c>
      <c r="AX179" s="13" t="s">
        <v>69</v>
      </c>
      <c r="AY179" s="235" t="s">
        <v>134</v>
      </c>
    </row>
    <row r="180" spans="1:51" s="13" customFormat="1" ht="12">
      <c r="A180" s="13"/>
      <c r="B180" s="225"/>
      <c r="C180" s="226"/>
      <c r="D180" s="218" t="s">
        <v>147</v>
      </c>
      <c r="E180" s="227" t="s">
        <v>19</v>
      </c>
      <c r="F180" s="228" t="s">
        <v>256</v>
      </c>
      <c r="G180" s="226"/>
      <c r="H180" s="229">
        <v>17.28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147</v>
      </c>
      <c r="AU180" s="235" t="s">
        <v>79</v>
      </c>
      <c r="AV180" s="13" t="s">
        <v>79</v>
      </c>
      <c r="AW180" s="13" t="s">
        <v>31</v>
      </c>
      <c r="AX180" s="13" t="s">
        <v>69</v>
      </c>
      <c r="AY180" s="235" t="s">
        <v>134</v>
      </c>
    </row>
    <row r="181" spans="1:51" s="13" customFormat="1" ht="12">
      <c r="A181" s="13"/>
      <c r="B181" s="225"/>
      <c r="C181" s="226"/>
      <c r="D181" s="218" t="s">
        <v>147</v>
      </c>
      <c r="E181" s="227" t="s">
        <v>19</v>
      </c>
      <c r="F181" s="228" t="s">
        <v>277</v>
      </c>
      <c r="G181" s="226"/>
      <c r="H181" s="229">
        <v>50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147</v>
      </c>
      <c r="AU181" s="235" t="s">
        <v>79</v>
      </c>
      <c r="AV181" s="13" t="s">
        <v>79</v>
      </c>
      <c r="AW181" s="13" t="s">
        <v>31</v>
      </c>
      <c r="AX181" s="13" t="s">
        <v>69</v>
      </c>
      <c r="AY181" s="235" t="s">
        <v>134</v>
      </c>
    </row>
    <row r="182" spans="1:51" s="14" customFormat="1" ht="12">
      <c r="A182" s="14"/>
      <c r="B182" s="236"/>
      <c r="C182" s="237"/>
      <c r="D182" s="218" t="s">
        <v>147</v>
      </c>
      <c r="E182" s="238" t="s">
        <v>19</v>
      </c>
      <c r="F182" s="239" t="s">
        <v>208</v>
      </c>
      <c r="G182" s="237"/>
      <c r="H182" s="240">
        <v>837.76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147</v>
      </c>
      <c r="AU182" s="246" t="s">
        <v>79</v>
      </c>
      <c r="AV182" s="14" t="s">
        <v>141</v>
      </c>
      <c r="AW182" s="14" t="s">
        <v>31</v>
      </c>
      <c r="AX182" s="14" t="s">
        <v>77</v>
      </c>
      <c r="AY182" s="246" t="s">
        <v>134</v>
      </c>
    </row>
    <row r="183" spans="1:65" s="2" customFormat="1" ht="24.15" customHeight="1">
      <c r="A183" s="39"/>
      <c r="B183" s="40"/>
      <c r="C183" s="205" t="s">
        <v>278</v>
      </c>
      <c r="D183" s="205" t="s">
        <v>136</v>
      </c>
      <c r="E183" s="206" t="s">
        <v>279</v>
      </c>
      <c r="F183" s="207" t="s">
        <v>280</v>
      </c>
      <c r="G183" s="208" t="s">
        <v>220</v>
      </c>
      <c r="H183" s="209">
        <v>1335.32</v>
      </c>
      <c r="I183" s="210"/>
      <c r="J183" s="211">
        <f>ROUND(I183*H183,2)</f>
        <v>0</v>
      </c>
      <c r="K183" s="207" t="s">
        <v>140</v>
      </c>
      <c r="L183" s="45"/>
      <c r="M183" s="212" t="s">
        <v>19</v>
      </c>
      <c r="N183" s="213" t="s">
        <v>40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141</v>
      </c>
      <c r="AT183" s="216" t="s">
        <v>136</v>
      </c>
      <c r="AU183" s="216" t="s">
        <v>79</v>
      </c>
      <c r="AY183" s="18" t="s">
        <v>134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77</v>
      </c>
      <c r="BK183" s="217">
        <f>ROUND(I183*H183,2)</f>
        <v>0</v>
      </c>
      <c r="BL183" s="18" t="s">
        <v>141</v>
      </c>
      <c r="BM183" s="216" t="s">
        <v>281</v>
      </c>
    </row>
    <row r="184" spans="1:47" s="2" customFormat="1" ht="12">
      <c r="A184" s="39"/>
      <c r="B184" s="40"/>
      <c r="C184" s="41"/>
      <c r="D184" s="218" t="s">
        <v>143</v>
      </c>
      <c r="E184" s="41"/>
      <c r="F184" s="219" t="s">
        <v>282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143</v>
      </c>
      <c r="AU184" s="18" t="s">
        <v>79</v>
      </c>
    </row>
    <row r="185" spans="1:47" s="2" customFormat="1" ht="12">
      <c r="A185" s="39"/>
      <c r="B185" s="40"/>
      <c r="C185" s="41"/>
      <c r="D185" s="223" t="s">
        <v>145</v>
      </c>
      <c r="E185" s="41"/>
      <c r="F185" s="224" t="s">
        <v>283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145</v>
      </c>
      <c r="AU185" s="18" t="s">
        <v>79</v>
      </c>
    </row>
    <row r="186" spans="1:51" s="13" customFormat="1" ht="12">
      <c r="A186" s="13"/>
      <c r="B186" s="225"/>
      <c r="C186" s="226"/>
      <c r="D186" s="218" t="s">
        <v>147</v>
      </c>
      <c r="E186" s="227" t="s">
        <v>19</v>
      </c>
      <c r="F186" s="228" t="s">
        <v>284</v>
      </c>
      <c r="G186" s="226"/>
      <c r="H186" s="229">
        <v>1335.32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147</v>
      </c>
      <c r="AU186" s="235" t="s">
        <v>79</v>
      </c>
      <c r="AV186" s="13" t="s">
        <v>79</v>
      </c>
      <c r="AW186" s="13" t="s">
        <v>31</v>
      </c>
      <c r="AX186" s="13" t="s">
        <v>77</v>
      </c>
      <c r="AY186" s="235" t="s">
        <v>134</v>
      </c>
    </row>
    <row r="187" spans="1:65" s="2" customFormat="1" ht="16.5" customHeight="1">
      <c r="A187" s="39"/>
      <c r="B187" s="40"/>
      <c r="C187" s="205" t="s">
        <v>285</v>
      </c>
      <c r="D187" s="205" t="s">
        <v>136</v>
      </c>
      <c r="E187" s="206" t="s">
        <v>286</v>
      </c>
      <c r="F187" s="207" t="s">
        <v>287</v>
      </c>
      <c r="G187" s="208" t="s">
        <v>220</v>
      </c>
      <c r="H187" s="209">
        <v>1134.38</v>
      </c>
      <c r="I187" s="210"/>
      <c r="J187" s="211">
        <f>ROUND(I187*H187,2)</f>
        <v>0</v>
      </c>
      <c r="K187" s="207" t="s">
        <v>140</v>
      </c>
      <c r="L187" s="45"/>
      <c r="M187" s="212" t="s">
        <v>19</v>
      </c>
      <c r="N187" s="213" t="s">
        <v>40</v>
      </c>
      <c r="O187" s="85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141</v>
      </c>
      <c r="AT187" s="216" t="s">
        <v>136</v>
      </c>
      <c r="AU187" s="216" t="s">
        <v>79</v>
      </c>
      <c r="AY187" s="18" t="s">
        <v>134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77</v>
      </c>
      <c r="BK187" s="217">
        <f>ROUND(I187*H187,2)</f>
        <v>0</v>
      </c>
      <c r="BL187" s="18" t="s">
        <v>141</v>
      </c>
      <c r="BM187" s="216" t="s">
        <v>288</v>
      </c>
    </row>
    <row r="188" spans="1:47" s="2" customFormat="1" ht="12">
      <c r="A188" s="39"/>
      <c r="B188" s="40"/>
      <c r="C188" s="41"/>
      <c r="D188" s="218" t="s">
        <v>143</v>
      </c>
      <c r="E188" s="41"/>
      <c r="F188" s="219" t="s">
        <v>289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143</v>
      </c>
      <c r="AU188" s="18" t="s">
        <v>79</v>
      </c>
    </row>
    <row r="189" spans="1:47" s="2" customFormat="1" ht="12">
      <c r="A189" s="39"/>
      <c r="B189" s="40"/>
      <c r="C189" s="41"/>
      <c r="D189" s="223" t="s">
        <v>145</v>
      </c>
      <c r="E189" s="41"/>
      <c r="F189" s="224" t="s">
        <v>290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145</v>
      </c>
      <c r="AU189" s="18" t="s">
        <v>79</v>
      </c>
    </row>
    <row r="190" spans="1:51" s="13" customFormat="1" ht="12">
      <c r="A190" s="13"/>
      <c r="B190" s="225"/>
      <c r="C190" s="226"/>
      <c r="D190" s="218" t="s">
        <v>147</v>
      </c>
      <c r="E190" s="227" t="s">
        <v>19</v>
      </c>
      <c r="F190" s="228" t="s">
        <v>291</v>
      </c>
      <c r="G190" s="226"/>
      <c r="H190" s="229">
        <v>364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147</v>
      </c>
      <c r="AU190" s="235" t="s">
        <v>79</v>
      </c>
      <c r="AV190" s="13" t="s">
        <v>79</v>
      </c>
      <c r="AW190" s="13" t="s">
        <v>31</v>
      </c>
      <c r="AX190" s="13" t="s">
        <v>69</v>
      </c>
      <c r="AY190" s="235" t="s">
        <v>134</v>
      </c>
    </row>
    <row r="191" spans="1:51" s="13" customFormat="1" ht="12">
      <c r="A191" s="13"/>
      <c r="B191" s="225"/>
      <c r="C191" s="226"/>
      <c r="D191" s="218" t="s">
        <v>147</v>
      </c>
      <c r="E191" s="227" t="s">
        <v>19</v>
      </c>
      <c r="F191" s="228" t="s">
        <v>271</v>
      </c>
      <c r="G191" s="226"/>
      <c r="H191" s="229">
        <v>4</v>
      </c>
      <c r="I191" s="230"/>
      <c r="J191" s="226"/>
      <c r="K191" s="226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147</v>
      </c>
      <c r="AU191" s="235" t="s">
        <v>79</v>
      </c>
      <c r="AV191" s="13" t="s">
        <v>79</v>
      </c>
      <c r="AW191" s="13" t="s">
        <v>31</v>
      </c>
      <c r="AX191" s="13" t="s">
        <v>69</v>
      </c>
      <c r="AY191" s="235" t="s">
        <v>134</v>
      </c>
    </row>
    <row r="192" spans="1:51" s="13" customFormat="1" ht="12">
      <c r="A192" s="13"/>
      <c r="B192" s="225"/>
      <c r="C192" s="226"/>
      <c r="D192" s="218" t="s">
        <v>147</v>
      </c>
      <c r="E192" s="227" t="s">
        <v>19</v>
      </c>
      <c r="F192" s="228" t="s">
        <v>272</v>
      </c>
      <c r="G192" s="226"/>
      <c r="H192" s="229">
        <v>32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147</v>
      </c>
      <c r="AU192" s="235" t="s">
        <v>79</v>
      </c>
      <c r="AV192" s="13" t="s">
        <v>79</v>
      </c>
      <c r="AW192" s="13" t="s">
        <v>31</v>
      </c>
      <c r="AX192" s="13" t="s">
        <v>69</v>
      </c>
      <c r="AY192" s="235" t="s">
        <v>134</v>
      </c>
    </row>
    <row r="193" spans="1:51" s="13" customFormat="1" ht="12">
      <c r="A193" s="13"/>
      <c r="B193" s="225"/>
      <c r="C193" s="226"/>
      <c r="D193" s="218" t="s">
        <v>147</v>
      </c>
      <c r="E193" s="227" t="s">
        <v>19</v>
      </c>
      <c r="F193" s="228" t="s">
        <v>273</v>
      </c>
      <c r="G193" s="226"/>
      <c r="H193" s="229">
        <v>251.6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147</v>
      </c>
      <c r="AU193" s="235" t="s">
        <v>79</v>
      </c>
      <c r="AV193" s="13" t="s">
        <v>79</v>
      </c>
      <c r="AW193" s="13" t="s">
        <v>31</v>
      </c>
      <c r="AX193" s="13" t="s">
        <v>69</v>
      </c>
      <c r="AY193" s="235" t="s">
        <v>134</v>
      </c>
    </row>
    <row r="194" spans="1:51" s="13" customFormat="1" ht="12">
      <c r="A194" s="13"/>
      <c r="B194" s="225"/>
      <c r="C194" s="226"/>
      <c r="D194" s="218" t="s">
        <v>147</v>
      </c>
      <c r="E194" s="227" t="s">
        <v>19</v>
      </c>
      <c r="F194" s="228" t="s">
        <v>292</v>
      </c>
      <c r="G194" s="226"/>
      <c r="H194" s="229">
        <v>388.5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147</v>
      </c>
      <c r="AU194" s="235" t="s">
        <v>79</v>
      </c>
      <c r="AV194" s="13" t="s">
        <v>79</v>
      </c>
      <c r="AW194" s="13" t="s">
        <v>31</v>
      </c>
      <c r="AX194" s="13" t="s">
        <v>69</v>
      </c>
      <c r="AY194" s="235" t="s">
        <v>134</v>
      </c>
    </row>
    <row r="195" spans="1:51" s="13" customFormat="1" ht="12">
      <c r="A195" s="13"/>
      <c r="B195" s="225"/>
      <c r="C195" s="226"/>
      <c r="D195" s="218" t="s">
        <v>147</v>
      </c>
      <c r="E195" s="227" t="s">
        <v>19</v>
      </c>
      <c r="F195" s="228" t="s">
        <v>276</v>
      </c>
      <c r="G195" s="226"/>
      <c r="H195" s="229">
        <v>18.5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147</v>
      </c>
      <c r="AU195" s="235" t="s">
        <v>79</v>
      </c>
      <c r="AV195" s="13" t="s">
        <v>79</v>
      </c>
      <c r="AW195" s="13" t="s">
        <v>31</v>
      </c>
      <c r="AX195" s="13" t="s">
        <v>69</v>
      </c>
      <c r="AY195" s="235" t="s">
        <v>134</v>
      </c>
    </row>
    <row r="196" spans="1:51" s="13" customFormat="1" ht="12">
      <c r="A196" s="13"/>
      <c r="B196" s="225"/>
      <c r="C196" s="226"/>
      <c r="D196" s="218" t="s">
        <v>147</v>
      </c>
      <c r="E196" s="227" t="s">
        <v>19</v>
      </c>
      <c r="F196" s="228" t="s">
        <v>277</v>
      </c>
      <c r="G196" s="226"/>
      <c r="H196" s="229">
        <v>50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147</v>
      </c>
      <c r="AU196" s="235" t="s">
        <v>79</v>
      </c>
      <c r="AV196" s="13" t="s">
        <v>79</v>
      </c>
      <c r="AW196" s="13" t="s">
        <v>31</v>
      </c>
      <c r="AX196" s="13" t="s">
        <v>69</v>
      </c>
      <c r="AY196" s="235" t="s">
        <v>134</v>
      </c>
    </row>
    <row r="197" spans="1:51" s="13" customFormat="1" ht="12">
      <c r="A197" s="13"/>
      <c r="B197" s="225"/>
      <c r="C197" s="226"/>
      <c r="D197" s="218" t="s">
        <v>147</v>
      </c>
      <c r="E197" s="227" t="s">
        <v>19</v>
      </c>
      <c r="F197" s="228" t="s">
        <v>255</v>
      </c>
      <c r="G197" s="226"/>
      <c r="H197" s="229">
        <v>8.5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147</v>
      </c>
      <c r="AU197" s="235" t="s">
        <v>79</v>
      </c>
      <c r="AV197" s="13" t="s">
        <v>79</v>
      </c>
      <c r="AW197" s="13" t="s">
        <v>31</v>
      </c>
      <c r="AX197" s="13" t="s">
        <v>69</v>
      </c>
      <c r="AY197" s="235" t="s">
        <v>134</v>
      </c>
    </row>
    <row r="198" spans="1:51" s="13" customFormat="1" ht="12">
      <c r="A198" s="13"/>
      <c r="B198" s="225"/>
      <c r="C198" s="226"/>
      <c r="D198" s="218" t="s">
        <v>147</v>
      </c>
      <c r="E198" s="227" t="s">
        <v>19</v>
      </c>
      <c r="F198" s="228" t="s">
        <v>256</v>
      </c>
      <c r="G198" s="226"/>
      <c r="H198" s="229">
        <v>17.28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147</v>
      </c>
      <c r="AU198" s="235" t="s">
        <v>79</v>
      </c>
      <c r="AV198" s="13" t="s">
        <v>79</v>
      </c>
      <c r="AW198" s="13" t="s">
        <v>31</v>
      </c>
      <c r="AX198" s="13" t="s">
        <v>69</v>
      </c>
      <c r="AY198" s="235" t="s">
        <v>134</v>
      </c>
    </row>
    <row r="199" spans="1:51" s="14" customFormat="1" ht="12">
      <c r="A199" s="14"/>
      <c r="B199" s="236"/>
      <c r="C199" s="237"/>
      <c r="D199" s="218" t="s">
        <v>147</v>
      </c>
      <c r="E199" s="238" t="s">
        <v>19</v>
      </c>
      <c r="F199" s="239" t="s">
        <v>208</v>
      </c>
      <c r="G199" s="237"/>
      <c r="H199" s="240">
        <v>1134.38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147</v>
      </c>
      <c r="AU199" s="246" t="s">
        <v>79</v>
      </c>
      <c r="AV199" s="14" t="s">
        <v>141</v>
      </c>
      <c r="AW199" s="14" t="s">
        <v>31</v>
      </c>
      <c r="AX199" s="14" t="s">
        <v>77</v>
      </c>
      <c r="AY199" s="246" t="s">
        <v>134</v>
      </c>
    </row>
    <row r="200" spans="1:65" s="2" customFormat="1" ht="16.5" customHeight="1">
      <c r="A200" s="39"/>
      <c r="B200" s="40"/>
      <c r="C200" s="205" t="s">
        <v>293</v>
      </c>
      <c r="D200" s="205" t="s">
        <v>136</v>
      </c>
      <c r="E200" s="206" t="s">
        <v>294</v>
      </c>
      <c r="F200" s="207" t="s">
        <v>295</v>
      </c>
      <c r="G200" s="208" t="s">
        <v>220</v>
      </c>
      <c r="H200" s="209">
        <v>491.5</v>
      </c>
      <c r="I200" s="210"/>
      <c r="J200" s="211">
        <f>ROUND(I200*H200,2)</f>
        <v>0</v>
      </c>
      <c r="K200" s="207" t="s">
        <v>140</v>
      </c>
      <c r="L200" s="45"/>
      <c r="M200" s="212" t="s">
        <v>19</v>
      </c>
      <c r="N200" s="213" t="s">
        <v>40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141</v>
      </c>
      <c r="AT200" s="216" t="s">
        <v>136</v>
      </c>
      <c r="AU200" s="216" t="s">
        <v>79</v>
      </c>
      <c r="AY200" s="18" t="s">
        <v>134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77</v>
      </c>
      <c r="BK200" s="217">
        <f>ROUND(I200*H200,2)</f>
        <v>0</v>
      </c>
      <c r="BL200" s="18" t="s">
        <v>141</v>
      </c>
      <c r="BM200" s="216" t="s">
        <v>296</v>
      </c>
    </row>
    <row r="201" spans="1:47" s="2" customFormat="1" ht="12">
      <c r="A201" s="39"/>
      <c r="B201" s="40"/>
      <c r="C201" s="41"/>
      <c r="D201" s="218" t="s">
        <v>143</v>
      </c>
      <c r="E201" s="41"/>
      <c r="F201" s="219" t="s">
        <v>297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143</v>
      </c>
      <c r="AU201" s="18" t="s">
        <v>79</v>
      </c>
    </row>
    <row r="202" spans="1:47" s="2" customFormat="1" ht="12">
      <c r="A202" s="39"/>
      <c r="B202" s="40"/>
      <c r="C202" s="41"/>
      <c r="D202" s="223" t="s">
        <v>145</v>
      </c>
      <c r="E202" s="41"/>
      <c r="F202" s="224" t="s">
        <v>298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145</v>
      </c>
      <c r="AU202" s="18" t="s">
        <v>79</v>
      </c>
    </row>
    <row r="203" spans="1:51" s="13" customFormat="1" ht="12">
      <c r="A203" s="13"/>
      <c r="B203" s="225"/>
      <c r="C203" s="226"/>
      <c r="D203" s="218" t="s">
        <v>147</v>
      </c>
      <c r="E203" s="227" t="s">
        <v>19</v>
      </c>
      <c r="F203" s="228" t="s">
        <v>277</v>
      </c>
      <c r="G203" s="226"/>
      <c r="H203" s="229">
        <v>50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147</v>
      </c>
      <c r="AU203" s="235" t="s">
        <v>79</v>
      </c>
      <c r="AV203" s="13" t="s">
        <v>79</v>
      </c>
      <c r="AW203" s="13" t="s">
        <v>31</v>
      </c>
      <c r="AX203" s="13" t="s">
        <v>69</v>
      </c>
      <c r="AY203" s="235" t="s">
        <v>134</v>
      </c>
    </row>
    <row r="204" spans="1:51" s="13" customFormat="1" ht="12">
      <c r="A204" s="13"/>
      <c r="B204" s="225"/>
      <c r="C204" s="226"/>
      <c r="D204" s="218" t="s">
        <v>147</v>
      </c>
      <c r="E204" s="227" t="s">
        <v>19</v>
      </c>
      <c r="F204" s="228" t="s">
        <v>299</v>
      </c>
      <c r="G204" s="226"/>
      <c r="H204" s="229">
        <v>8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147</v>
      </c>
      <c r="AU204" s="235" t="s">
        <v>79</v>
      </c>
      <c r="AV204" s="13" t="s">
        <v>79</v>
      </c>
      <c r="AW204" s="13" t="s">
        <v>31</v>
      </c>
      <c r="AX204" s="13" t="s">
        <v>69</v>
      </c>
      <c r="AY204" s="235" t="s">
        <v>134</v>
      </c>
    </row>
    <row r="205" spans="1:51" s="13" customFormat="1" ht="12">
      <c r="A205" s="13"/>
      <c r="B205" s="225"/>
      <c r="C205" s="226"/>
      <c r="D205" s="218" t="s">
        <v>147</v>
      </c>
      <c r="E205" s="227" t="s">
        <v>19</v>
      </c>
      <c r="F205" s="228" t="s">
        <v>300</v>
      </c>
      <c r="G205" s="226"/>
      <c r="H205" s="229">
        <v>45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147</v>
      </c>
      <c r="AU205" s="235" t="s">
        <v>79</v>
      </c>
      <c r="AV205" s="13" t="s">
        <v>79</v>
      </c>
      <c r="AW205" s="13" t="s">
        <v>31</v>
      </c>
      <c r="AX205" s="13" t="s">
        <v>69</v>
      </c>
      <c r="AY205" s="235" t="s">
        <v>134</v>
      </c>
    </row>
    <row r="206" spans="1:51" s="13" customFormat="1" ht="12">
      <c r="A206" s="13"/>
      <c r="B206" s="225"/>
      <c r="C206" s="226"/>
      <c r="D206" s="218" t="s">
        <v>147</v>
      </c>
      <c r="E206" s="227" t="s">
        <v>19</v>
      </c>
      <c r="F206" s="228" t="s">
        <v>292</v>
      </c>
      <c r="G206" s="226"/>
      <c r="H206" s="229">
        <v>388.5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147</v>
      </c>
      <c r="AU206" s="235" t="s">
        <v>79</v>
      </c>
      <c r="AV206" s="13" t="s">
        <v>79</v>
      </c>
      <c r="AW206" s="13" t="s">
        <v>31</v>
      </c>
      <c r="AX206" s="13" t="s">
        <v>69</v>
      </c>
      <c r="AY206" s="235" t="s">
        <v>134</v>
      </c>
    </row>
    <row r="207" spans="1:51" s="14" customFormat="1" ht="12">
      <c r="A207" s="14"/>
      <c r="B207" s="236"/>
      <c r="C207" s="237"/>
      <c r="D207" s="218" t="s">
        <v>147</v>
      </c>
      <c r="E207" s="238" t="s">
        <v>19</v>
      </c>
      <c r="F207" s="239" t="s">
        <v>208</v>
      </c>
      <c r="G207" s="237"/>
      <c r="H207" s="240">
        <v>491.5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6" t="s">
        <v>147</v>
      </c>
      <c r="AU207" s="246" t="s">
        <v>79</v>
      </c>
      <c r="AV207" s="14" t="s">
        <v>141</v>
      </c>
      <c r="AW207" s="14" t="s">
        <v>31</v>
      </c>
      <c r="AX207" s="14" t="s">
        <v>77</v>
      </c>
      <c r="AY207" s="246" t="s">
        <v>134</v>
      </c>
    </row>
    <row r="208" spans="1:65" s="2" customFormat="1" ht="16.5" customHeight="1">
      <c r="A208" s="39"/>
      <c r="B208" s="40"/>
      <c r="C208" s="205" t="s">
        <v>301</v>
      </c>
      <c r="D208" s="205" t="s">
        <v>136</v>
      </c>
      <c r="E208" s="206" t="s">
        <v>302</v>
      </c>
      <c r="F208" s="207" t="s">
        <v>303</v>
      </c>
      <c r="G208" s="208" t="s">
        <v>304</v>
      </c>
      <c r="H208" s="209">
        <v>190.76</v>
      </c>
      <c r="I208" s="210"/>
      <c r="J208" s="211">
        <f>ROUND(I208*H208,2)</f>
        <v>0</v>
      </c>
      <c r="K208" s="207" t="s">
        <v>140</v>
      </c>
      <c r="L208" s="45"/>
      <c r="M208" s="212" t="s">
        <v>19</v>
      </c>
      <c r="N208" s="213" t="s">
        <v>40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141</v>
      </c>
      <c r="AT208" s="216" t="s">
        <v>136</v>
      </c>
      <c r="AU208" s="216" t="s">
        <v>79</v>
      </c>
      <c r="AY208" s="18" t="s">
        <v>134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77</v>
      </c>
      <c r="BK208" s="217">
        <f>ROUND(I208*H208,2)</f>
        <v>0</v>
      </c>
      <c r="BL208" s="18" t="s">
        <v>141</v>
      </c>
      <c r="BM208" s="216" t="s">
        <v>305</v>
      </c>
    </row>
    <row r="209" spans="1:47" s="2" customFormat="1" ht="12">
      <c r="A209" s="39"/>
      <c r="B209" s="40"/>
      <c r="C209" s="41"/>
      <c r="D209" s="218" t="s">
        <v>143</v>
      </c>
      <c r="E209" s="41"/>
      <c r="F209" s="219" t="s">
        <v>306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143</v>
      </c>
      <c r="AU209" s="18" t="s">
        <v>79</v>
      </c>
    </row>
    <row r="210" spans="1:47" s="2" customFormat="1" ht="12">
      <c r="A210" s="39"/>
      <c r="B210" s="40"/>
      <c r="C210" s="41"/>
      <c r="D210" s="223" t="s">
        <v>145</v>
      </c>
      <c r="E210" s="41"/>
      <c r="F210" s="224" t="s">
        <v>307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145</v>
      </c>
      <c r="AU210" s="18" t="s">
        <v>79</v>
      </c>
    </row>
    <row r="211" spans="1:47" s="2" customFormat="1" ht="12">
      <c r="A211" s="39"/>
      <c r="B211" s="40"/>
      <c r="C211" s="41"/>
      <c r="D211" s="218" t="s">
        <v>308</v>
      </c>
      <c r="E211" s="41"/>
      <c r="F211" s="247" t="s">
        <v>309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308</v>
      </c>
      <c r="AU211" s="18" t="s">
        <v>79</v>
      </c>
    </row>
    <row r="212" spans="1:47" s="2" customFormat="1" ht="12">
      <c r="A212" s="39"/>
      <c r="B212" s="40"/>
      <c r="C212" s="41"/>
      <c r="D212" s="218" t="s">
        <v>310</v>
      </c>
      <c r="E212" s="41"/>
      <c r="F212" s="247" t="s">
        <v>311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310</v>
      </c>
      <c r="AU212" s="18" t="s">
        <v>79</v>
      </c>
    </row>
    <row r="213" spans="1:51" s="13" customFormat="1" ht="12">
      <c r="A213" s="13"/>
      <c r="B213" s="225"/>
      <c r="C213" s="226"/>
      <c r="D213" s="218" t="s">
        <v>147</v>
      </c>
      <c r="E213" s="227" t="s">
        <v>19</v>
      </c>
      <c r="F213" s="228" t="s">
        <v>312</v>
      </c>
      <c r="G213" s="226"/>
      <c r="H213" s="229">
        <v>190.76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147</v>
      </c>
      <c r="AU213" s="235" t="s">
        <v>79</v>
      </c>
      <c r="AV213" s="13" t="s">
        <v>79</v>
      </c>
      <c r="AW213" s="13" t="s">
        <v>31</v>
      </c>
      <c r="AX213" s="13" t="s">
        <v>77</v>
      </c>
      <c r="AY213" s="235" t="s">
        <v>134</v>
      </c>
    </row>
    <row r="214" spans="1:65" s="2" customFormat="1" ht="16.5" customHeight="1">
      <c r="A214" s="39"/>
      <c r="B214" s="40"/>
      <c r="C214" s="205" t="s">
        <v>313</v>
      </c>
      <c r="D214" s="205" t="s">
        <v>136</v>
      </c>
      <c r="E214" s="206" t="s">
        <v>314</v>
      </c>
      <c r="F214" s="207" t="s">
        <v>315</v>
      </c>
      <c r="G214" s="208" t="s">
        <v>220</v>
      </c>
      <c r="H214" s="209">
        <v>95.38</v>
      </c>
      <c r="I214" s="210"/>
      <c r="J214" s="211">
        <f>ROUND(I214*H214,2)</f>
        <v>0</v>
      </c>
      <c r="K214" s="207" t="s">
        <v>140</v>
      </c>
      <c r="L214" s="45"/>
      <c r="M214" s="212" t="s">
        <v>19</v>
      </c>
      <c r="N214" s="213" t="s">
        <v>40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141</v>
      </c>
      <c r="AT214" s="216" t="s">
        <v>136</v>
      </c>
      <c r="AU214" s="216" t="s">
        <v>79</v>
      </c>
      <c r="AY214" s="18" t="s">
        <v>134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77</v>
      </c>
      <c r="BK214" s="217">
        <f>ROUND(I214*H214,2)</f>
        <v>0</v>
      </c>
      <c r="BL214" s="18" t="s">
        <v>141</v>
      </c>
      <c r="BM214" s="216" t="s">
        <v>316</v>
      </c>
    </row>
    <row r="215" spans="1:47" s="2" customFormat="1" ht="12">
      <c r="A215" s="39"/>
      <c r="B215" s="40"/>
      <c r="C215" s="41"/>
      <c r="D215" s="218" t="s">
        <v>143</v>
      </c>
      <c r="E215" s="41"/>
      <c r="F215" s="219" t="s">
        <v>317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143</v>
      </c>
      <c r="AU215" s="18" t="s">
        <v>79</v>
      </c>
    </row>
    <row r="216" spans="1:47" s="2" customFormat="1" ht="12">
      <c r="A216" s="39"/>
      <c r="B216" s="40"/>
      <c r="C216" s="41"/>
      <c r="D216" s="223" t="s">
        <v>145</v>
      </c>
      <c r="E216" s="41"/>
      <c r="F216" s="224" t="s">
        <v>318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145</v>
      </c>
      <c r="AU216" s="18" t="s">
        <v>79</v>
      </c>
    </row>
    <row r="217" spans="1:47" s="2" customFormat="1" ht="12">
      <c r="A217" s="39"/>
      <c r="B217" s="40"/>
      <c r="C217" s="41"/>
      <c r="D217" s="218" t="s">
        <v>308</v>
      </c>
      <c r="E217" s="41"/>
      <c r="F217" s="247" t="s">
        <v>319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308</v>
      </c>
      <c r="AU217" s="18" t="s">
        <v>79</v>
      </c>
    </row>
    <row r="218" spans="1:47" s="2" customFormat="1" ht="12">
      <c r="A218" s="39"/>
      <c r="B218" s="40"/>
      <c r="C218" s="41"/>
      <c r="D218" s="218" t="s">
        <v>310</v>
      </c>
      <c r="E218" s="41"/>
      <c r="F218" s="247" t="s">
        <v>320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310</v>
      </c>
      <c r="AU218" s="18" t="s">
        <v>79</v>
      </c>
    </row>
    <row r="219" spans="1:51" s="13" customFormat="1" ht="12">
      <c r="A219" s="13"/>
      <c r="B219" s="225"/>
      <c r="C219" s="226"/>
      <c r="D219" s="218" t="s">
        <v>147</v>
      </c>
      <c r="E219" s="227" t="s">
        <v>19</v>
      </c>
      <c r="F219" s="228" t="s">
        <v>321</v>
      </c>
      <c r="G219" s="226"/>
      <c r="H219" s="229">
        <v>95.38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147</v>
      </c>
      <c r="AU219" s="235" t="s">
        <v>79</v>
      </c>
      <c r="AV219" s="13" t="s">
        <v>79</v>
      </c>
      <c r="AW219" s="13" t="s">
        <v>31</v>
      </c>
      <c r="AX219" s="13" t="s">
        <v>77</v>
      </c>
      <c r="AY219" s="235" t="s">
        <v>134</v>
      </c>
    </row>
    <row r="220" spans="1:65" s="2" customFormat="1" ht="24.15" customHeight="1">
      <c r="A220" s="39"/>
      <c r="B220" s="40"/>
      <c r="C220" s="205" t="s">
        <v>322</v>
      </c>
      <c r="D220" s="205" t="s">
        <v>136</v>
      </c>
      <c r="E220" s="206" t="s">
        <v>323</v>
      </c>
      <c r="F220" s="207" t="s">
        <v>324</v>
      </c>
      <c r="G220" s="208" t="s">
        <v>220</v>
      </c>
      <c r="H220" s="209">
        <v>207.9</v>
      </c>
      <c r="I220" s="210"/>
      <c r="J220" s="211">
        <f>ROUND(I220*H220,2)</f>
        <v>0</v>
      </c>
      <c r="K220" s="207" t="s">
        <v>140</v>
      </c>
      <c r="L220" s="45"/>
      <c r="M220" s="212" t="s">
        <v>19</v>
      </c>
      <c r="N220" s="213" t="s">
        <v>40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141</v>
      </c>
      <c r="AT220" s="216" t="s">
        <v>136</v>
      </c>
      <c r="AU220" s="216" t="s">
        <v>79</v>
      </c>
      <c r="AY220" s="18" t="s">
        <v>134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77</v>
      </c>
      <c r="BK220" s="217">
        <f>ROUND(I220*H220,2)</f>
        <v>0</v>
      </c>
      <c r="BL220" s="18" t="s">
        <v>141</v>
      </c>
      <c r="BM220" s="216" t="s">
        <v>325</v>
      </c>
    </row>
    <row r="221" spans="1:47" s="2" customFormat="1" ht="12">
      <c r="A221" s="39"/>
      <c r="B221" s="40"/>
      <c r="C221" s="41"/>
      <c r="D221" s="218" t="s">
        <v>143</v>
      </c>
      <c r="E221" s="41"/>
      <c r="F221" s="219" t="s">
        <v>326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143</v>
      </c>
      <c r="AU221" s="18" t="s">
        <v>79</v>
      </c>
    </row>
    <row r="222" spans="1:47" s="2" customFormat="1" ht="12">
      <c r="A222" s="39"/>
      <c r="B222" s="40"/>
      <c r="C222" s="41"/>
      <c r="D222" s="223" t="s">
        <v>145</v>
      </c>
      <c r="E222" s="41"/>
      <c r="F222" s="224" t="s">
        <v>327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145</v>
      </c>
      <c r="AU222" s="18" t="s">
        <v>79</v>
      </c>
    </row>
    <row r="223" spans="1:47" s="2" customFormat="1" ht="12">
      <c r="A223" s="39"/>
      <c r="B223" s="40"/>
      <c r="C223" s="41"/>
      <c r="D223" s="218" t="s">
        <v>308</v>
      </c>
      <c r="E223" s="41"/>
      <c r="F223" s="247" t="s">
        <v>328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308</v>
      </c>
      <c r="AU223" s="18" t="s">
        <v>79</v>
      </c>
    </row>
    <row r="224" spans="1:47" s="2" customFormat="1" ht="12">
      <c r="A224" s="39"/>
      <c r="B224" s="40"/>
      <c r="C224" s="41"/>
      <c r="D224" s="218" t="s">
        <v>310</v>
      </c>
      <c r="E224" s="41"/>
      <c r="F224" s="247" t="s">
        <v>329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310</v>
      </c>
      <c r="AU224" s="18" t="s">
        <v>79</v>
      </c>
    </row>
    <row r="225" spans="1:51" s="13" customFormat="1" ht="12">
      <c r="A225" s="13"/>
      <c r="B225" s="225"/>
      <c r="C225" s="226"/>
      <c r="D225" s="218" t="s">
        <v>147</v>
      </c>
      <c r="E225" s="227" t="s">
        <v>19</v>
      </c>
      <c r="F225" s="228" t="s">
        <v>330</v>
      </c>
      <c r="G225" s="226"/>
      <c r="H225" s="229">
        <v>61.5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147</v>
      </c>
      <c r="AU225" s="235" t="s">
        <v>79</v>
      </c>
      <c r="AV225" s="13" t="s">
        <v>79</v>
      </c>
      <c r="AW225" s="13" t="s">
        <v>31</v>
      </c>
      <c r="AX225" s="13" t="s">
        <v>69</v>
      </c>
      <c r="AY225" s="235" t="s">
        <v>134</v>
      </c>
    </row>
    <row r="226" spans="1:51" s="13" customFormat="1" ht="12">
      <c r="A226" s="13"/>
      <c r="B226" s="225"/>
      <c r="C226" s="226"/>
      <c r="D226" s="218" t="s">
        <v>147</v>
      </c>
      <c r="E226" s="227" t="s">
        <v>19</v>
      </c>
      <c r="F226" s="228" t="s">
        <v>331</v>
      </c>
      <c r="G226" s="226"/>
      <c r="H226" s="229">
        <v>146.4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147</v>
      </c>
      <c r="AU226" s="235" t="s">
        <v>79</v>
      </c>
      <c r="AV226" s="13" t="s">
        <v>79</v>
      </c>
      <c r="AW226" s="13" t="s">
        <v>31</v>
      </c>
      <c r="AX226" s="13" t="s">
        <v>69</v>
      </c>
      <c r="AY226" s="235" t="s">
        <v>134</v>
      </c>
    </row>
    <row r="227" spans="1:51" s="14" customFormat="1" ht="12">
      <c r="A227" s="14"/>
      <c r="B227" s="236"/>
      <c r="C227" s="237"/>
      <c r="D227" s="218" t="s">
        <v>147</v>
      </c>
      <c r="E227" s="238" t="s">
        <v>19</v>
      </c>
      <c r="F227" s="239" t="s">
        <v>208</v>
      </c>
      <c r="G227" s="237"/>
      <c r="H227" s="240">
        <v>207.9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6" t="s">
        <v>147</v>
      </c>
      <c r="AU227" s="246" t="s">
        <v>79</v>
      </c>
      <c r="AV227" s="14" t="s">
        <v>141</v>
      </c>
      <c r="AW227" s="14" t="s">
        <v>31</v>
      </c>
      <c r="AX227" s="14" t="s">
        <v>77</v>
      </c>
      <c r="AY227" s="246" t="s">
        <v>134</v>
      </c>
    </row>
    <row r="228" spans="1:65" s="2" customFormat="1" ht="21.75" customHeight="1">
      <c r="A228" s="39"/>
      <c r="B228" s="40"/>
      <c r="C228" s="205" t="s">
        <v>332</v>
      </c>
      <c r="D228" s="205" t="s">
        <v>136</v>
      </c>
      <c r="E228" s="206" t="s">
        <v>333</v>
      </c>
      <c r="F228" s="207" t="s">
        <v>334</v>
      </c>
      <c r="G228" s="208" t="s">
        <v>139</v>
      </c>
      <c r="H228" s="209">
        <v>910</v>
      </c>
      <c r="I228" s="210"/>
      <c r="J228" s="211">
        <f>ROUND(I228*H228,2)</f>
        <v>0</v>
      </c>
      <c r="K228" s="207" t="s">
        <v>140</v>
      </c>
      <c r="L228" s="45"/>
      <c r="M228" s="212" t="s">
        <v>19</v>
      </c>
      <c r="N228" s="213" t="s">
        <v>40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141</v>
      </c>
      <c r="AT228" s="216" t="s">
        <v>136</v>
      </c>
      <c r="AU228" s="216" t="s">
        <v>79</v>
      </c>
      <c r="AY228" s="18" t="s">
        <v>134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77</v>
      </c>
      <c r="BK228" s="217">
        <f>ROUND(I228*H228,2)</f>
        <v>0</v>
      </c>
      <c r="BL228" s="18" t="s">
        <v>141</v>
      </c>
      <c r="BM228" s="216" t="s">
        <v>335</v>
      </c>
    </row>
    <row r="229" spans="1:47" s="2" customFormat="1" ht="12">
      <c r="A229" s="39"/>
      <c r="B229" s="40"/>
      <c r="C229" s="41"/>
      <c r="D229" s="218" t="s">
        <v>143</v>
      </c>
      <c r="E229" s="41"/>
      <c r="F229" s="219" t="s">
        <v>336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143</v>
      </c>
      <c r="AU229" s="18" t="s">
        <v>79</v>
      </c>
    </row>
    <row r="230" spans="1:47" s="2" customFormat="1" ht="12">
      <c r="A230" s="39"/>
      <c r="B230" s="40"/>
      <c r="C230" s="41"/>
      <c r="D230" s="223" t="s">
        <v>145</v>
      </c>
      <c r="E230" s="41"/>
      <c r="F230" s="224" t="s">
        <v>337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145</v>
      </c>
      <c r="AU230" s="18" t="s">
        <v>79</v>
      </c>
    </row>
    <row r="231" spans="1:51" s="13" customFormat="1" ht="12">
      <c r="A231" s="13"/>
      <c r="B231" s="225"/>
      <c r="C231" s="226"/>
      <c r="D231" s="218" t="s">
        <v>147</v>
      </c>
      <c r="E231" s="227" t="s">
        <v>19</v>
      </c>
      <c r="F231" s="228" t="s">
        <v>338</v>
      </c>
      <c r="G231" s="226"/>
      <c r="H231" s="229">
        <v>150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147</v>
      </c>
      <c r="AU231" s="235" t="s">
        <v>79</v>
      </c>
      <c r="AV231" s="13" t="s">
        <v>79</v>
      </c>
      <c r="AW231" s="13" t="s">
        <v>31</v>
      </c>
      <c r="AX231" s="13" t="s">
        <v>69</v>
      </c>
      <c r="AY231" s="235" t="s">
        <v>134</v>
      </c>
    </row>
    <row r="232" spans="1:51" s="13" customFormat="1" ht="12">
      <c r="A232" s="13"/>
      <c r="B232" s="225"/>
      <c r="C232" s="226"/>
      <c r="D232" s="218" t="s">
        <v>147</v>
      </c>
      <c r="E232" s="227" t="s">
        <v>19</v>
      </c>
      <c r="F232" s="228" t="s">
        <v>339</v>
      </c>
      <c r="G232" s="226"/>
      <c r="H232" s="229">
        <v>760</v>
      </c>
      <c r="I232" s="230"/>
      <c r="J232" s="226"/>
      <c r="K232" s="226"/>
      <c r="L232" s="231"/>
      <c r="M232" s="232"/>
      <c r="N232" s="233"/>
      <c r="O232" s="233"/>
      <c r="P232" s="233"/>
      <c r="Q232" s="233"/>
      <c r="R232" s="233"/>
      <c r="S232" s="233"/>
      <c r="T232" s="23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5" t="s">
        <v>147</v>
      </c>
      <c r="AU232" s="235" t="s">
        <v>79</v>
      </c>
      <c r="AV232" s="13" t="s">
        <v>79</v>
      </c>
      <c r="AW232" s="13" t="s">
        <v>31</v>
      </c>
      <c r="AX232" s="13" t="s">
        <v>69</v>
      </c>
      <c r="AY232" s="235" t="s">
        <v>134</v>
      </c>
    </row>
    <row r="233" spans="1:51" s="14" customFormat="1" ht="12">
      <c r="A233" s="14"/>
      <c r="B233" s="236"/>
      <c r="C233" s="237"/>
      <c r="D233" s="218" t="s">
        <v>147</v>
      </c>
      <c r="E233" s="238" t="s">
        <v>19</v>
      </c>
      <c r="F233" s="239" t="s">
        <v>208</v>
      </c>
      <c r="G233" s="237"/>
      <c r="H233" s="240">
        <v>910</v>
      </c>
      <c r="I233" s="241"/>
      <c r="J233" s="237"/>
      <c r="K233" s="237"/>
      <c r="L233" s="242"/>
      <c r="M233" s="243"/>
      <c r="N233" s="244"/>
      <c r="O233" s="244"/>
      <c r="P233" s="244"/>
      <c r="Q233" s="244"/>
      <c r="R233" s="244"/>
      <c r="S233" s="244"/>
      <c r="T233" s="24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6" t="s">
        <v>147</v>
      </c>
      <c r="AU233" s="246" t="s">
        <v>79</v>
      </c>
      <c r="AV233" s="14" t="s">
        <v>141</v>
      </c>
      <c r="AW233" s="14" t="s">
        <v>31</v>
      </c>
      <c r="AX233" s="14" t="s">
        <v>77</v>
      </c>
      <c r="AY233" s="246" t="s">
        <v>134</v>
      </c>
    </row>
    <row r="234" spans="1:65" s="2" customFormat="1" ht="16.5" customHeight="1">
      <c r="A234" s="39"/>
      <c r="B234" s="40"/>
      <c r="C234" s="205" t="s">
        <v>340</v>
      </c>
      <c r="D234" s="205" t="s">
        <v>136</v>
      </c>
      <c r="E234" s="206" t="s">
        <v>341</v>
      </c>
      <c r="F234" s="207" t="s">
        <v>342</v>
      </c>
      <c r="G234" s="208" t="s">
        <v>139</v>
      </c>
      <c r="H234" s="209">
        <v>910</v>
      </c>
      <c r="I234" s="210"/>
      <c r="J234" s="211">
        <f>ROUND(I234*H234,2)</f>
        <v>0</v>
      </c>
      <c r="K234" s="207" t="s">
        <v>140</v>
      </c>
      <c r="L234" s="45"/>
      <c r="M234" s="212" t="s">
        <v>19</v>
      </c>
      <c r="N234" s="213" t="s">
        <v>40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141</v>
      </c>
      <c r="AT234" s="216" t="s">
        <v>136</v>
      </c>
      <c r="AU234" s="216" t="s">
        <v>79</v>
      </c>
      <c r="AY234" s="18" t="s">
        <v>134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77</v>
      </c>
      <c r="BK234" s="217">
        <f>ROUND(I234*H234,2)</f>
        <v>0</v>
      </c>
      <c r="BL234" s="18" t="s">
        <v>141</v>
      </c>
      <c r="BM234" s="216" t="s">
        <v>343</v>
      </c>
    </row>
    <row r="235" spans="1:47" s="2" customFormat="1" ht="12">
      <c r="A235" s="39"/>
      <c r="B235" s="40"/>
      <c r="C235" s="41"/>
      <c r="D235" s="218" t="s">
        <v>143</v>
      </c>
      <c r="E235" s="41"/>
      <c r="F235" s="219" t="s">
        <v>344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143</v>
      </c>
      <c r="AU235" s="18" t="s">
        <v>79</v>
      </c>
    </row>
    <row r="236" spans="1:47" s="2" customFormat="1" ht="12">
      <c r="A236" s="39"/>
      <c r="B236" s="40"/>
      <c r="C236" s="41"/>
      <c r="D236" s="223" t="s">
        <v>145</v>
      </c>
      <c r="E236" s="41"/>
      <c r="F236" s="224" t="s">
        <v>345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145</v>
      </c>
      <c r="AU236" s="18" t="s">
        <v>79</v>
      </c>
    </row>
    <row r="237" spans="1:51" s="13" customFormat="1" ht="12">
      <c r="A237" s="13"/>
      <c r="B237" s="225"/>
      <c r="C237" s="226"/>
      <c r="D237" s="218" t="s">
        <v>147</v>
      </c>
      <c r="E237" s="227" t="s">
        <v>19</v>
      </c>
      <c r="F237" s="228" t="s">
        <v>346</v>
      </c>
      <c r="G237" s="226"/>
      <c r="H237" s="229">
        <v>910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147</v>
      </c>
      <c r="AU237" s="235" t="s">
        <v>79</v>
      </c>
      <c r="AV237" s="13" t="s">
        <v>79</v>
      </c>
      <c r="AW237" s="13" t="s">
        <v>31</v>
      </c>
      <c r="AX237" s="13" t="s">
        <v>69</v>
      </c>
      <c r="AY237" s="235" t="s">
        <v>134</v>
      </c>
    </row>
    <row r="238" spans="1:51" s="14" customFormat="1" ht="12">
      <c r="A238" s="14"/>
      <c r="B238" s="236"/>
      <c r="C238" s="237"/>
      <c r="D238" s="218" t="s">
        <v>147</v>
      </c>
      <c r="E238" s="238" t="s">
        <v>19</v>
      </c>
      <c r="F238" s="239" t="s">
        <v>208</v>
      </c>
      <c r="G238" s="237"/>
      <c r="H238" s="240">
        <v>910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147</v>
      </c>
      <c r="AU238" s="246" t="s">
        <v>79</v>
      </c>
      <c r="AV238" s="14" t="s">
        <v>141</v>
      </c>
      <c r="AW238" s="14" t="s">
        <v>31</v>
      </c>
      <c r="AX238" s="14" t="s">
        <v>77</v>
      </c>
      <c r="AY238" s="246" t="s">
        <v>134</v>
      </c>
    </row>
    <row r="239" spans="1:65" s="2" customFormat="1" ht="16.5" customHeight="1">
      <c r="A239" s="39"/>
      <c r="B239" s="40"/>
      <c r="C239" s="248" t="s">
        <v>347</v>
      </c>
      <c r="D239" s="248" t="s">
        <v>348</v>
      </c>
      <c r="E239" s="249" t="s">
        <v>349</v>
      </c>
      <c r="F239" s="250" t="s">
        <v>350</v>
      </c>
      <c r="G239" s="251" t="s">
        <v>351</v>
      </c>
      <c r="H239" s="252">
        <v>22.75</v>
      </c>
      <c r="I239" s="253"/>
      <c r="J239" s="254">
        <f>ROUND(I239*H239,2)</f>
        <v>0</v>
      </c>
      <c r="K239" s="250" t="s">
        <v>140</v>
      </c>
      <c r="L239" s="255"/>
      <c r="M239" s="256" t="s">
        <v>19</v>
      </c>
      <c r="N239" s="257" t="s">
        <v>40</v>
      </c>
      <c r="O239" s="85"/>
      <c r="P239" s="214">
        <f>O239*H239</f>
        <v>0</v>
      </c>
      <c r="Q239" s="214">
        <v>0.001</v>
      </c>
      <c r="R239" s="214">
        <f>Q239*H239</f>
        <v>0.02275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352</v>
      </c>
      <c r="AT239" s="216" t="s">
        <v>348</v>
      </c>
      <c r="AU239" s="216" t="s">
        <v>79</v>
      </c>
      <c r="AY239" s="18" t="s">
        <v>134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77</v>
      </c>
      <c r="BK239" s="217">
        <f>ROUND(I239*H239,2)</f>
        <v>0</v>
      </c>
      <c r="BL239" s="18" t="s">
        <v>141</v>
      </c>
      <c r="BM239" s="216" t="s">
        <v>353</v>
      </c>
    </row>
    <row r="240" spans="1:47" s="2" customFormat="1" ht="12">
      <c r="A240" s="39"/>
      <c r="B240" s="40"/>
      <c r="C240" s="41"/>
      <c r="D240" s="218" t="s">
        <v>143</v>
      </c>
      <c r="E240" s="41"/>
      <c r="F240" s="219" t="s">
        <v>350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143</v>
      </c>
      <c r="AU240" s="18" t="s">
        <v>79</v>
      </c>
    </row>
    <row r="241" spans="1:51" s="13" customFormat="1" ht="12">
      <c r="A241" s="13"/>
      <c r="B241" s="225"/>
      <c r="C241" s="226"/>
      <c r="D241" s="218" t="s">
        <v>147</v>
      </c>
      <c r="E241" s="226"/>
      <c r="F241" s="228" t="s">
        <v>354</v>
      </c>
      <c r="G241" s="226"/>
      <c r="H241" s="229">
        <v>22.75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147</v>
      </c>
      <c r="AU241" s="235" t="s">
        <v>79</v>
      </c>
      <c r="AV241" s="13" t="s">
        <v>79</v>
      </c>
      <c r="AW241" s="13" t="s">
        <v>4</v>
      </c>
      <c r="AX241" s="13" t="s">
        <v>77</v>
      </c>
      <c r="AY241" s="235" t="s">
        <v>134</v>
      </c>
    </row>
    <row r="242" spans="1:65" s="2" customFormat="1" ht="16.5" customHeight="1">
      <c r="A242" s="39"/>
      <c r="B242" s="40"/>
      <c r="C242" s="205" t="s">
        <v>355</v>
      </c>
      <c r="D242" s="205" t="s">
        <v>136</v>
      </c>
      <c r="E242" s="206" t="s">
        <v>356</v>
      </c>
      <c r="F242" s="207" t="s">
        <v>357</v>
      </c>
      <c r="G242" s="208" t="s">
        <v>139</v>
      </c>
      <c r="H242" s="209">
        <v>265</v>
      </c>
      <c r="I242" s="210"/>
      <c r="J242" s="211">
        <f>ROUND(I242*H242,2)</f>
        <v>0</v>
      </c>
      <c r="K242" s="207" t="s">
        <v>140</v>
      </c>
      <c r="L242" s="45"/>
      <c r="M242" s="212" t="s">
        <v>19</v>
      </c>
      <c r="N242" s="213" t="s">
        <v>40</v>
      </c>
      <c r="O242" s="85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141</v>
      </c>
      <c r="AT242" s="216" t="s">
        <v>136</v>
      </c>
      <c r="AU242" s="216" t="s">
        <v>79</v>
      </c>
      <c r="AY242" s="18" t="s">
        <v>134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77</v>
      </c>
      <c r="BK242" s="217">
        <f>ROUND(I242*H242,2)</f>
        <v>0</v>
      </c>
      <c r="BL242" s="18" t="s">
        <v>141</v>
      </c>
      <c r="BM242" s="216" t="s">
        <v>358</v>
      </c>
    </row>
    <row r="243" spans="1:47" s="2" customFormat="1" ht="12">
      <c r="A243" s="39"/>
      <c r="B243" s="40"/>
      <c r="C243" s="41"/>
      <c r="D243" s="218" t="s">
        <v>143</v>
      </c>
      <c r="E243" s="41"/>
      <c r="F243" s="219" t="s">
        <v>359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143</v>
      </c>
      <c r="AU243" s="18" t="s">
        <v>79</v>
      </c>
    </row>
    <row r="244" spans="1:47" s="2" customFormat="1" ht="12">
      <c r="A244" s="39"/>
      <c r="B244" s="40"/>
      <c r="C244" s="41"/>
      <c r="D244" s="223" t="s">
        <v>145</v>
      </c>
      <c r="E244" s="41"/>
      <c r="F244" s="224" t="s">
        <v>360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145</v>
      </c>
      <c r="AU244" s="18" t="s">
        <v>79</v>
      </c>
    </row>
    <row r="245" spans="1:51" s="13" customFormat="1" ht="12">
      <c r="A245" s="13"/>
      <c r="B245" s="225"/>
      <c r="C245" s="226"/>
      <c r="D245" s="218" t="s">
        <v>147</v>
      </c>
      <c r="E245" s="227" t="s">
        <v>19</v>
      </c>
      <c r="F245" s="228" t="s">
        <v>361</v>
      </c>
      <c r="G245" s="226"/>
      <c r="H245" s="229">
        <v>265</v>
      </c>
      <c r="I245" s="230"/>
      <c r="J245" s="226"/>
      <c r="K245" s="226"/>
      <c r="L245" s="231"/>
      <c r="M245" s="232"/>
      <c r="N245" s="233"/>
      <c r="O245" s="233"/>
      <c r="P245" s="233"/>
      <c r="Q245" s="233"/>
      <c r="R245" s="233"/>
      <c r="S245" s="233"/>
      <c r="T245" s="23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5" t="s">
        <v>147</v>
      </c>
      <c r="AU245" s="235" t="s">
        <v>79</v>
      </c>
      <c r="AV245" s="13" t="s">
        <v>79</v>
      </c>
      <c r="AW245" s="13" t="s">
        <v>31</v>
      </c>
      <c r="AX245" s="13" t="s">
        <v>77</v>
      </c>
      <c r="AY245" s="235" t="s">
        <v>134</v>
      </c>
    </row>
    <row r="246" spans="1:65" s="2" customFormat="1" ht="16.5" customHeight="1">
      <c r="A246" s="39"/>
      <c r="B246" s="40"/>
      <c r="C246" s="248" t="s">
        <v>362</v>
      </c>
      <c r="D246" s="248" t="s">
        <v>348</v>
      </c>
      <c r="E246" s="249" t="s">
        <v>363</v>
      </c>
      <c r="F246" s="250" t="s">
        <v>364</v>
      </c>
      <c r="G246" s="251" t="s">
        <v>351</v>
      </c>
      <c r="H246" s="252">
        <v>6.625</v>
      </c>
      <c r="I246" s="253"/>
      <c r="J246" s="254">
        <f>ROUND(I246*H246,2)</f>
        <v>0</v>
      </c>
      <c r="K246" s="250" t="s">
        <v>140</v>
      </c>
      <c r="L246" s="255"/>
      <c r="M246" s="256" t="s">
        <v>19</v>
      </c>
      <c r="N246" s="257" t="s">
        <v>40</v>
      </c>
      <c r="O246" s="85"/>
      <c r="P246" s="214">
        <f>O246*H246</f>
        <v>0</v>
      </c>
      <c r="Q246" s="214">
        <v>0.001</v>
      </c>
      <c r="R246" s="214">
        <f>Q246*H246</f>
        <v>0.006625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352</v>
      </c>
      <c r="AT246" s="216" t="s">
        <v>348</v>
      </c>
      <c r="AU246" s="216" t="s">
        <v>79</v>
      </c>
      <c r="AY246" s="18" t="s">
        <v>134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77</v>
      </c>
      <c r="BK246" s="217">
        <f>ROUND(I246*H246,2)</f>
        <v>0</v>
      </c>
      <c r="BL246" s="18" t="s">
        <v>141</v>
      </c>
      <c r="BM246" s="216" t="s">
        <v>365</v>
      </c>
    </row>
    <row r="247" spans="1:47" s="2" customFormat="1" ht="12">
      <c r="A247" s="39"/>
      <c r="B247" s="40"/>
      <c r="C247" s="41"/>
      <c r="D247" s="218" t="s">
        <v>143</v>
      </c>
      <c r="E247" s="41"/>
      <c r="F247" s="219" t="s">
        <v>364</v>
      </c>
      <c r="G247" s="41"/>
      <c r="H247" s="41"/>
      <c r="I247" s="220"/>
      <c r="J247" s="41"/>
      <c r="K247" s="41"/>
      <c r="L247" s="45"/>
      <c r="M247" s="221"/>
      <c r="N247" s="222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143</v>
      </c>
      <c r="AU247" s="18" t="s">
        <v>79</v>
      </c>
    </row>
    <row r="248" spans="1:51" s="13" customFormat="1" ht="12">
      <c r="A248" s="13"/>
      <c r="B248" s="225"/>
      <c r="C248" s="226"/>
      <c r="D248" s="218" t="s">
        <v>147</v>
      </c>
      <c r="E248" s="226"/>
      <c r="F248" s="228" t="s">
        <v>366</v>
      </c>
      <c r="G248" s="226"/>
      <c r="H248" s="229">
        <v>6.625</v>
      </c>
      <c r="I248" s="230"/>
      <c r="J248" s="226"/>
      <c r="K248" s="226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147</v>
      </c>
      <c r="AU248" s="235" t="s">
        <v>79</v>
      </c>
      <c r="AV248" s="13" t="s">
        <v>79</v>
      </c>
      <c r="AW248" s="13" t="s">
        <v>4</v>
      </c>
      <c r="AX248" s="13" t="s">
        <v>77</v>
      </c>
      <c r="AY248" s="235" t="s">
        <v>134</v>
      </c>
    </row>
    <row r="249" spans="1:65" s="2" customFormat="1" ht="16.5" customHeight="1">
      <c r="A249" s="39"/>
      <c r="B249" s="40"/>
      <c r="C249" s="205" t="s">
        <v>367</v>
      </c>
      <c r="D249" s="205" t="s">
        <v>136</v>
      </c>
      <c r="E249" s="206" t="s">
        <v>368</v>
      </c>
      <c r="F249" s="207" t="s">
        <v>369</v>
      </c>
      <c r="G249" s="208" t="s">
        <v>139</v>
      </c>
      <c r="H249" s="209">
        <v>1200</v>
      </c>
      <c r="I249" s="210"/>
      <c r="J249" s="211">
        <f>ROUND(I249*H249,2)</f>
        <v>0</v>
      </c>
      <c r="K249" s="207" t="s">
        <v>140</v>
      </c>
      <c r="L249" s="45"/>
      <c r="M249" s="212" t="s">
        <v>19</v>
      </c>
      <c r="N249" s="213" t="s">
        <v>40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141</v>
      </c>
      <c r="AT249" s="216" t="s">
        <v>136</v>
      </c>
      <c r="AU249" s="216" t="s">
        <v>79</v>
      </c>
      <c r="AY249" s="18" t="s">
        <v>134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77</v>
      </c>
      <c r="BK249" s="217">
        <f>ROUND(I249*H249,2)</f>
        <v>0</v>
      </c>
      <c r="BL249" s="18" t="s">
        <v>141</v>
      </c>
      <c r="BM249" s="216" t="s">
        <v>370</v>
      </c>
    </row>
    <row r="250" spans="1:47" s="2" customFormat="1" ht="12">
      <c r="A250" s="39"/>
      <c r="B250" s="40"/>
      <c r="C250" s="41"/>
      <c r="D250" s="218" t="s">
        <v>143</v>
      </c>
      <c r="E250" s="41"/>
      <c r="F250" s="219" t="s">
        <v>371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143</v>
      </c>
      <c r="AU250" s="18" t="s">
        <v>79</v>
      </c>
    </row>
    <row r="251" spans="1:47" s="2" customFormat="1" ht="12">
      <c r="A251" s="39"/>
      <c r="B251" s="40"/>
      <c r="C251" s="41"/>
      <c r="D251" s="223" t="s">
        <v>145</v>
      </c>
      <c r="E251" s="41"/>
      <c r="F251" s="224" t="s">
        <v>372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145</v>
      </c>
      <c r="AU251" s="18" t="s">
        <v>79</v>
      </c>
    </row>
    <row r="252" spans="1:51" s="13" customFormat="1" ht="12">
      <c r="A252" s="13"/>
      <c r="B252" s="225"/>
      <c r="C252" s="226"/>
      <c r="D252" s="218" t="s">
        <v>147</v>
      </c>
      <c r="E252" s="227" t="s">
        <v>19</v>
      </c>
      <c r="F252" s="228" t="s">
        <v>373</v>
      </c>
      <c r="G252" s="226"/>
      <c r="H252" s="229">
        <v>105</v>
      </c>
      <c r="I252" s="230"/>
      <c r="J252" s="226"/>
      <c r="K252" s="226"/>
      <c r="L252" s="231"/>
      <c r="M252" s="232"/>
      <c r="N252" s="233"/>
      <c r="O252" s="233"/>
      <c r="P252" s="233"/>
      <c r="Q252" s="233"/>
      <c r="R252" s="233"/>
      <c r="S252" s="233"/>
      <c r="T252" s="23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5" t="s">
        <v>147</v>
      </c>
      <c r="AU252" s="235" t="s">
        <v>79</v>
      </c>
      <c r="AV252" s="13" t="s">
        <v>79</v>
      </c>
      <c r="AW252" s="13" t="s">
        <v>31</v>
      </c>
      <c r="AX252" s="13" t="s">
        <v>69</v>
      </c>
      <c r="AY252" s="235" t="s">
        <v>134</v>
      </c>
    </row>
    <row r="253" spans="1:51" s="13" customFormat="1" ht="12">
      <c r="A253" s="13"/>
      <c r="B253" s="225"/>
      <c r="C253" s="226"/>
      <c r="D253" s="218" t="s">
        <v>147</v>
      </c>
      <c r="E253" s="227" t="s">
        <v>19</v>
      </c>
      <c r="F253" s="228" t="s">
        <v>374</v>
      </c>
      <c r="G253" s="226"/>
      <c r="H253" s="229">
        <v>910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147</v>
      </c>
      <c r="AU253" s="235" t="s">
        <v>79</v>
      </c>
      <c r="AV253" s="13" t="s">
        <v>79</v>
      </c>
      <c r="AW253" s="13" t="s">
        <v>31</v>
      </c>
      <c r="AX253" s="13" t="s">
        <v>69</v>
      </c>
      <c r="AY253" s="235" t="s">
        <v>134</v>
      </c>
    </row>
    <row r="254" spans="1:51" s="13" customFormat="1" ht="12">
      <c r="A254" s="13"/>
      <c r="B254" s="225"/>
      <c r="C254" s="226"/>
      <c r="D254" s="218" t="s">
        <v>147</v>
      </c>
      <c r="E254" s="227" t="s">
        <v>19</v>
      </c>
      <c r="F254" s="228" t="s">
        <v>375</v>
      </c>
      <c r="G254" s="226"/>
      <c r="H254" s="229">
        <v>185</v>
      </c>
      <c r="I254" s="230"/>
      <c r="J254" s="226"/>
      <c r="K254" s="226"/>
      <c r="L254" s="231"/>
      <c r="M254" s="232"/>
      <c r="N254" s="233"/>
      <c r="O254" s="233"/>
      <c r="P254" s="233"/>
      <c r="Q254" s="233"/>
      <c r="R254" s="233"/>
      <c r="S254" s="233"/>
      <c r="T254" s="23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5" t="s">
        <v>147</v>
      </c>
      <c r="AU254" s="235" t="s">
        <v>79</v>
      </c>
      <c r="AV254" s="13" t="s">
        <v>79</v>
      </c>
      <c r="AW254" s="13" t="s">
        <v>31</v>
      </c>
      <c r="AX254" s="13" t="s">
        <v>69</v>
      </c>
      <c r="AY254" s="235" t="s">
        <v>134</v>
      </c>
    </row>
    <row r="255" spans="1:51" s="14" customFormat="1" ht="12">
      <c r="A255" s="14"/>
      <c r="B255" s="236"/>
      <c r="C255" s="237"/>
      <c r="D255" s="218" t="s">
        <v>147</v>
      </c>
      <c r="E255" s="238" t="s">
        <v>19</v>
      </c>
      <c r="F255" s="239" t="s">
        <v>208</v>
      </c>
      <c r="G255" s="237"/>
      <c r="H255" s="240">
        <v>1200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6" t="s">
        <v>147</v>
      </c>
      <c r="AU255" s="246" t="s">
        <v>79</v>
      </c>
      <c r="AV255" s="14" t="s">
        <v>141</v>
      </c>
      <c r="AW255" s="14" t="s">
        <v>31</v>
      </c>
      <c r="AX255" s="14" t="s">
        <v>77</v>
      </c>
      <c r="AY255" s="246" t="s">
        <v>134</v>
      </c>
    </row>
    <row r="256" spans="1:65" s="2" customFormat="1" ht="16.5" customHeight="1">
      <c r="A256" s="39"/>
      <c r="B256" s="40"/>
      <c r="C256" s="205" t="s">
        <v>376</v>
      </c>
      <c r="D256" s="205" t="s">
        <v>136</v>
      </c>
      <c r="E256" s="206" t="s">
        <v>377</v>
      </c>
      <c r="F256" s="207" t="s">
        <v>378</v>
      </c>
      <c r="G256" s="208" t="s">
        <v>139</v>
      </c>
      <c r="H256" s="209">
        <v>284</v>
      </c>
      <c r="I256" s="210"/>
      <c r="J256" s="211">
        <f>ROUND(I256*H256,2)</f>
        <v>0</v>
      </c>
      <c r="K256" s="207" t="s">
        <v>140</v>
      </c>
      <c r="L256" s="45"/>
      <c r="M256" s="212" t="s">
        <v>19</v>
      </c>
      <c r="N256" s="213" t="s">
        <v>40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141</v>
      </c>
      <c r="AT256" s="216" t="s">
        <v>136</v>
      </c>
      <c r="AU256" s="216" t="s">
        <v>79</v>
      </c>
      <c r="AY256" s="18" t="s">
        <v>134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77</v>
      </c>
      <c r="BK256" s="217">
        <f>ROUND(I256*H256,2)</f>
        <v>0</v>
      </c>
      <c r="BL256" s="18" t="s">
        <v>141</v>
      </c>
      <c r="BM256" s="216" t="s">
        <v>379</v>
      </c>
    </row>
    <row r="257" spans="1:47" s="2" customFormat="1" ht="12">
      <c r="A257" s="39"/>
      <c r="B257" s="40"/>
      <c r="C257" s="41"/>
      <c r="D257" s="218" t="s">
        <v>143</v>
      </c>
      <c r="E257" s="41"/>
      <c r="F257" s="219" t="s">
        <v>380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143</v>
      </c>
      <c r="AU257" s="18" t="s">
        <v>79</v>
      </c>
    </row>
    <row r="258" spans="1:47" s="2" customFormat="1" ht="12">
      <c r="A258" s="39"/>
      <c r="B258" s="40"/>
      <c r="C258" s="41"/>
      <c r="D258" s="223" t="s">
        <v>145</v>
      </c>
      <c r="E258" s="41"/>
      <c r="F258" s="224" t="s">
        <v>381</v>
      </c>
      <c r="G258" s="41"/>
      <c r="H258" s="41"/>
      <c r="I258" s="220"/>
      <c r="J258" s="41"/>
      <c r="K258" s="41"/>
      <c r="L258" s="45"/>
      <c r="M258" s="221"/>
      <c r="N258" s="222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145</v>
      </c>
      <c r="AU258" s="18" t="s">
        <v>79</v>
      </c>
    </row>
    <row r="259" spans="1:51" s="13" customFormat="1" ht="12">
      <c r="A259" s="13"/>
      <c r="B259" s="225"/>
      <c r="C259" s="226"/>
      <c r="D259" s="218" t="s">
        <v>147</v>
      </c>
      <c r="E259" s="227" t="s">
        <v>19</v>
      </c>
      <c r="F259" s="228" t="s">
        <v>382</v>
      </c>
      <c r="G259" s="226"/>
      <c r="H259" s="229">
        <v>284</v>
      </c>
      <c r="I259" s="230"/>
      <c r="J259" s="226"/>
      <c r="K259" s="226"/>
      <c r="L259" s="231"/>
      <c r="M259" s="232"/>
      <c r="N259" s="233"/>
      <c r="O259" s="233"/>
      <c r="P259" s="233"/>
      <c r="Q259" s="233"/>
      <c r="R259" s="233"/>
      <c r="S259" s="233"/>
      <c r="T259" s="23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5" t="s">
        <v>147</v>
      </c>
      <c r="AU259" s="235" t="s">
        <v>79</v>
      </c>
      <c r="AV259" s="13" t="s">
        <v>79</v>
      </c>
      <c r="AW259" s="13" t="s">
        <v>31</v>
      </c>
      <c r="AX259" s="13" t="s">
        <v>77</v>
      </c>
      <c r="AY259" s="235" t="s">
        <v>134</v>
      </c>
    </row>
    <row r="260" spans="1:63" s="12" customFormat="1" ht="22.8" customHeight="1">
      <c r="A260" s="12"/>
      <c r="B260" s="189"/>
      <c r="C260" s="190"/>
      <c r="D260" s="191" t="s">
        <v>68</v>
      </c>
      <c r="E260" s="203" t="s">
        <v>79</v>
      </c>
      <c r="F260" s="203" t="s">
        <v>383</v>
      </c>
      <c r="G260" s="190"/>
      <c r="H260" s="190"/>
      <c r="I260" s="193"/>
      <c r="J260" s="204">
        <f>BK260</f>
        <v>0</v>
      </c>
      <c r="K260" s="190"/>
      <c r="L260" s="195"/>
      <c r="M260" s="196"/>
      <c r="N260" s="197"/>
      <c r="O260" s="197"/>
      <c r="P260" s="198">
        <f>SUM(P261:P276)</f>
        <v>0</v>
      </c>
      <c r="Q260" s="197"/>
      <c r="R260" s="198">
        <f>SUM(R261:R276)</f>
        <v>27.927952500000004</v>
      </c>
      <c r="S260" s="197"/>
      <c r="T260" s="199">
        <f>SUM(T261:T276)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0" t="s">
        <v>77</v>
      </c>
      <c r="AT260" s="201" t="s">
        <v>68</v>
      </c>
      <c r="AU260" s="201" t="s">
        <v>77</v>
      </c>
      <c r="AY260" s="200" t="s">
        <v>134</v>
      </c>
      <c r="BK260" s="202">
        <f>SUM(BK261:BK276)</f>
        <v>0</v>
      </c>
    </row>
    <row r="261" spans="1:65" s="2" customFormat="1" ht="16.5" customHeight="1">
      <c r="A261" s="39"/>
      <c r="B261" s="40"/>
      <c r="C261" s="205" t="s">
        <v>384</v>
      </c>
      <c r="D261" s="205" t="s">
        <v>136</v>
      </c>
      <c r="E261" s="206" t="s">
        <v>385</v>
      </c>
      <c r="F261" s="207" t="s">
        <v>386</v>
      </c>
      <c r="G261" s="208" t="s">
        <v>139</v>
      </c>
      <c r="H261" s="209">
        <v>37</v>
      </c>
      <c r="I261" s="210"/>
      <c r="J261" s="211">
        <f>ROUND(I261*H261,2)</f>
        <v>0</v>
      </c>
      <c r="K261" s="207" t="s">
        <v>140</v>
      </c>
      <c r="L261" s="45"/>
      <c r="M261" s="212" t="s">
        <v>19</v>
      </c>
      <c r="N261" s="213" t="s">
        <v>40</v>
      </c>
      <c r="O261" s="85"/>
      <c r="P261" s="214">
        <f>O261*H261</f>
        <v>0</v>
      </c>
      <c r="Q261" s="214">
        <v>0.0001375</v>
      </c>
      <c r="R261" s="214">
        <f>Q261*H261</f>
        <v>0.0050875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141</v>
      </c>
      <c r="AT261" s="216" t="s">
        <v>136</v>
      </c>
      <c r="AU261" s="216" t="s">
        <v>79</v>
      </c>
      <c r="AY261" s="18" t="s">
        <v>134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77</v>
      </c>
      <c r="BK261" s="217">
        <f>ROUND(I261*H261,2)</f>
        <v>0</v>
      </c>
      <c r="BL261" s="18" t="s">
        <v>141</v>
      </c>
      <c r="BM261" s="216" t="s">
        <v>387</v>
      </c>
    </row>
    <row r="262" spans="1:47" s="2" customFormat="1" ht="12">
      <c r="A262" s="39"/>
      <c r="B262" s="40"/>
      <c r="C262" s="41"/>
      <c r="D262" s="218" t="s">
        <v>143</v>
      </c>
      <c r="E262" s="41"/>
      <c r="F262" s="219" t="s">
        <v>388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143</v>
      </c>
      <c r="AU262" s="18" t="s">
        <v>79</v>
      </c>
    </row>
    <row r="263" spans="1:47" s="2" customFormat="1" ht="12">
      <c r="A263" s="39"/>
      <c r="B263" s="40"/>
      <c r="C263" s="41"/>
      <c r="D263" s="223" t="s">
        <v>145</v>
      </c>
      <c r="E263" s="41"/>
      <c r="F263" s="224" t="s">
        <v>389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145</v>
      </c>
      <c r="AU263" s="18" t="s">
        <v>79</v>
      </c>
    </row>
    <row r="264" spans="1:47" s="2" customFormat="1" ht="12">
      <c r="A264" s="39"/>
      <c r="B264" s="40"/>
      <c r="C264" s="41"/>
      <c r="D264" s="218" t="s">
        <v>308</v>
      </c>
      <c r="E264" s="41"/>
      <c r="F264" s="247" t="s">
        <v>390</v>
      </c>
      <c r="G264" s="41"/>
      <c r="H264" s="41"/>
      <c r="I264" s="220"/>
      <c r="J264" s="41"/>
      <c r="K264" s="41"/>
      <c r="L264" s="45"/>
      <c r="M264" s="221"/>
      <c r="N264" s="222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308</v>
      </c>
      <c r="AU264" s="18" t="s">
        <v>79</v>
      </c>
    </row>
    <row r="265" spans="1:51" s="13" customFormat="1" ht="12">
      <c r="A265" s="13"/>
      <c r="B265" s="225"/>
      <c r="C265" s="226"/>
      <c r="D265" s="218" t="s">
        <v>147</v>
      </c>
      <c r="E265" s="227" t="s">
        <v>19</v>
      </c>
      <c r="F265" s="228" t="s">
        <v>391</v>
      </c>
      <c r="G265" s="226"/>
      <c r="H265" s="229">
        <v>37</v>
      </c>
      <c r="I265" s="230"/>
      <c r="J265" s="226"/>
      <c r="K265" s="226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147</v>
      </c>
      <c r="AU265" s="235" t="s">
        <v>79</v>
      </c>
      <c r="AV265" s="13" t="s">
        <v>79</v>
      </c>
      <c r="AW265" s="13" t="s">
        <v>31</v>
      </c>
      <c r="AX265" s="13" t="s">
        <v>69</v>
      </c>
      <c r="AY265" s="235" t="s">
        <v>134</v>
      </c>
    </row>
    <row r="266" spans="1:51" s="14" customFormat="1" ht="12">
      <c r="A266" s="14"/>
      <c r="B266" s="236"/>
      <c r="C266" s="237"/>
      <c r="D266" s="218" t="s">
        <v>147</v>
      </c>
      <c r="E266" s="238" t="s">
        <v>19</v>
      </c>
      <c r="F266" s="239" t="s">
        <v>208</v>
      </c>
      <c r="G266" s="237"/>
      <c r="H266" s="240">
        <v>37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6" t="s">
        <v>147</v>
      </c>
      <c r="AU266" s="246" t="s">
        <v>79</v>
      </c>
      <c r="AV266" s="14" t="s">
        <v>141</v>
      </c>
      <c r="AW266" s="14" t="s">
        <v>31</v>
      </c>
      <c r="AX266" s="14" t="s">
        <v>77</v>
      </c>
      <c r="AY266" s="246" t="s">
        <v>134</v>
      </c>
    </row>
    <row r="267" spans="1:65" s="2" customFormat="1" ht="16.5" customHeight="1">
      <c r="A267" s="39"/>
      <c r="B267" s="40"/>
      <c r="C267" s="248" t="s">
        <v>392</v>
      </c>
      <c r="D267" s="248" t="s">
        <v>348</v>
      </c>
      <c r="E267" s="249" t="s">
        <v>393</v>
      </c>
      <c r="F267" s="250" t="s">
        <v>394</v>
      </c>
      <c r="G267" s="251" t="s">
        <v>139</v>
      </c>
      <c r="H267" s="252">
        <v>90.73</v>
      </c>
      <c r="I267" s="253"/>
      <c r="J267" s="254">
        <f>ROUND(I267*H267,2)</f>
        <v>0</v>
      </c>
      <c r="K267" s="250" t="s">
        <v>140</v>
      </c>
      <c r="L267" s="255"/>
      <c r="M267" s="256" t="s">
        <v>19</v>
      </c>
      <c r="N267" s="257" t="s">
        <v>40</v>
      </c>
      <c r="O267" s="85"/>
      <c r="P267" s="214">
        <f>O267*H267</f>
        <v>0</v>
      </c>
      <c r="Q267" s="214">
        <v>0.0005</v>
      </c>
      <c r="R267" s="214">
        <f>Q267*H267</f>
        <v>0.045365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352</v>
      </c>
      <c r="AT267" s="216" t="s">
        <v>348</v>
      </c>
      <c r="AU267" s="216" t="s">
        <v>79</v>
      </c>
      <c r="AY267" s="18" t="s">
        <v>134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77</v>
      </c>
      <c r="BK267" s="217">
        <f>ROUND(I267*H267,2)</f>
        <v>0</v>
      </c>
      <c r="BL267" s="18" t="s">
        <v>141</v>
      </c>
      <c r="BM267" s="216" t="s">
        <v>395</v>
      </c>
    </row>
    <row r="268" spans="1:47" s="2" customFormat="1" ht="12">
      <c r="A268" s="39"/>
      <c r="B268" s="40"/>
      <c r="C268" s="41"/>
      <c r="D268" s="218" t="s">
        <v>143</v>
      </c>
      <c r="E268" s="41"/>
      <c r="F268" s="219" t="s">
        <v>394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143</v>
      </c>
      <c r="AU268" s="18" t="s">
        <v>79</v>
      </c>
    </row>
    <row r="269" spans="1:51" s="13" customFormat="1" ht="12">
      <c r="A269" s="13"/>
      <c r="B269" s="225"/>
      <c r="C269" s="226"/>
      <c r="D269" s="218" t="s">
        <v>147</v>
      </c>
      <c r="E269" s="226"/>
      <c r="F269" s="228" t="s">
        <v>396</v>
      </c>
      <c r="G269" s="226"/>
      <c r="H269" s="229">
        <v>90.73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147</v>
      </c>
      <c r="AU269" s="235" t="s">
        <v>79</v>
      </c>
      <c r="AV269" s="13" t="s">
        <v>79</v>
      </c>
      <c r="AW269" s="13" t="s">
        <v>4</v>
      </c>
      <c r="AX269" s="13" t="s">
        <v>77</v>
      </c>
      <c r="AY269" s="235" t="s">
        <v>134</v>
      </c>
    </row>
    <row r="270" spans="1:65" s="2" customFormat="1" ht="16.5" customHeight="1">
      <c r="A270" s="39"/>
      <c r="B270" s="40"/>
      <c r="C270" s="205" t="s">
        <v>397</v>
      </c>
      <c r="D270" s="205" t="s">
        <v>136</v>
      </c>
      <c r="E270" s="206" t="s">
        <v>398</v>
      </c>
      <c r="F270" s="207" t="s">
        <v>399</v>
      </c>
      <c r="G270" s="208" t="s">
        <v>139</v>
      </c>
      <c r="H270" s="209">
        <v>105</v>
      </c>
      <c r="I270" s="210"/>
      <c r="J270" s="211">
        <f>ROUND(I270*H270,2)</f>
        <v>0</v>
      </c>
      <c r="K270" s="207" t="s">
        <v>140</v>
      </c>
      <c r="L270" s="45"/>
      <c r="M270" s="212" t="s">
        <v>19</v>
      </c>
      <c r="N270" s="213" t="s">
        <v>40</v>
      </c>
      <c r="O270" s="85"/>
      <c r="P270" s="214">
        <f>O270*H270</f>
        <v>0</v>
      </c>
      <c r="Q270" s="214">
        <v>0.108</v>
      </c>
      <c r="R270" s="214">
        <f>Q270*H270</f>
        <v>11.34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141</v>
      </c>
      <c r="AT270" s="216" t="s">
        <v>136</v>
      </c>
      <c r="AU270" s="216" t="s">
        <v>79</v>
      </c>
      <c r="AY270" s="18" t="s">
        <v>134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77</v>
      </c>
      <c r="BK270" s="217">
        <f>ROUND(I270*H270,2)</f>
        <v>0</v>
      </c>
      <c r="BL270" s="18" t="s">
        <v>141</v>
      </c>
      <c r="BM270" s="216" t="s">
        <v>400</v>
      </c>
    </row>
    <row r="271" spans="1:47" s="2" customFormat="1" ht="12">
      <c r="A271" s="39"/>
      <c r="B271" s="40"/>
      <c r="C271" s="41"/>
      <c r="D271" s="218" t="s">
        <v>143</v>
      </c>
      <c r="E271" s="41"/>
      <c r="F271" s="219" t="s">
        <v>401</v>
      </c>
      <c r="G271" s="41"/>
      <c r="H271" s="41"/>
      <c r="I271" s="220"/>
      <c r="J271" s="41"/>
      <c r="K271" s="41"/>
      <c r="L271" s="45"/>
      <c r="M271" s="221"/>
      <c r="N271" s="22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143</v>
      </c>
      <c r="AU271" s="18" t="s">
        <v>79</v>
      </c>
    </row>
    <row r="272" spans="1:47" s="2" customFormat="1" ht="12">
      <c r="A272" s="39"/>
      <c r="B272" s="40"/>
      <c r="C272" s="41"/>
      <c r="D272" s="223" t="s">
        <v>145</v>
      </c>
      <c r="E272" s="41"/>
      <c r="F272" s="224" t="s">
        <v>402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145</v>
      </c>
      <c r="AU272" s="18" t="s">
        <v>79</v>
      </c>
    </row>
    <row r="273" spans="1:51" s="13" customFormat="1" ht="12">
      <c r="A273" s="13"/>
      <c r="B273" s="225"/>
      <c r="C273" s="226"/>
      <c r="D273" s="218" t="s">
        <v>147</v>
      </c>
      <c r="E273" s="227" t="s">
        <v>19</v>
      </c>
      <c r="F273" s="228" t="s">
        <v>403</v>
      </c>
      <c r="G273" s="226"/>
      <c r="H273" s="229">
        <v>105</v>
      </c>
      <c r="I273" s="230"/>
      <c r="J273" s="226"/>
      <c r="K273" s="226"/>
      <c r="L273" s="231"/>
      <c r="M273" s="232"/>
      <c r="N273" s="233"/>
      <c r="O273" s="233"/>
      <c r="P273" s="233"/>
      <c r="Q273" s="233"/>
      <c r="R273" s="233"/>
      <c r="S273" s="233"/>
      <c r="T273" s="23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5" t="s">
        <v>147</v>
      </c>
      <c r="AU273" s="235" t="s">
        <v>79</v>
      </c>
      <c r="AV273" s="13" t="s">
        <v>79</v>
      </c>
      <c r="AW273" s="13" t="s">
        <v>31</v>
      </c>
      <c r="AX273" s="13" t="s">
        <v>77</v>
      </c>
      <c r="AY273" s="235" t="s">
        <v>134</v>
      </c>
    </row>
    <row r="274" spans="1:65" s="2" customFormat="1" ht="16.5" customHeight="1">
      <c r="A274" s="39"/>
      <c r="B274" s="40"/>
      <c r="C274" s="248" t="s">
        <v>404</v>
      </c>
      <c r="D274" s="248" t="s">
        <v>348</v>
      </c>
      <c r="E274" s="249" t="s">
        <v>405</v>
      </c>
      <c r="F274" s="250" t="s">
        <v>406</v>
      </c>
      <c r="G274" s="251" t="s">
        <v>152</v>
      </c>
      <c r="H274" s="252">
        <v>6.125</v>
      </c>
      <c r="I274" s="253"/>
      <c r="J274" s="254">
        <f>ROUND(I274*H274,2)</f>
        <v>0</v>
      </c>
      <c r="K274" s="250" t="s">
        <v>140</v>
      </c>
      <c r="L274" s="255"/>
      <c r="M274" s="256" t="s">
        <v>19</v>
      </c>
      <c r="N274" s="257" t="s">
        <v>40</v>
      </c>
      <c r="O274" s="85"/>
      <c r="P274" s="214">
        <f>O274*H274</f>
        <v>0</v>
      </c>
      <c r="Q274" s="214">
        <v>2.7</v>
      </c>
      <c r="R274" s="214">
        <f>Q274*H274</f>
        <v>16.5375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352</v>
      </c>
      <c r="AT274" s="216" t="s">
        <v>348</v>
      </c>
      <c r="AU274" s="216" t="s">
        <v>79</v>
      </c>
      <c r="AY274" s="18" t="s">
        <v>134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77</v>
      </c>
      <c r="BK274" s="217">
        <f>ROUND(I274*H274,2)</f>
        <v>0</v>
      </c>
      <c r="BL274" s="18" t="s">
        <v>141</v>
      </c>
      <c r="BM274" s="216" t="s">
        <v>407</v>
      </c>
    </row>
    <row r="275" spans="1:47" s="2" customFormat="1" ht="12">
      <c r="A275" s="39"/>
      <c r="B275" s="40"/>
      <c r="C275" s="41"/>
      <c r="D275" s="218" t="s">
        <v>143</v>
      </c>
      <c r="E275" s="41"/>
      <c r="F275" s="219" t="s">
        <v>406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143</v>
      </c>
      <c r="AU275" s="18" t="s">
        <v>79</v>
      </c>
    </row>
    <row r="276" spans="1:51" s="13" customFormat="1" ht="12">
      <c r="A276" s="13"/>
      <c r="B276" s="225"/>
      <c r="C276" s="226"/>
      <c r="D276" s="218" t="s">
        <v>147</v>
      </c>
      <c r="E276" s="226"/>
      <c r="F276" s="228" t="s">
        <v>408</v>
      </c>
      <c r="G276" s="226"/>
      <c r="H276" s="229">
        <v>6.125</v>
      </c>
      <c r="I276" s="230"/>
      <c r="J276" s="226"/>
      <c r="K276" s="226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147</v>
      </c>
      <c r="AU276" s="235" t="s">
        <v>79</v>
      </c>
      <c r="AV276" s="13" t="s">
        <v>79</v>
      </c>
      <c r="AW276" s="13" t="s">
        <v>4</v>
      </c>
      <c r="AX276" s="13" t="s">
        <v>77</v>
      </c>
      <c r="AY276" s="235" t="s">
        <v>134</v>
      </c>
    </row>
    <row r="277" spans="1:63" s="12" customFormat="1" ht="22.8" customHeight="1">
      <c r="A277" s="12"/>
      <c r="B277" s="189"/>
      <c r="C277" s="190"/>
      <c r="D277" s="191" t="s">
        <v>68</v>
      </c>
      <c r="E277" s="203" t="s">
        <v>209</v>
      </c>
      <c r="F277" s="203" t="s">
        <v>409</v>
      </c>
      <c r="G277" s="190"/>
      <c r="H277" s="190"/>
      <c r="I277" s="193"/>
      <c r="J277" s="204">
        <f>BK277</f>
        <v>0</v>
      </c>
      <c r="K277" s="190"/>
      <c r="L277" s="195"/>
      <c r="M277" s="196"/>
      <c r="N277" s="197"/>
      <c r="O277" s="197"/>
      <c r="P277" s="198">
        <f>SUM(P278:P317)</f>
        <v>0</v>
      </c>
      <c r="Q277" s="197"/>
      <c r="R277" s="198">
        <f>SUM(R278:R317)</f>
        <v>1.9483092658088998</v>
      </c>
      <c r="S277" s="197"/>
      <c r="T277" s="199">
        <f>SUM(T278:T317)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0" t="s">
        <v>77</v>
      </c>
      <c r="AT277" s="201" t="s">
        <v>68</v>
      </c>
      <c r="AU277" s="201" t="s">
        <v>77</v>
      </c>
      <c r="AY277" s="200" t="s">
        <v>134</v>
      </c>
      <c r="BK277" s="202">
        <f>SUM(BK278:BK317)</f>
        <v>0</v>
      </c>
    </row>
    <row r="278" spans="1:65" s="2" customFormat="1" ht="16.5" customHeight="1">
      <c r="A278" s="39"/>
      <c r="B278" s="40"/>
      <c r="C278" s="205" t="s">
        <v>410</v>
      </c>
      <c r="D278" s="205" t="s">
        <v>136</v>
      </c>
      <c r="E278" s="206" t="s">
        <v>411</v>
      </c>
      <c r="F278" s="207" t="s">
        <v>412</v>
      </c>
      <c r="G278" s="208" t="s">
        <v>413</v>
      </c>
      <c r="H278" s="209">
        <v>1.85</v>
      </c>
      <c r="I278" s="210"/>
      <c r="J278" s="211">
        <f>ROUND(I278*H278,2)</f>
        <v>0</v>
      </c>
      <c r="K278" s="207" t="s">
        <v>19</v>
      </c>
      <c r="L278" s="45"/>
      <c r="M278" s="212" t="s">
        <v>19</v>
      </c>
      <c r="N278" s="213" t="s">
        <v>40</v>
      </c>
      <c r="O278" s="85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141</v>
      </c>
      <c r="AT278" s="216" t="s">
        <v>136</v>
      </c>
      <c r="AU278" s="216" t="s">
        <v>79</v>
      </c>
      <c r="AY278" s="18" t="s">
        <v>134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77</v>
      </c>
      <c r="BK278" s="217">
        <f>ROUND(I278*H278,2)</f>
        <v>0</v>
      </c>
      <c r="BL278" s="18" t="s">
        <v>141</v>
      </c>
      <c r="BM278" s="216" t="s">
        <v>414</v>
      </c>
    </row>
    <row r="279" spans="1:47" s="2" customFormat="1" ht="12">
      <c r="A279" s="39"/>
      <c r="B279" s="40"/>
      <c r="C279" s="41"/>
      <c r="D279" s="218" t="s">
        <v>143</v>
      </c>
      <c r="E279" s="41"/>
      <c r="F279" s="219" t="s">
        <v>412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143</v>
      </c>
      <c r="AU279" s="18" t="s">
        <v>79</v>
      </c>
    </row>
    <row r="280" spans="1:51" s="13" customFormat="1" ht="12">
      <c r="A280" s="13"/>
      <c r="B280" s="225"/>
      <c r="C280" s="226"/>
      <c r="D280" s="218" t="s">
        <v>147</v>
      </c>
      <c r="E280" s="227" t="s">
        <v>19</v>
      </c>
      <c r="F280" s="228" t="s">
        <v>415</v>
      </c>
      <c r="G280" s="226"/>
      <c r="H280" s="229">
        <v>1.85</v>
      </c>
      <c r="I280" s="230"/>
      <c r="J280" s="226"/>
      <c r="K280" s="226"/>
      <c r="L280" s="231"/>
      <c r="M280" s="232"/>
      <c r="N280" s="233"/>
      <c r="O280" s="233"/>
      <c r="P280" s="233"/>
      <c r="Q280" s="233"/>
      <c r="R280" s="233"/>
      <c r="S280" s="233"/>
      <c r="T280" s="23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5" t="s">
        <v>147</v>
      </c>
      <c r="AU280" s="235" t="s">
        <v>79</v>
      </c>
      <c r="AV280" s="13" t="s">
        <v>79</v>
      </c>
      <c r="AW280" s="13" t="s">
        <v>31</v>
      </c>
      <c r="AX280" s="13" t="s">
        <v>77</v>
      </c>
      <c r="AY280" s="235" t="s">
        <v>134</v>
      </c>
    </row>
    <row r="281" spans="1:65" s="2" customFormat="1" ht="16.5" customHeight="1">
      <c r="A281" s="39"/>
      <c r="B281" s="40"/>
      <c r="C281" s="205" t="s">
        <v>416</v>
      </c>
      <c r="D281" s="205" t="s">
        <v>136</v>
      </c>
      <c r="E281" s="206" t="s">
        <v>417</v>
      </c>
      <c r="F281" s="207" t="s">
        <v>19</v>
      </c>
      <c r="G281" s="208" t="s">
        <v>413</v>
      </c>
      <c r="H281" s="209">
        <v>1</v>
      </c>
      <c r="I281" s="210"/>
      <c r="J281" s="211">
        <f>ROUND(I281*H281,2)</f>
        <v>0</v>
      </c>
      <c r="K281" s="207" t="s">
        <v>19</v>
      </c>
      <c r="L281" s="45"/>
      <c r="M281" s="212" t="s">
        <v>19</v>
      </c>
      <c r="N281" s="213" t="s">
        <v>40</v>
      </c>
      <c r="O281" s="85"/>
      <c r="P281" s="214">
        <f>O281*H281</f>
        <v>0</v>
      </c>
      <c r="Q281" s="214">
        <v>0</v>
      </c>
      <c r="R281" s="214">
        <f>Q281*H281</f>
        <v>0</v>
      </c>
      <c r="S281" s="214">
        <v>0</v>
      </c>
      <c r="T281" s="21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6" t="s">
        <v>141</v>
      </c>
      <c r="AT281" s="216" t="s">
        <v>136</v>
      </c>
      <c r="AU281" s="216" t="s">
        <v>79</v>
      </c>
      <c r="AY281" s="18" t="s">
        <v>134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8" t="s">
        <v>77</v>
      </c>
      <c r="BK281" s="217">
        <f>ROUND(I281*H281,2)</f>
        <v>0</v>
      </c>
      <c r="BL281" s="18" t="s">
        <v>141</v>
      </c>
      <c r="BM281" s="216" t="s">
        <v>418</v>
      </c>
    </row>
    <row r="282" spans="1:47" s="2" customFormat="1" ht="12">
      <c r="A282" s="39"/>
      <c r="B282" s="40"/>
      <c r="C282" s="41"/>
      <c r="D282" s="218" t="s">
        <v>143</v>
      </c>
      <c r="E282" s="41"/>
      <c r="F282" s="219" t="s">
        <v>419</v>
      </c>
      <c r="G282" s="41"/>
      <c r="H282" s="41"/>
      <c r="I282" s="220"/>
      <c r="J282" s="41"/>
      <c r="K282" s="41"/>
      <c r="L282" s="45"/>
      <c r="M282" s="221"/>
      <c r="N282" s="222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143</v>
      </c>
      <c r="AU282" s="18" t="s">
        <v>79</v>
      </c>
    </row>
    <row r="283" spans="1:51" s="13" customFormat="1" ht="12">
      <c r="A283" s="13"/>
      <c r="B283" s="225"/>
      <c r="C283" s="226"/>
      <c r="D283" s="218" t="s">
        <v>147</v>
      </c>
      <c r="E283" s="227" t="s">
        <v>19</v>
      </c>
      <c r="F283" s="228" t="s">
        <v>420</v>
      </c>
      <c r="G283" s="226"/>
      <c r="H283" s="229">
        <v>1</v>
      </c>
      <c r="I283" s="230"/>
      <c r="J283" s="226"/>
      <c r="K283" s="226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147</v>
      </c>
      <c r="AU283" s="235" t="s">
        <v>79</v>
      </c>
      <c r="AV283" s="13" t="s">
        <v>79</v>
      </c>
      <c r="AW283" s="13" t="s">
        <v>31</v>
      </c>
      <c r="AX283" s="13" t="s">
        <v>77</v>
      </c>
      <c r="AY283" s="235" t="s">
        <v>134</v>
      </c>
    </row>
    <row r="284" spans="1:65" s="2" customFormat="1" ht="16.5" customHeight="1">
      <c r="A284" s="39"/>
      <c r="B284" s="40"/>
      <c r="C284" s="205" t="s">
        <v>421</v>
      </c>
      <c r="D284" s="205" t="s">
        <v>136</v>
      </c>
      <c r="E284" s="206" t="s">
        <v>422</v>
      </c>
      <c r="F284" s="207" t="s">
        <v>423</v>
      </c>
      <c r="G284" s="208" t="s">
        <v>220</v>
      </c>
      <c r="H284" s="209">
        <v>8.16</v>
      </c>
      <c r="I284" s="210"/>
      <c r="J284" s="211">
        <f>ROUND(I284*H284,2)</f>
        <v>0</v>
      </c>
      <c r="K284" s="207" t="s">
        <v>140</v>
      </c>
      <c r="L284" s="45"/>
      <c r="M284" s="212" t="s">
        <v>19</v>
      </c>
      <c r="N284" s="213" t="s">
        <v>40</v>
      </c>
      <c r="O284" s="85"/>
      <c r="P284" s="214">
        <f>O284*H284</f>
        <v>0</v>
      </c>
      <c r="Q284" s="214">
        <v>0</v>
      </c>
      <c r="R284" s="214">
        <f>Q284*H284</f>
        <v>0</v>
      </c>
      <c r="S284" s="214">
        <v>0</v>
      </c>
      <c r="T284" s="21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141</v>
      </c>
      <c r="AT284" s="216" t="s">
        <v>136</v>
      </c>
      <c r="AU284" s="216" t="s">
        <v>79</v>
      </c>
      <c r="AY284" s="18" t="s">
        <v>134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77</v>
      </c>
      <c r="BK284" s="217">
        <f>ROUND(I284*H284,2)</f>
        <v>0</v>
      </c>
      <c r="BL284" s="18" t="s">
        <v>141</v>
      </c>
      <c r="BM284" s="216" t="s">
        <v>424</v>
      </c>
    </row>
    <row r="285" spans="1:47" s="2" customFormat="1" ht="12">
      <c r="A285" s="39"/>
      <c r="B285" s="40"/>
      <c r="C285" s="41"/>
      <c r="D285" s="218" t="s">
        <v>143</v>
      </c>
      <c r="E285" s="41"/>
      <c r="F285" s="219" t="s">
        <v>425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143</v>
      </c>
      <c r="AU285" s="18" t="s">
        <v>79</v>
      </c>
    </row>
    <row r="286" spans="1:47" s="2" customFormat="1" ht="12">
      <c r="A286" s="39"/>
      <c r="B286" s="40"/>
      <c r="C286" s="41"/>
      <c r="D286" s="223" t="s">
        <v>145</v>
      </c>
      <c r="E286" s="41"/>
      <c r="F286" s="224" t="s">
        <v>426</v>
      </c>
      <c r="G286" s="41"/>
      <c r="H286" s="41"/>
      <c r="I286" s="220"/>
      <c r="J286" s="41"/>
      <c r="K286" s="41"/>
      <c r="L286" s="45"/>
      <c r="M286" s="221"/>
      <c r="N286" s="222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145</v>
      </c>
      <c r="AU286" s="18" t="s">
        <v>79</v>
      </c>
    </row>
    <row r="287" spans="1:51" s="13" customFormat="1" ht="12">
      <c r="A287" s="13"/>
      <c r="B287" s="225"/>
      <c r="C287" s="226"/>
      <c r="D287" s="218" t="s">
        <v>147</v>
      </c>
      <c r="E287" s="227" t="s">
        <v>19</v>
      </c>
      <c r="F287" s="228" t="s">
        <v>427</v>
      </c>
      <c r="G287" s="226"/>
      <c r="H287" s="229">
        <v>0.06</v>
      </c>
      <c r="I287" s="230"/>
      <c r="J287" s="226"/>
      <c r="K287" s="226"/>
      <c r="L287" s="231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5" t="s">
        <v>147</v>
      </c>
      <c r="AU287" s="235" t="s">
        <v>79</v>
      </c>
      <c r="AV287" s="13" t="s">
        <v>79</v>
      </c>
      <c r="AW287" s="13" t="s">
        <v>31</v>
      </c>
      <c r="AX287" s="13" t="s">
        <v>69</v>
      </c>
      <c r="AY287" s="235" t="s">
        <v>134</v>
      </c>
    </row>
    <row r="288" spans="1:51" s="13" customFormat="1" ht="12">
      <c r="A288" s="13"/>
      <c r="B288" s="225"/>
      <c r="C288" s="226"/>
      <c r="D288" s="218" t="s">
        <v>147</v>
      </c>
      <c r="E288" s="227" t="s">
        <v>19</v>
      </c>
      <c r="F288" s="228" t="s">
        <v>428</v>
      </c>
      <c r="G288" s="226"/>
      <c r="H288" s="229">
        <v>2.18</v>
      </c>
      <c r="I288" s="230"/>
      <c r="J288" s="226"/>
      <c r="K288" s="226"/>
      <c r="L288" s="231"/>
      <c r="M288" s="232"/>
      <c r="N288" s="233"/>
      <c r="O288" s="233"/>
      <c r="P288" s="233"/>
      <c r="Q288" s="233"/>
      <c r="R288" s="233"/>
      <c r="S288" s="233"/>
      <c r="T288" s="23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5" t="s">
        <v>147</v>
      </c>
      <c r="AU288" s="235" t="s">
        <v>79</v>
      </c>
      <c r="AV288" s="13" t="s">
        <v>79</v>
      </c>
      <c r="AW288" s="13" t="s">
        <v>31</v>
      </c>
      <c r="AX288" s="13" t="s">
        <v>69</v>
      </c>
      <c r="AY288" s="235" t="s">
        <v>134</v>
      </c>
    </row>
    <row r="289" spans="1:51" s="13" customFormat="1" ht="12">
      <c r="A289" s="13"/>
      <c r="B289" s="225"/>
      <c r="C289" s="226"/>
      <c r="D289" s="218" t="s">
        <v>147</v>
      </c>
      <c r="E289" s="227" t="s">
        <v>19</v>
      </c>
      <c r="F289" s="228" t="s">
        <v>429</v>
      </c>
      <c r="G289" s="226"/>
      <c r="H289" s="229">
        <v>0.6</v>
      </c>
      <c r="I289" s="230"/>
      <c r="J289" s="226"/>
      <c r="K289" s="226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147</v>
      </c>
      <c r="AU289" s="235" t="s">
        <v>79</v>
      </c>
      <c r="AV289" s="13" t="s">
        <v>79</v>
      </c>
      <c r="AW289" s="13" t="s">
        <v>31</v>
      </c>
      <c r="AX289" s="13" t="s">
        <v>69</v>
      </c>
      <c r="AY289" s="235" t="s">
        <v>134</v>
      </c>
    </row>
    <row r="290" spans="1:51" s="13" customFormat="1" ht="12">
      <c r="A290" s="13"/>
      <c r="B290" s="225"/>
      <c r="C290" s="226"/>
      <c r="D290" s="218" t="s">
        <v>147</v>
      </c>
      <c r="E290" s="227" t="s">
        <v>19</v>
      </c>
      <c r="F290" s="228" t="s">
        <v>430</v>
      </c>
      <c r="G290" s="226"/>
      <c r="H290" s="229">
        <v>1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147</v>
      </c>
      <c r="AU290" s="235" t="s">
        <v>79</v>
      </c>
      <c r="AV290" s="13" t="s">
        <v>79</v>
      </c>
      <c r="AW290" s="13" t="s">
        <v>31</v>
      </c>
      <c r="AX290" s="13" t="s">
        <v>69</v>
      </c>
      <c r="AY290" s="235" t="s">
        <v>134</v>
      </c>
    </row>
    <row r="291" spans="1:51" s="13" customFormat="1" ht="12">
      <c r="A291" s="13"/>
      <c r="B291" s="225"/>
      <c r="C291" s="226"/>
      <c r="D291" s="218" t="s">
        <v>147</v>
      </c>
      <c r="E291" s="227" t="s">
        <v>19</v>
      </c>
      <c r="F291" s="228" t="s">
        <v>431</v>
      </c>
      <c r="G291" s="226"/>
      <c r="H291" s="229">
        <v>4.32</v>
      </c>
      <c r="I291" s="230"/>
      <c r="J291" s="226"/>
      <c r="K291" s="226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147</v>
      </c>
      <c r="AU291" s="235" t="s">
        <v>79</v>
      </c>
      <c r="AV291" s="13" t="s">
        <v>79</v>
      </c>
      <c r="AW291" s="13" t="s">
        <v>31</v>
      </c>
      <c r="AX291" s="13" t="s">
        <v>69</v>
      </c>
      <c r="AY291" s="235" t="s">
        <v>134</v>
      </c>
    </row>
    <row r="292" spans="1:51" s="14" customFormat="1" ht="12">
      <c r="A292" s="14"/>
      <c r="B292" s="236"/>
      <c r="C292" s="237"/>
      <c r="D292" s="218" t="s">
        <v>147</v>
      </c>
      <c r="E292" s="238" t="s">
        <v>19</v>
      </c>
      <c r="F292" s="239" t="s">
        <v>208</v>
      </c>
      <c r="G292" s="237"/>
      <c r="H292" s="240">
        <v>8.16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6" t="s">
        <v>147</v>
      </c>
      <c r="AU292" s="246" t="s">
        <v>79</v>
      </c>
      <c r="AV292" s="14" t="s">
        <v>141</v>
      </c>
      <c r="AW292" s="14" t="s">
        <v>31</v>
      </c>
      <c r="AX292" s="14" t="s">
        <v>77</v>
      </c>
      <c r="AY292" s="246" t="s">
        <v>134</v>
      </c>
    </row>
    <row r="293" spans="1:65" s="2" customFormat="1" ht="16.5" customHeight="1">
      <c r="A293" s="39"/>
      <c r="B293" s="40"/>
      <c r="C293" s="205" t="s">
        <v>432</v>
      </c>
      <c r="D293" s="205" t="s">
        <v>136</v>
      </c>
      <c r="E293" s="206" t="s">
        <v>433</v>
      </c>
      <c r="F293" s="207" t="s">
        <v>434</v>
      </c>
      <c r="G293" s="208" t="s">
        <v>139</v>
      </c>
      <c r="H293" s="209">
        <v>8.4</v>
      </c>
      <c r="I293" s="210"/>
      <c r="J293" s="211">
        <f>ROUND(I293*H293,2)</f>
        <v>0</v>
      </c>
      <c r="K293" s="207" t="s">
        <v>140</v>
      </c>
      <c r="L293" s="45"/>
      <c r="M293" s="212" t="s">
        <v>19</v>
      </c>
      <c r="N293" s="213" t="s">
        <v>40</v>
      </c>
      <c r="O293" s="85"/>
      <c r="P293" s="214">
        <f>O293*H293</f>
        <v>0</v>
      </c>
      <c r="Q293" s="214">
        <v>0.007258004</v>
      </c>
      <c r="R293" s="214">
        <f>Q293*H293</f>
        <v>0.060967233600000004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141</v>
      </c>
      <c r="AT293" s="216" t="s">
        <v>136</v>
      </c>
      <c r="AU293" s="216" t="s">
        <v>79</v>
      </c>
      <c r="AY293" s="18" t="s">
        <v>134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77</v>
      </c>
      <c r="BK293" s="217">
        <f>ROUND(I293*H293,2)</f>
        <v>0</v>
      </c>
      <c r="BL293" s="18" t="s">
        <v>141</v>
      </c>
      <c r="BM293" s="216" t="s">
        <v>435</v>
      </c>
    </row>
    <row r="294" spans="1:47" s="2" customFormat="1" ht="12">
      <c r="A294" s="39"/>
      <c r="B294" s="40"/>
      <c r="C294" s="41"/>
      <c r="D294" s="218" t="s">
        <v>143</v>
      </c>
      <c r="E294" s="41"/>
      <c r="F294" s="219" t="s">
        <v>436</v>
      </c>
      <c r="G294" s="41"/>
      <c r="H294" s="41"/>
      <c r="I294" s="220"/>
      <c r="J294" s="41"/>
      <c r="K294" s="41"/>
      <c r="L294" s="45"/>
      <c r="M294" s="221"/>
      <c r="N294" s="222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143</v>
      </c>
      <c r="AU294" s="18" t="s">
        <v>79</v>
      </c>
    </row>
    <row r="295" spans="1:47" s="2" customFormat="1" ht="12">
      <c r="A295" s="39"/>
      <c r="B295" s="40"/>
      <c r="C295" s="41"/>
      <c r="D295" s="223" t="s">
        <v>145</v>
      </c>
      <c r="E295" s="41"/>
      <c r="F295" s="224" t="s">
        <v>437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145</v>
      </c>
      <c r="AU295" s="18" t="s">
        <v>79</v>
      </c>
    </row>
    <row r="296" spans="1:47" s="2" customFormat="1" ht="12">
      <c r="A296" s="39"/>
      <c r="B296" s="40"/>
      <c r="C296" s="41"/>
      <c r="D296" s="218" t="s">
        <v>310</v>
      </c>
      <c r="E296" s="41"/>
      <c r="F296" s="247" t="s">
        <v>438</v>
      </c>
      <c r="G296" s="41"/>
      <c r="H296" s="41"/>
      <c r="I296" s="220"/>
      <c r="J296" s="41"/>
      <c r="K296" s="41"/>
      <c r="L296" s="45"/>
      <c r="M296" s="221"/>
      <c r="N296" s="222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310</v>
      </c>
      <c r="AU296" s="18" t="s">
        <v>79</v>
      </c>
    </row>
    <row r="297" spans="1:51" s="13" customFormat="1" ht="12">
      <c r="A297" s="13"/>
      <c r="B297" s="225"/>
      <c r="C297" s="226"/>
      <c r="D297" s="218" t="s">
        <v>147</v>
      </c>
      <c r="E297" s="227" t="s">
        <v>19</v>
      </c>
      <c r="F297" s="228" t="s">
        <v>439</v>
      </c>
      <c r="G297" s="226"/>
      <c r="H297" s="229">
        <v>0.12</v>
      </c>
      <c r="I297" s="230"/>
      <c r="J297" s="226"/>
      <c r="K297" s="226"/>
      <c r="L297" s="231"/>
      <c r="M297" s="232"/>
      <c r="N297" s="233"/>
      <c r="O297" s="233"/>
      <c r="P297" s="233"/>
      <c r="Q297" s="233"/>
      <c r="R297" s="233"/>
      <c r="S297" s="233"/>
      <c r="T297" s="23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5" t="s">
        <v>147</v>
      </c>
      <c r="AU297" s="235" t="s">
        <v>79</v>
      </c>
      <c r="AV297" s="13" t="s">
        <v>79</v>
      </c>
      <c r="AW297" s="13" t="s">
        <v>31</v>
      </c>
      <c r="AX297" s="13" t="s">
        <v>69</v>
      </c>
      <c r="AY297" s="235" t="s">
        <v>134</v>
      </c>
    </row>
    <row r="298" spans="1:51" s="13" customFormat="1" ht="12">
      <c r="A298" s="13"/>
      <c r="B298" s="225"/>
      <c r="C298" s="226"/>
      <c r="D298" s="218" t="s">
        <v>147</v>
      </c>
      <c r="E298" s="227" t="s">
        <v>19</v>
      </c>
      <c r="F298" s="228" t="s">
        <v>440</v>
      </c>
      <c r="G298" s="226"/>
      <c r="H298" s="229">
        <v>6.6</v>
      </c>
      <c r="I298" s="230"/>
      <c r="J298" s="226"/>
      <c r="K298" s="226"/>
      <c r="L298" s="231"/>
      <c r="M298" s="232"/>
      <c r="N298" s="233"/>
      <c r="O298" s="233"/>
      <c r="P298" s="233"/>
      <c r="Q298" s="233"/>
      <c r="R298" s="233"/>
      <c r="S298" s="233"/>
      <c r="T298" s="23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5" t="s">
        <v>147</v>
      </c>
      <c r="AU298" s="235" t="s">
        <v>79</v>
      </c>
      <c r="AV298" s="13" t="s">
        <v>79</v>
      </c>
      <c r="AW298" s="13" t="s">
        <v>31</v>
      </c>
      <c r="AX298" s="13" t="s">
        <v>69</v>
      </c>
      <c r="AY298" s="235" t="s">
        <v>134</v>
      </c>
    </row>
    <row r="299" spans="1:51" s="13" customFormat="1" ht="12">
      <c r="A299" s="13"/>
      <c r="B299" s="225"/>
      <c r="C299" s="226"/>
      <c r="D299" s="218" t="s">
        <v>147</v>
      </c>
      <c r="E299" s="227" t="s">
        <v>19</v>
      </c>
      <c r="F299" s="228" t="s">
        <v>441</v>
      </c>
      <c r="G299" s="226"/>
      <c r="H299" s="229">
        <v>1.68</v>
      </c>
      <c r="I299" s="230"/>
      <c r="J299" s="226"/>
      <c r="K299" s="226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147</v>
      </c>
      <c r="AU299" s="235" t="s">
        <v>79</v>
      </c>
      <c r="AV299" s="13" t="s">
        <v>79</v>
      </c>
      <c r="AW299" s="13" t="s">
        <v>31</v>
      </c>
      <c r="AX299" s="13" t="s">
        <v>69</v>
      </c>
      <c r="AY299" s="235" t="s">
        <v>134</v>
      </c>
    </row>
    <row r="300" spans="1:51" s="14" customFormat="1" ht="12">
      <c r="A300" s="14"/>
      <c r="B300" s="236"/>
      <c r="C300" s="237"/>
      <c r="D300" s="218" t="s">
        <v>147</v>
      </c>
      <c r="E300" s="238" t="s">
        <v>19</v>
      </c>
      <c r="F300" s="239" t="s">
        <v>208</v>
      </c>
      <c r="G300" s="237"/>
      <c r="H300" s="240">
        <v>8.4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6" t="s">
        <v>147</v>
      </c>
      <c r="AU300" s="246" t="s">
        <v>79</v>
      </c>
      <c r="AV300" s="14" t="s">
        <v>141</v>
      </c>
      <c r="AW300" s="14" t="s">
        <v>31</v>
      </c>
      <c r="AX300" s="14" t="s">
        <v>77</v>
      </c>
      <c r="AY300" s="246" t="s">
        <v>134</v>
      </c>
    </row>
    <row r="301" spans="1:65" s="2" customFormat="1" ht="16.5" customHeight="1">
      <c r="A301" s="39"/>
      <c r="B301" s="40"/>
      <c r="C301" s="205" t="s">
        <v>442</v>
      </c>
      <c r="D301" s="205" t="s">
        <v>136</v>
      </c>
      <c r="E301" s="206" t="s">
        <v>443</v>
      </c>
      <c r="F301" s="207" t="s">
        <v>444</v>
      </c>
      <c r="G301" s="208" t="s">
        <v>139</v>
      </c>
      <c r="H301" s="209">
        <v>8.4</v>
      </c>
      <c r="I301" s="210"/>
      <c r="J301" s="211">
        <f>ROUND(I301*H301,2)</f>
        <v>0</v>
      </c>
      <c r="K301" s="207" t="s">
        <v>140</v>
      </c>
      <c r="L301" s="45"/>
      <c r="M301" s="212" t="s">
        <v>19</v>
      </c>
      <c r="N301" s="213" t="s">
        <v>40</v>
      </c>
      <c r="O301" s="85"/>
      <c r="P301" s="214">
        <f>O301*H301</f>
        <v>0</v>
      </c>
      <c r="Q301" s="214">
        <v>0.000856935</v>
      </c>
      <c r="R301" s="214">
        <f>Q301*H301</f>
        <v>0.007198254</v>
      </c>
      <c r="S301" s="214">
        <v>0</v>
      </c>
      <c r="T301" s="21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6" t="s">
        <v>141</v>
      </c>
      <c r="AT301" s="216" t="s">
        <v>136</v>
      </c>
      <c r="AU301" s="216" t="s">
        <v>79</v>
      </c>
      <c r="AY301" s="18" t="s">
        <v>134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8" t="s">
        <v>77</v>
      </c>
      <c r="BK301" s="217">
        <f>ROUND(I301*H301,2)</f>
        <v>0</v>
      </c>
      <c r="BL301" s="18" t="s">
        <v>141</v>
      </c>
      <c r="BM301" s="216" t="s">
        <v>445</v>
      </c>
    </row>
    <row r="302" spans="1:47" s="2" customFormat="1" ht="12">
      <c r="A302" s="39"/>
      <c r="B302" s="40"/>
      <c r="C302" s="41"/>
      <c r="D302" s="218" t="s">
        <v>143</v>
      </c>
      <c r="E302" s="41"/>
      <c r="F302" s="219" t="s">
        <v>446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143</v>
      </c>
      <c r="AU302" s="18" t="s">
        <v>79</v>
      </c>
    </row>
    <row r="303" spans="1:47" s="2" customFormat="1" ht="12">
      <c r="A303" s="39"/>
      <c r="B303" s="40"/>
      <c r="C303" s="41"/>
      <c r="D303" s="223" t="s">
        <v>145</v>
      </c>
      <c r="E303" s="41"/>
      <c r="F303" s="224" t="s">
        <v>447</v>
      </c>
      <c r="G303" s="41"/>
      <c r="H303" s="41"/>
      <c r="I303" s="220"/>
      <c r="J303" s="41"/>
      <c r="K303" s="41"/>
      <c r="L303" s="45"/>
      <c r="M303" s="221"/>
      <c r="N303" s="222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145</v>
      </c>
      <c r="AU303" s="18" t="s">
        <v>79</v>
      </c>
    </row>
    <row r="304" spans="1:51" s="13" customFormat="1" ht="12">
      <c r="A304" s="13"/>
      <c r="B304" s="225"/>
      <c r="C304" s="226"/>
      <c r="D304" s="218" t="s">
        <v>147</v>
      </c>
      <c r="E304" s="227" t="s">
        <v>19</v>
      </c>
      <c r="F304" s="228" t="s">
        <v>439</v>
      </c>
      <c r="G304" s="226"/>
      <c r="H304" s="229">
        <v>0.12</v>
      </c>
      <c r="I304" s="230"/>
      <c r="J304" s="226"/>
      <c r="K304" s="226"/>
      <c r="L304" s="231"/>
      <c r="M304" s="232"/>
      <c r="N304" s="233"/>
      <c r="O304" s="233"/>
      <c r="P304" s="233"/>
      <c r="Q304" s="233"/>
      <c r="R304" s="233"/>
      <c r="S304" s="233"/>
      <c r="T304" s="23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5" t="s">
        <v>147</v>
      </c>
      <c r="AU304" s="235" t="s">
        <v>79</v>
      </c>
      <c r="AV304" s="13" t="s">
        <v>79</v>
      </c>
      <c r="AW304" s="13" t="s">
        <v>31</v>
      </c>
      <c r="AX304" s="13" t="s">
        <v>69</v>
      </c>
      <c r="AY304" s="235" t="s">
        <v>134</v>
      </c>
    </row>
    <row r="305" spans="1:51" s="13" customFormat="1" ht="12">
      <c r="A305" s="13"/>
      <c r="B305" s="225"/>
      <c r="C305" s="226"/>
      <c r="D305" s="218" t="s">
        <v>147</v>
      </c>
      <c r="E305" s="227" t="s">
        <v>19</v>
      </c>
      <c r="F305" s="228" t="s">
        <v>440</v>
      </c>
      <c r="G305" s="226"/>
      <c r="H305" s="229">
        <v>6.6</v>
      </c>
      <c r="I305" s="230"/>
      <c r="J305" s="226"/>
      <c r="K305" s="226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147</v>
      </c>
      <c r="AU305" s="235" t="s">
        <v>79</v>
      </c>
      <c r="AV305" s="13" t="s">
        <v>79</v>
      </c>
      <c r="AW305" s="13" t="s">
        <v>31</v>
      </c>
      <c r="AX305" s="13" t="s">
        <v>69</v>
      </c>
      <c r="AY305" s="235" t="s">
        <v>134</v>
      </c>
    </row>
    <row r="306" spans="1:51" s="13" customFormat="1" ht="12">
      <c r="A306" s="13"/>
      <c r="B306" s="225"/>
      <c r="C306" s="226"/>
      <c r="D306" s="218" t="s">
        <v>147</v>
      </c>
      <c r="E306" s="227" t="s">
        <v>19</v>
      </c>
      <c r="F306" s="228" t="s">
        <v>441</v>
      </c>
      <c r="G306" s="226"/>
      <c r="H306" s="229">
        <v>1.68</v>
      </c>
      <c r="I306" s="230"/>
      <c r="J306" s="226"/>
      <c r="K306" s="226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147</v>
      </c>
      <c r="AU306" s="235" t="s">
        <v>79</v>
      </c>
      <c r="AV306" s="13" t="s">
        <v>79</v>
      </c>
      <c r="AW306" s="13" t="s">
        <v>31</v>
      </c>
      <c r="AX306" s="13" t="s">
        <v>69</v>
      </c>
      <c r="AY306" s="235" t="s">
        <v>134</v>
      </c>
    </row>
    <row r="307" spans="1:51" s="14" customFormat="1" ht="12">
      <c r="A307" s="14"/>
      <c r="B307" s="236"/>
      <c r="C307" s="237"/>
      <c r="D307" s="218" t="s">
        <v>147</v>
      </c>
      <c r="E307" s="238" t="s">
        <v>19</v>
      </c>
      <c r="F307" s="239" t="s">
        <v>208</v>
      </c>
      <c r="G307" s="237"/>
      <c r="H307" s="240">
        <v>8.4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6" t="s">
        <v>147</v>
      </c>
      <c r="AU307" s="246" t="s">
        <v>79</v>
      </c>
      <c r="AV307" s="14" t="s">
        <v>141</v>
      </c>
      <c r="AW307" s="14" t="s">
        <v>31</v>
      </c>
      <c r="AX307" s="14" t="s">
        <v>77</v>
      </c>
      <c r="AY307" s="246" t="s">
        <v>134</v>
      </c>
    </row>
    <row r="308" spans="1:65" s="2" customFormat="1" ht="16.5" customHeight="1">
      <c r="A308" s="39"/>
      <c r="B308" s="40"/>
      <c r="C308" s="205" t="s">
        <v>448</v>
      </c>
      <c r="D308" s="205" t="s">
        <v>136</v>
      </c>
      <c r="E308" s="206" t="s">
        <v>449</v>
      </c>
      <c r="F308" s="207" t="s">
        <v>450</v>
      </c>
      <c r="G308" s="208" t="s">
        <v>304</v>
      </c>
      <c r="H308" s="209">
        <v>1.224</v>
      </c>
      <c r="I308" s="210"/>
      <c r="J308" s="211">
        <f>ROUND(I308*H308,2)</f>
        <v>0</v>
      </c>
      <c r="K308" s="207" t="s">
        <v>140</v>
      </c>
      <c r="L308" s="45"/>
      <c r="M308" s="212" t="s">
        <v>19</v>
      </c>
      <c r="N308" s="213" t="s">
        <v>40</v>
      </c>
      <c r="O308" s="85"/>
      <c r="P308" s="214">
        <f>O308*H308</f>
        <v>0</v>
      </c>
      <c r="Q308" s="214">
        <v>1.095275</v>
      </c>
      <c r="R308" s="214">
        <f>Q308*H308</f>
        <v>1.3406166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141</v>
      </c>
      <c r="AT308" s="216" t="s">
        <v>136</v>
      </c>
      <c r="AU308" s="216" t="s">
        <v>79</v>
      </c>
      <c r="AY308" s="18" t="s">
        <v>134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77</v>
      </c>
      <c r="BK308" s="217">
        <f>ROUND(I308*H308,2)</f>
        <v>0</v>
      </c>
      <c r="BL308" s="18" t="s">
        <v>141</v>
      </c>
      <c r="BM308" s="216" t="s">
        <v>451</v>
      </c>
    </row>
    <row r="309" spans="1:47" s="2" customFormat="1" ht="12">
      <c r="A309" s="39"/>
      <c r="B309" s="40"/>
      <c r="C309" s="41"/>
      <c r="D309" s="218" t="s">
        <v>143</v>
      </c>
      <c r="E309" s="41"/>
      <c r="F309" s="219" t="s">
        <v>452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143</v>
      </c>
      <c r="AU309" s="18" t="s">
        <v>79</v>
      </c>
    </row>
    <row r="310" spans="1:47" s="2" customFormat="1" ht="12">
      <c r="A310" s="39"/>
      <c r="B310" s="40"/>
      <c r="C310" s="41"/>
      <c r="D310" s="223" t="s">
        <v>145</v>
      </c>
      <c r="E310" s="41"/>
      <c r="F310" s="224" t="s">
        <v>453</v>
      </c>
      <c r="G310" s="41"/>
      <c r="H310" s="41"/>
      <c r="I310" s="220"/>
      <c r="J310" s="41"/>
      <c r="K310" s="41"/>
      <c r="L310" s="45"/>
      <c r="M310" s="221"/>
      <c r="N310" s="222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145</v>
      </c>
      <c r="AU310" s="18" t="s">
        <v>79</v>
      </c>
    </row>
    <row r="311" spans="1:51" s="13" customFormat="1" ht="12">
      <c r="A311" s="13"/>
      <c r="B311" s="225"/>
      <c r="C311" s="226"/>
      <c r="D311" s="218" t="s">
        <v>147</v>
      </c>
      <c r="E311" s="227" t="s">
        <v>19</v>
      </c>
      <c r="F311" s="228" t="s">
        <v>454</v>
      </c>
      <c r="G311" s="226"/>
      <c r="H311" s="229">
        <v>1.224</v>
      </c>
      <c r="I311" s="230"/>
      <c r="J311" s="226"/>
      <c r="K311" s="226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147</v>
      </c>
      <c r="AU311" s="235" t="s">
        <v>79</v>
      </c>
      <c r="AV311" s="13" t="s">
        <v>79</v>
      </c>
      <c r="AW311" s="13" t="s">
        <v>31</v>
      </c>
      <c r="AX311" s="13" t="s">
        <v>69</v>
      </c>
      <c r="AY311" s="235" t="s">
        <v>134</v>
      </c>
    </row>
    <row r="312" spans="1:51" s="14" customFormat="1" ht="12">
      <c r="A312" s="14"/>
      <c r="B312" s="236"/>
      <c r="C312" s="237"/>
      <c r="D312" s="218" t="s">
        <v>147</v>
      </c>
      <c r="E312" s="238" t="s">
        <v>19</v>
      </c>
      <c r="F312" s="239" t="s">
        <v>208</v>
      </c>
      <c r="G312" s="237"/>
      <c r="H312" s="240">
        <v>1.224</v>
      </c>
      <c r="I312" s="241"/>
      <c r="J312" s="237"/>
      <c r="K312" s="237"/>
      <c r="L312" s="242"/>
      <c r="M312" s="243"/>
      <c r="N312" s="244"/>
      <c r="O312" s="244"/>
      <c r="P312" s="244"/>
      <c r="Q312" s="244"/>
      <c r="R312" s="244"/>
      <c r="S312" s="244"/>
      <c r="T312" s="24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6" t="s">
        <v>147</v>
      </c>
      <c r="AU312" s="246" t="s">
        <v>79</v>
      </c>
      <c r="AV312" s="14" t="s">
        <v>141</v>
      </c>
      <c r="AW312" s="14" t="s">
        <v>31</v>
      </c>
      <c r="AX312" s="14" t="s">
        <v>77</v>
      </c>
      <c r="AY312" s="246" t="s">
        <v>134</v>
      </c>
    </row>
    <row r="313" spans="1:65" s="2" customFormat="1" ht="16.5" customHeight="1">
      <c r="A313" s="39"/>
      <c r="B313" s="40"/>
      <c r="C313" s="205" t="s">
        <v>455</v>
      </c>
      <c r="D313" s="205" t="s">
        <v>136</v>
      </c>
      <c r="E313" s="206" t="s">
        <v>456</v>
      </c>
      <c r="F313" s="207" t="s">
        <v>457</v>
      </c>
      <c r="G313" s="208" t="s">
        <v>304</v>
      </c>
      <c r="H313" s="209">
        <v>0.519</v>
      </c>
      <c r="I313" s="210"/>
      <c r="J313" s="211">
        <f>ROUND(I313*H313,2)</f>
        <v>0</v>
      </c>
      <c r="K313" s="207" t="s">
        <v>140</v>
      </c>
      <c r="L313" s="45"/>
      <c r="M313" s="212" t="s">
        <v>19</v>
      </c>
      <c r="N313" s="213" t="s">
        <v>40</v>
      </c>
      <c r="O313" s="85"/>
      <c r="P313" s="214">
        <f>O313*H313</f>
        <v>0</v>
      </c>
      <c r="Q313" s="214">
        <v>1.0395514031</v>
      </c>
      <c r="R313" s="214">
        <f>Q313*H313</f>
        <v>0.5395271782089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141</v>
      </c>
      <c r="AT313" s="216" t="s">
        <v>136</v>
      </c>
      <c r="AU313" s="216" t="s">
        <v>79</v>
      </c>
      <c r="AY313" s="18" t="s">
        <v>134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77</v>
      </c>
      <c r="BK313" s="217">
        <f>ROUND(I313*H313,2)</f>
        <v>0</v>
      </c>
      <c r="BL313" s="18" t="s">
        <v>141</v>
      </c>
      <c r="BM313" s="216" t="s">
        <v>458</v>
      </c>
    </row>
    <row r="314" spans="1:47" s="2" customFormat="1" ht="12">
      <c r="A314" s="39"/>
      <c r="B314" s="40"/>
      <c r="C314" s="41"/>
      <c r="D314" s="218" t="s">
        <v>143</v>
      </c>
      <c r="E314" s="41"/>
      <c r="F314" s="219" t="s">
        <v>459</v>
      </c>
      <c r="G314" s="41"/>
      <c r="H314" s="41"/>
      <c r="I314" s="220"/>
      <c r="J314" s="41"/>
      <c r="K314" s="41"/>
      <c r="L314" s="45"/>
      <c r="M314" s="221"/>
      <c r="N314" s="222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143</v>
      </c>
      <c r="AU314" s="18" t="s">
        <v>79</v>
      </c>
    </row>
    <row r="315" spans="1:47" s="2" customFormat="1" ht="12">
      <c r="A315" s="39"/>
      <c r="B315" s="40"/>
      <c r="C315" s="41"/>
      <c r="D315" s="223" t="s">
        <v>145</v>
      </c>
      <c r="E315" s="41"/>
      <c r="F315" s="224" t="s">
        <v>460</v>
      </c>
      <c r="G315" s="41"/>
      <c r="H315" s="41"/>
      <c r="I315" s="220"/>
      <c r="J315" s="41"/>
      <c r="K315" s="41"/>
      <c r="L315" s="45"/>
      <c r="M315" s="221"/>
      <c r="N315" s="22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145</v>
      </c>
      <c r="AU315" s="18" t="s">
        <v>79</v>
      </c>
    </row>
    <row r="316" spans="1:47" s="2" customFormat="1" ht="12">
      <c r="A316" s="39"/>
      <c r="B316" s="40"/>
      <c r="C316" s="41"/>
      <c r="D316" s="218" t="s">
        <v>308</v>
      </c>
      <c r="E316" s="41"/>
      <c r="F316" s="247" t="s">
        <v>461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308</v>
      </c>
      <c r="AU316" s="18" t="s">
        <v>79</v>
      </c>
    </row>
    <row r="317" spans="1:51" s="13" customFormat="1" ht="12">
      <c r="A317" s="13"/>
      <c r="B317" s="225"/>
      <c r="C317" s="226"/>
      <c r="D317" s="218" t="s">
        <v>147</v>
      </c>
      <c r="E317" s="227" t="s">
        <v>19</v>
      </c>
      <c r="F317" s="228" t="s">
        <v>462</v>
      </c>
      <c r="G317" s="226"/>
      <c r="H317" s="229">
        <v>0.519</v>
      </c>
      <c r="I317" s="230"/>
      <c r="J317" s="226"/>
      <c r="K317" s="226"/>
      <c r="L317" s="231"/>
      <c r="M317" s="232"/>
      <c r="N317" s="233"/>
      <c r="O317" s="233"/>
      <c r="P317" s="233"/>
      <c r="Q317" s="233"/>
      <c r="R317" s="233"/>
      <c r="S317" s="233"/>
      <c r="T317" s="23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5" t="s">
        <v>147</v>
      </c>
      <c r="AU317" s="235" t="s">
        <v>79</v>
      </c>
      <c r="AV317" s="13" t="s">
        <v>79</v>
      </c>
      <c r="AW317" s="13" t="s">
        <v>31</v>
      </c>
      <c r="AX317" s="13" t="s">
        <v>77</v>
      </c>
      <c r="AY317" s="235" t="s">
        <v>134</v>
      </c>
    </row>
    <row r="318" spans="1:63" s="12" customFormat="1" ht="22.8" customHeight="1">
      <c r="A318" s="12"/>
      <c r="B318" s="189"/>
      <c r="C318" s="190"/>
      <c r="D318" s="191" t="s">
        <v>68</v>
      </c>
      <c r="E318" s="203" t="s">
        <v>141</v>
      </c>
      <c r="F318" s="203" t="s">
        <v>463</v>
      </c>
      <c r="G318" s="190"/>
      <c r="H318" s="190"/>
      <c r="I318" s="193"/>
      <c r="J318" s="204">
        <f>BK318</f>
        <v>0</v>
      </c>
      <c r="K318" s="190"/>
      <c r="L318" s="195"/>
      <c r="M318" s="196"/>
      <c r="N318" s="197"/>
      <c r="O318" s="197"/>
      <c r="P318" s="198">
        <f>SUM(P319:P354)</f>
        <v>0</v>
      </c>
      <c r="Q318" s="197"/>
      <c r="R318" s="198">
        <f>SUM(R319:R354)</f>
        <v>270.28138079999997</v>
      </c>
      <c r="S318" s="197"/>
      <c r="T318" s="199">
        <f>SUM(T319:T354)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00" t="s">
        <v>77</v>
      </c>
      <c r="AT318" s="201" t="s">
        <v>68</v>
      </c>
      <c r="AU318" s="201" t="s">
        <v>77</v>
      </c>
      <c r="AY318" s="200" t="s">
        <v>134</v>
      </c>
      <c r="BK318" s="202">
        <f>SUM(BK319:BK354)</f>
        <v>0</v>
      </c>
    </row>
    <row r="319" spans="1:65" s="2" customFormat="1" ht="16.5" customHeight="1">
      <c r="A319" s="39"/>
      <c r="B319" s="40"/>
      <c r="C319" s="205" t="s">
        <v>464</v>
      </c>
      <c r="D319" s="205" t="s">
        <v>136</v>
      </c>
      <c r="E319" s="206" t="s">
        <v>465</v>
      </c>
      <c r="F319" s="207" t="s">
        <v>466</v>
      </c>
      <c r="G319" s="208" t="s">
        <v>139</v>
      </c>
      <c r="H319" s="209">
        <v>20.55</v>
      </c>
      <c r="I319" s="210"/>
      <c r="J319" s="211">
        <f>ROUND(I319*H319,2)</f>
        <v>0</v>
      </c>
      <c r="K319" s="207" t="s">
        <v>140</v>
      </c>
      <c r="L319" s="45"/>
      <c r="M319" s="212" t="s">
        <v>19</v>
      </c>
      <c r="N319" s="213" t="s">
        <v>40</v>
      </c>
      <c r="O319" s="85"/>
      <c r="P319" s="214">
        <f>O319*H319</f>
        <v>0</v>
      </c>
      <c r="Q319" s="214">
        <v>0</v>
      </c>
      <c r="R319" s="214">
        <f>Q319*H319</f>
        <v>0</v>
      </c>
      <c r="S319" s="214">
        <v>0</v>
      </c>
      <c r="T319" s="21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6" t="s">
        <v>141</v>
      </c>
      <c r="AT319" s="216" t="s">
        <v>136</v>
      </c>
      <c r="AU319" s="216" t="s">
        <v>79</v>
      </c>
      <c r="AY319" s="18" t="s">
        <v>134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8" t="s">
        <v>77</v>
      </c>
      <c r="BK319" s="217">
        <f>ROUND(I319*H319,2)</f>
        <v>0</v>
      </c>
      <c r="BL319" s="18" t="s">
        <v>141</v>
      </c>
      <c r="BM319" s="216" t="s">
        <v>467</v>
      </c>
    </row>
    <row r="320" spans="1:47" s="2" customFormat="1" ht="12">
      <c r="A320" s="39"/>
      <c r="B320" s="40"/>
      <c r="C320" s="41"/>
      <c r="D320" s="218" t="s">
        <v>143</v>
      </c>
      <c r="E320" s="41"/>
      <c r="F320" s="219" t="s">
        <v>468</v>
      </c>
      <c r="G320" s="41"/>
      <c r="H320" s="41"/>
      <c r="I320" s="220"/>
      <c r="J320" s="41"/>
      <c r="K320" s="41"/>
      <c r="L320" s="45"/>
      <c r="M320" s="221"/>
      <c r="N320" s="222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143</v>
      </c>
      <c r="AU320" s="18" t="s">
        <v>79</v>
      </c>
    </row>
    <row r="321" spans="1:47" s="2" customFormat="1" ht="12">
      <c r="A321" s="39"/>
      <c r="B321" s="40"/>
      <c r="C321" s="41"/>
      <c r="D321" s="223" t="s">
        <v>145</v>
      </c>
      <c r="E321" s="41"/>
      <c r="F321" s="224" t="s">
        <v>469</v>
      </c>
      <c r="G321" s="41"/>
      <c r="H321" s="41"/>
      <c r="I321" s="220"/>
      <c r="J321" s="41"/>
      <c r="K321" s="41"/>
      <c r="L321" s="45"/>
      <c r="M321" s="221"/>
      <c r="N321" s="222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145</v>
      </c>
      <c r="AU321" s="18" t="s">
        <v>79</v>
      </c>
    </row>
    <row r="322" spans="1:51" s="13" customFormat="1" ht="12">
      <c r="A322" s="13"/>
      <c r="B322" s="225"/>
      <c r="C322" s="226"/>
      <c r="D322" s="218" t="s">
        <v>147</v>
      </c>
      <c r="E322" s="227" t="s">
        <v>19</v>
      </c>
      <c r="F322" s="228" t="s">
        <v>470</v>
      </c>
      <c r="G322" s="226"/>
      <c r="H322" s="229">
        <v>1.75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147</v>
      </c>
      <c r="AU322" s="235" t="s">
        <v>79</v>
      </c>
      <c r="AV322" s="13" t="s">
        <v>79</v>
      </c>
      <c r="AW322" s="13" t="s">
        <v>31</v>
      </c>
      <c r="AX322" s="13" t="s">
        <v>69</v>
      </c>
      <c r="AY322" s="235" t="s">
        <v>134</v>
      </c>
    </row>
    <row r="323" spans="1:51" s="13" customFormat="1" ht="12">
      <c r="A323" s="13"/>
      <c r="B323" s="225"/>
      <c r="C323" s="226"/>
      <c r="D323" s="218" t="s">
        <v>147</v>
      </c>
      <c r="E323" s="227" t="s">
        <v>19</v>
      </c>
      <c r="F323" s="228" t="s">
        <v>471</v>
      </c>
      <c r="G323" s="226"/>
      <c r="H323" s="229">
        <v>18.8</v>
      </c>
      <c r="I323" s="230"/>
      <c r="J323" s="226"/>
      <c r="K323" s="226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147</v>
      </c>
      <c r="AU323" s="235" t="s">
        <v>79</v>
      </c>
      <c r="AV323" s="13" t="s">
        <v>79</v>
      </c>
      <c r="AW323" s="13" t="s">
        <v>31</v>
      </c>
      <c r="AX323" s="13" t="s">
        <v>69</v>
      </c>
      <c r="AY323" s="235" t="s">
        <v>134</v>
      </c>
    </row>
    <row r="324" spans="1:51" s="14" customFormat="1" ht="12">
      <c r="A324" s="14"/>
      <c r="B324" s="236"/>
      <c r="C324" s="237"/>
      <c r="D324" s="218" t="s">
        <v>147</v>
      </c>
      <c r="E324" s="238" t="s">
        <v>19</v>
      </c>
      <c r="F324" s="239" t="s">
        <v>208</v>
      </c>
      <c r="G324" s="237"/>
      <c r="H324" s="240">
        <v>20.55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6" t="s">
        <v>147</v>
      </c>
      <c r="AU324" s="246" t="s">
        <v>79</v>
      </c>
      <c r="AV324" s="14" t="s">
        <v>141</v>
      </c>
      <c r="AW324" s="14" t="s">
        <v>31</v>
      </c>
      <c r="AX324" s="14" t="s">
        <v>77</v>
      </c>
      <c r="AY324" s="246" t="s">
        <v>134</v>
      </c>
    </row>
    <row r="325" spans="1:65" s="2" customFormat="1" ht="16.5" customHeight="1">
      <c r="A325" s="39"/>
      <c r="B325" s="40"/>
      <c r="C325" s="205" t="s">
        <v>472</v>
      </c>
      <c r="D325" s="205" t="s">
        <v>136</v>
      </c>
      <c r="E325" s="206" t="s">
        <v>473</v>
      </c>
      <c r="F325" s="207" t="s">
        <v>474</v>
      </c>
      <c r="G325" s="208" t="s">
        <v>220</v>
      </c>
      <c r="H325" s="209">
        <v>29.66</v>
      </c>
      <c r="I325" s="210"/>
      <c r="J325" s="211">
        <f>ROUND(I325*H325,2)</f>
        <v>0</v>
      </c>
      <c r="K325" s="207" t="s">
        <v>140</v>
      </c>
      <c r="L325" s="45"/>
      <c r="M325" s="212" t="s">
        <v>19</v>
      </c>
      <c r="N325" s="213" t="s">
        <v>40</v>
      </c>
      <c r="O325" s="85"/>
      <c r="P325" s="214">
        <f>O325*H325</f>
        <v>0</v>
      </c>
      <c r="Q325" s="214">
        <v>2.43408</v>
      </c>
      <c r="R325" s="214">
        <f>Q325*H325</f>
        <v>72.1948128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141</v>
      </c>
      <c r="AT325" s="216" t="s">
        <v>136</v>
      </c>
      <c r="AU325" s="216" t="s">
        <v>79</v>
      </c>
      <c r="AY325" s="18" t="s">
        <v>134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77</v>
      </c>
      <c r="BK325" s="217">
        <f>ROUND(I325*H325,2)</f>
        <v>0</v>
      </c>
      <c r="BL325" s="18" t="s">
        <v>141</v>
      </c>
      <c r="BM325" s="216" t="s">
        <v>475</v>
      </c>
    </row>
    <row r="326" spans="1:47" s="2" customFormat="1" ht="12">
      <c r="A326" s="39"/>
      <c r="B326" s="40"/>
      <c r="C326" s="41"/>
      <c r="D326" s="218" t="s">
        <v>143</v>
      </c>
      <c r="E326" s="41"/>
      <c r="F326" s="219" t="s">
        <v>476</v>
      </c>
      <c r="G326" s="41"/>
      <c r="H326" s="41"/>
      <c r="I326" s="220"/>
      <c r="J326" s="41"/>
      <c r="K326" s="41"/>
      <c r="L326" s="45"/>
      <c r="M326" s="221"/>
      <c r="N326" s="222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143</v>
      </c>
      <c r="AU326" s="18" t="s">
        <v>79</v>
      </c>
    </row>
    <row r="327" spans="1:47" s="2" customFormat="1" ht="12">
      <c r="A327" s="39"/>
      <c r="B327" s="40"/>
      <c r="C327" s="41"/>
      <c r="D327" s="223" t="s">
        <v>145</v>
      </c>
      <c r="E327" s="41"/>
      <c r="F327" s="224" t="s">
        <v>477</v>
      </c>
      <c r="G327" s="41"/>
      <c r="H327" s="41"/>
      <c r="I327" s="220"/>
      <c r="J327" s="41"/>
      <c r="K327" s="41"/>
      <c r="L327" s="45"/>
      <c r="M327" s="221"/>
      <c r="N327" s="222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145</v>
      </c>
      <c r="AU327" s="18" t="s">
        <v>79</v>
      </c>
    </row>
    <row r="328" spans="1:51" s="13" customFormat="1" ht="12">
      <c r="A328" s="13"/>
      <c r="B328" s="225"/>
      <c r="C328" s="226"/>
      <c r="D328" s="218" t="s">
        <v>147</v>
      </c>
      <c r="E328" s="227" t="s">
        <v>19</v>
      </c>
      <c r="F328" s="228" t="s">
        <v>478</v>
      </c>
      <c r="G328" s="226"/>
      <c r="H328" s="229">
        <v>27.95</v>
      </c>
      <c r="I328" s="230"/>
      <c r="J328" s="226"/>
      <c r="K328" s="226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147</v>
      </c>
      <c r="AU328" s="235" t="s">
        <v>79</v>
      </c>
      <c r="AV328" s="13" t="s">
        <v>79</v>
      </c>
      <c r="AW328" s="13" t="s">
        <v>31</v>
      </c>
      <c r="AX328" s="13" t="s">
        <v>69</v>
      </c>
      <c r="AY328" s="235" t="s">
        <v>134</v>
      </c>
    </row>
    <row r="329" spans="1:51" s="13" customFormat="1" ht="12">
      <c r="A329" s="13"/>
      <c r="B329" s="225"/>
      <c r="C329" s="226"/>
      <c r="D329" s="218" t="s">
        <v>147</v>
      </c>
      <c r="E329" s="227" t="s">
        <v>19</v>
      </c>
      <c r="F329" s="228" t="s">
        <v>479</v>
      </c>
      <c r="G329" s="226"/>
      <c r="H329" s="229">
        <v>1.71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147</v>
      </c>
      <c r="AU329" s="235" t="s">
        <v>79</v>
      </c>
      <c r="AV329" s="13" t="s">
        <v>79</v>
      </c>
      <c r="AW329" s="13" t="s">
        <v>31</v>
      </c>
      <c r="AX329" s="13" t="s">
        <v>69</v>
      </c>
      <c r="AY329" s="235" t="s">
        <v>134</v>
      </c>
    </row>
    <row r="330" spans="1:51" s="14" customFormat="1" ht="12">
      <c r="A330" s="14"/>
      <c r="B330" s="236"/>
      <c r="C330" s="237"/>
      <c r="D330" s="218" t="s">
        <v>147</v>
      </c>
      <c r="E330" s="238" t="s">
        <v>19</v>
      </c>
      <c r="F330" s="239" t="s">
        <v>208</v>
      </c>
      <c r="G330" s="237"/>
      <c r="H330" s="240">
        <v>29.66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6" t="s">
        <v>147</v>
      </c>
      <c r="AU330" s="246" t="s">
        <v>79</v>
      </c>
      <c r="AV330" s="14" t="s">
        <v>141</v>
      </c>
      <c r="AW330" s="14" t="s">
        <v>31</v>
      </c>
      <c r="AX330" s="14" t="s">
        <v>77</v>
      </c>
      <c r="AY330" s="246" t="s">
        <v>134</v>
      </c>
    </row>
    <row r="331" spans="1:65" s="2" customFormat="1" ht="16.5" customHeight="1">
      <c r="A331" s="39"/>
      <c r="B331" s="40"/>
      <c r="C331" s="205" t="s">
        <v>352</v>
      </c>
      <c r="D331" s="205" t="s">
        <v>136</v>
      </c>
      <c r="E331" s="206" t="s">
        <v>480</v>
      </c>
      <c r="F331" s="207" t="s">
        <v>481</v>
      </c>
      <c r="G331" s="208" t="s">
        <v>220</v>
      </c>
      <c r="H331" s="209">
        <v>98.83</v>
      </c>
      <c r="I331" s="210"/>
      <c r="J331" s="211">
        <f>ROUND(I331*H331,2)</f>
        <v>0</v>
      </c>
      <c r="K331" s="207" t="s">
        <v>140</v>
      </c>
      <c r="L331" s="45"/>
      <c r="M331" s="212" t="s">
        <v>19</v>
      </c>
      <c r="N331" s="213" t="s">
        <v>40</v>
      </c>
      <c r="O331" s="85"/>
      <c r="P331" s="214">
        <f>O331*H331</f>
        <v>0</v>
      </c>
      <c r="Q331" s="214">
        <v>1.9968</v>
      </c>
      <c r="R331" s="214">
        <f>Q331*H331</f>
        <v>197.343744</v>
      </c>
      <c r="S331" s="214">
        <v>0</v>
      </c>
      <c r="T331" s="21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141</v>
      </c>
      <c r="AT331" s="216" t="s">
        <v>136</v>
      </c>
      <c r="AU331" s="216" t="s">
        <v>79</v>
      </c>
      <c r="AY331" s="18" t="s">
        <v>134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77</v>
      </c>
      <c r="BK331" s="217">
        <f>ROUND(I331*H331,2)</f>
        <v>0</v>
      </c>
      <c r="BL331" s="18" t="s">
        <v>141</v>
      </c>
      <c r="BM331" s="216" t="s">
        <v>482</v>
      </c>
    </row>
    <row r="332" spans="1:47" s="2" customFormat="1" ht="12">
      <c r="A332" s="39"/>
      <c r="B332" s="40"/>
      <c r="C332" s="41"/>
      <c r="D332" s="218" t="s">
        <v>143</v>
      </c>
      <c r="E332" s="41"/>
      <c r="F332" s="219" t="s">
        <v>483</v>
      </c>
      <c r="G332" s="41"/>
      <c r="H332" s="41"/>
      <c r="I332" s="220"/>
      <c r="J332" s="41"/>
      <c r="K332" s="41"/>
      <c r="L332" s="45"/>
      <c r="M332" s="221"/>
      <c r="N332" s="222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143</v>
      </c>
      <c r="AU332" s="18" t="s">
        <v>79</v>
      </c>
    </row>
    <row r="333" spans="1:47" s="2" customFormat="1" ht="12">
      <c r="A333" s="39"/>
      <c r="B333" s="40"/>
      <c r="C333" s="41"/>
      <c r="D333" s="223" t="s">
        <v>145</v>
      </c>
      <c r="E333" s="41"/>
      <c r="F333" s="224" t="s">
        <v>484</v>
      </c>
      <c r="G333" s="41"/>
      <c r="H333" s="41"/>
      <c r="I333" s="220"/>
      <c r="J333" s="41"/>
      <c r="K333" s="41"/>
      <c r="L333" s="45"/>
      <c r="M333" s="221"/>
      <c r="N333" s="222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145</v>
      </c>
      <c r="AU333" s="18" t="s">
        <v>79</v>
      </c>
    </row>
    <row r="334" spans="1:51" s="13" customFormat="1" ht="12">
      <c r="A334" s="13"/>
      <c r="B334" s="225"/>
      <c r="C334" s="226"/>
      <c r="D334" s="218" t="s">
        <v>147</v>
      </c>
      <c r="E334" s="227" t="s">
        <v>19</v>
      </c>
      <c r="F334" s="228" t="s">
        <v>485</v>
      </c>
      <c r="G334" s="226"/>
      <c r="H334" s="229">
        <v>8</v>
      </c>
      <c r="I334" s="230"/>
      <c r="J334" s="226"/>
      <c r="K334" s="226"/>
      <c r="L334" s="231"/>
      <c r="M334" s="232"/>
      <c r="N334" s="233"/>
      <c r="O334" s="233"/>
      <c r="P334" s="233"/>
      <c r="Q334" s="233"/>
      <c r="R334" s="233"/>
      <c r="S334" s="233"/>
      <c r="T334" s="23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5" t="s">
        <v>147</v>
      </c>
      <c r="AU334" s="235" t="s">
        <v>79</v>
      </c>
      <c r="AV334" s="13" t="s">
        <v>79</v>
      </c>
      <c r="AW334" s="13" t="s">
        <v>31</v>
      </c>
      <c r="AX334" s="13" t="s">
        <v>69</v>
      </c>
      <c r="AY334" s="235" t="s">
        <v>134</v>
      </c>
    </row>
    <row r="335" spans="1:51" s="13" customFormat="1" ht="12">
      <c r="A335" s="13"/>
      <c r="B335" s="225"/>
      <c r="C335" s="226"/>
      <c r="D335" s="218" t="s">
        <v>147</v>
      </c>
      <c r="E335" s="227" t="s">
        <v>19</v>
      </c>
      <c r="F335" s="228" t="s">
        <v>486</v>
      </c>
      <c r="G335" s="226"/>
      <c r="H335" s="229">
        <v>14.8</v>
      </c>
      <c r="I335" s="230"/>
      <c r="J335" s="226"/>
      <c r="K335" s="226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147</v>
      </c>
      <c r="AU335" s="235" t="s">
        <v>79</v>
      </c>
      <c r="AV335" s="13" t="s">
        <v>79</v>
      </c>
      <c r="AW335" s="13" t="s">
        <v>31</v>
      </c>
      <c r="AX335" s="13" t="s">
        <v>69</v>
      </c>
      <c r="AY335" s="235" t="s">
        <v>134</v>
      </c>
    </row>
    <row r="336" spans="1:51" s="13" customFormat="1" ht="12">
      <c r="A336" s="13"/>
      <c r="B336" s="225"/>
      <c r="C336" s="226"/>
      <c r="D336" s="218" t="s">
        <v>147</v>
      </c>
      <c r="E336" s="227" t="s">
        <v>19</v>
      </c>
      <c r="F336" s="228" t="s">
        <v>487</v>
      </c>
      <c r="G336" s="226"/>
      <c r="H336" s="229">
        <v>70.5</v>
      </c>
      <c r="I336" s="230"/>
      <c r="J336" s="226"/>
      <c r="K336" s="226"/>
      <c r="L336" s="231"/>
      <c r="M336" s="232"/>
      <c r="N336" s="233"/>
      <c r="O336" s="233"/>
      <c r="P336" s="233"/>
      <c r="Q336" s="233"/>
      <c r="R336" s="233"/>
      <c r="S336" s="233"/>
      <c r="T336" s="23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5" t="s">
        <v>147</v>
      </c>
      <c r="AU336" s="235" t="s">
        <v>79</v>
      </c>
      <c r="AV336" s="13" t="s">
        <v>79</v>
      </c>
      <c r="AW336" s="13" t="s">
        <v>31</v>
      </c>
      <c r="AX336" s="13" t="s">
        <v>69</v>
      </c>
      <c r="AY336" s="235" t="s">
        <v>134</v>
      </c>
    </row>
    <row r="337" spans="1:51" s="13" customFormat="1" ht="12">
      <c r="A337" s="13"/>
      <c r="B337" s="225"/>
      <c r="C337" s="226"/>
      <c r="D337" s="218" t="s">
        <v>147</v>
      </c>
      <c r="E337" s="227" t="s">
        <v>19</v>
      </c>
      <c r="F337" s="228" t="s">
        <v>488</v>
      </c>
      <c r="G337" s="226"/>
      <c r="H337" s="229">
        <v>2.13</v>
      </c>
      <c r="I337" s="230"/>
      <c r="J337" s="226"/>
      <c r="K337" s="226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147</v>
      </c>
      <c r="AU337" s="235" t="s">
        <v>79</v>
      </c>
      <c r="AV337" s="13" t="s">
        <v>79</v>
      </c>
      <c r="AW337" s="13" t="s">
        <v>31</v>
      </c>
      <c r="AX337" s="13" t="s">
        <v>69</v>
      </c>
      <c r="AY337" s="235" t="s">
        <v>134</v>
      </c>
    </row>
    <row r="338" spans="1:51" s="13" customFormat="1" ht="12">
      <c r="A338" s="13"/>
      <c r="B338" s="225"/>
      <c r="C338" s="226"/>
      <c r="D338" s="218" t="s">
        <v>147</v>
      </c>
      <c r="E338" s="227" t="s">
        <v>19</v>
      </c>
      <c r="F338" s="228" t="s">
        <v>489</v>
      </c>
      <c r="G338" s="226"/>
      <c r="H338" s="229">
        <v>3.4</v>
      </c>
      <c r="I338" s="230"/>
      <c r="J338" s="226"/>
      <c r="K338" s="226"/>
      <c r="L338" s="231"/>
      <c r="M338" s="232"/>
      <c r="N338" s="233"/>
      <c r="O338" s="233"/>
      <c r="P338" s="233"/>
      <c r="Q338" s="233"/>
      <c r="R338" s="233"/>
      <c r="S338" s="233"/>
      <c r="T338" s="23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5" t="s">
        <v>147</v>
      </c>
      <c r="AU338" s="235" t="s">
        <v>79</v>
      </c>
      <c r="AV338" s="13" t="s">
        <v>79</v>
      </c>
      <c r="AW338" s="13" t="s">
        <v>31</v>
      </c>
      <c r="AX338" s="13" t="s">
        <v>69</v>
      </c>
      <c r="AY338" s="235" t="s">
        <v>134</v>
      </c>
    </row>
    <row r="339" spans="1:51" s="14" customFormat="1" ht="12">
      <c r="A339" s="14"/>
      <c r="B339" s="236"/>
      <c r="C339" s="237"/>
      <c r="D339" s="218" t="s">
        <v>147</v>
      </c>
      <c r="E339" s="238" t="s">
        <v>19</v>
      </c>
      <c r="F339" s="239" t="s">
        <v>208</v>
      </c>
      <c r="G339" s="237"/>
      <c r="H339" s="240">
        <v>98.83</v>
      </c>
      <c r="I339" s="241"/>
      <c r="J339" s="237"/>
      <c r="K339" s="237"/>
      <c r="L339" s="242"/>
      <c r="M339" s="243"/>
      <c r="N339" s="244"/>
      <c r="O339" s="244"/>
      <c r="P339" s="244"/>
      <c r="Q339" s="244"/>
      <c r="R339" s="244"/>
      <c r="S339" s="244"/>
      <c r="T339" s="245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6" t="s">
        <v>147</v>
      </c>
      <c r="AU339" s="246" t="s">
        <v>79</v>
      </c>
      <c r="AV339" s="14" t="s">
        <v>141</v>
      </c>
      <c r="AW339" s="14" t="s">
        <v>31</v>
      </c>
      <c r="AX339" s="14" t="s">
        <v>77</v>
      </c>
      <c r="AY339" s="246" t="s">
        <v>134</v>
      </c>
    </row>
    <row r="340" spans="1:65" s="2" customFormat="1" ht="16.5" customHeight="1">
      <c r="A340" s="39"/>
      <c r="B340" s="40"/>
      <c r="C340" s="205" t="s">
        <v>490</v>
      </c>
      <c r="D340" s="205" t="s">
        <v>136</v>
      </c>
      <c r="E340" s="206" t="s">
        <v>491</v>
      </c>
      <c r="F340" s="207" t="s">
        <v>492</v>
      </c>
      <c r="G340" s="208" t="s">
        <v>139</v>
      </c>
      <c r="H340" s="209">
        <v>98.83</v>
      </c>
      <c r="I340" s="210"/>
      <c r="J340" s="211">
        <f>ROUND(I340*H340,2)</f>
        <v>0</v>
      </c>
      <c r="K340" s="207" t="s">
        <v>140</v>
      </c>
      <c r="L340" s="45"/>
      <c r="M340" s="212" t="s">
        <v>19</v>
      </c>
      <c r="N340" s="213" t="s">
        <v>40</v>
      </c>
      <c r="O340" s="85"/>
      <c r="P340" s="214">
        <f>O340*H340</f>
        <v>0</v>
      </c>
      <c r="Q340" s="214">
        <v>0</v>
      </c>
      <c r="R340" s="214">
        <f>Q340*H340</f>
        <v>0</v>
      </c>
      <c r="S340" s="214">
        <v>0</v>
      </c>
      <c r="T340" s="21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6" t="s">
        <v>141</v>
      </c>
      <c r="AT340" s="216" t="s">
        <v>136</v>
      </c>
      <c r="AU340" s="216" t="s">
        <v>79</v>
      </c>
      <c r="AY340" s="18" t="s">
        <v>134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77</v>
      </c>
      <c r="BK340" s="217">
        <f>ROUND(I340*H340,2)</f>
        <v>0</v>
      </c>
      <c r="BL340" s="18" t="s">
        <v>141</v>
      </c>
      <c r="BM340" s="216" t="s">
        <v>493</v>
      </c>
    </row>
    <row r="341" spans="1:47" s="2" customFormat="1" ht="12">
      <c r="A341" s="39"/>
      <c r="B341" s="40"/>
      <c r="C341" s="41"/>
      <c r="D341" s="218" t="s">
        <v>143</v>
      </c>
      <c r="E341" s="41"/>
      <c r="F341" s="219" t="s">
        <v>494</v>
      </c>
      <c r="G341" s="41"/>
      <c r="H341" s="41"/>
      <c r="I341" s="220"/>
      <c r="J341" s="41"/>
      <c r="K341" s="41"/>
      <c r="L341" s="45"/>
      <c r="M341" s="221"/>
      <c r="N341" s="222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143</v>
      </c>
      <c r="AU341" s="18" t="s">
        <v>79</v>
      </c>
    </row>
    <row r="342" spans="1:47" s="2" customFormat="1" ht="12">
      <c r="A342" s="39"/>
      <c r="B342" s="40"/>
      <c r="C342" s="41"/>
      <c r="D342" s="223" t="s">
        <v>145</v>
      </c>
      <c r="E342" s="41"/>
      <c r="F342" s="224" t="s">
        <v>495</v>
      </c>
      <c r="G342" s="41"/>
      <c r="H342" s="41"/>
      <c r="I342" s="220"/>
      <c r="J342" s="41"/>
      <c r="K342" s="41"/>
      <c r="L342" s="45"/>
      <c r="M342" s="221"/>
      <c r="N342" s="222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145</v>
      </c>
      <c r="AU342" s="18" t="s">
        <v>79</v>
      </c>
    </row>
    <row r="343" spans="1:51" s="13" customFormat="1" ht="12">
      <c r="A343" s="13"/>
      <c r="B343" s="225"/>
      <c r="C343" s="226"/>
      <c r="D343" s="218" t="s">
        <v>147</v>
      </c>
      <c r="E343" s="227" t="s">
        <v>19</v>
      </c>
      <c r="F343" s="228" t="s">
        <v>485</v>
      </c>
      <c r="G343" s="226"/>
      <c r="H343" s="229">
        <v>8</v>
      </c>
      <c r="I343" s="230"/>
      <c r="J343" s="226"/>
      <c r="K343" s="226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147</v>
      </c>
      <c r="AU343" s="235" t="s">
        <v>79</v>
      </c>
      <c r="AV343" s="13" t="s">
        <v>79</v>
      </c>
      <c r="AW343" s="13" t="s">
        <v>31</v>
      </c>
      <c r="AX343" s="13" t="s">
        <v>69</v>
      </c>
      <c r="AY343" s="235" t="s">
        <v>134</v>
      </c>
    </row>
    <row r="344" spans="1:51" s="13" customFormat="1" ht="12">
      <c r="A344" s="13"/>
      <c r="B344" s="225"/>
      <c r="C344" s="226"/>
      <c r="D344" s="218" t="s">
        <v>147</v>
      </c>
      <c r="E344" s="227" t="s">
        <v>19</v>
      </c>
      <c r="F344" s="228" t="s">
        <v>486</v>
      </c>
      <c r="G344" s="226"/>
      <c r="H344" s="229">
        <v>14.8</v>
      </c>
      <c r="I344" s="230"/>
      <c r="J344" s="226"/>
      <c r="K344" s="226"/>
      <c r="L344" s="231"/>
      <c r="M344" s="232"/>
      <c r="N344" s="233"/>
      <c r="O344" s="233"/>
      <c r="P344" s="233"/>
      <c r="Q344" s="233"/>
      <c r="R344" s="233"/>
      <c r="S344" s="233"/>
      <c r="T344" s="23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147</v>
      </c>
      <c r="AU344" s="235" t="s">
        <v>79</v>
      </c>
      <c r="AV344" s="13" t="s">
        <v>79</v>
      </c>
      <c r="AW344" s="13" t="s">
        <v>31</v>
      </c>
      <c r="AX344" s="13" t="s">
        <v>69</v>
      </c>
      <c r="AY344" s="235" t="s">
        <v>134</v>
      </c>
    </row>
    <row r="345" spans="1:51" s="13" customFormat="1" ht="12">
      <c r="A345" s="13"/>
      <c r="B345" s="225"/>
      <c r="C345" s="226"/>
      <c r="D345" s="218" t="s">
        <v>147</v>
      </c>
      <c r="E345" s="227" t="s">
        <v>19</v>
      </c>
      <c r="F345" s="228" t="s">
        <v>487</v>
      </c>
      <c r="G345" s="226"/>
      <c r="H345" s="229">
        <v>70.5</v>
      </c>
      <c r="I345" s="230"/>
      <c r="J345" s="226"/>
      <c r="K345" s="226"/>
      <c r="L345" s="231"/>
      <c r="M345" s="232"/>
      <c r="N345" s="233"/>
      <c r="O345" s="233"/>
      <c r="P345" s="233"/>
      <c r="Q345" s="233"/>
      <c r="R345" s="233"/>
      <c r="S345" s="233"/>
      <c r="T345" s="23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5" t="s">
        <v>147</v>
      </c>
      <c r="AU345" s="235" t="s">
        <v>79</v>
      </c>
      <c r="AV345" s="13" t="s">
        <v>79</v>
      </c>
      <c r="AW345" s="13" t="s">
        <v>31</v>
      </c>
      <c r="AX345" s="13" t="s">
        <v>69</v>
      </c>
      <c r="AY345" s="235" t="s">
        <v>134</v>
      </c>
    </row>
    <row r="346" spans="1:51" s="13" customFormat="1" ht="12">
      <c r="A346" s="13"/>
      <c r="B346" s="225"/>
      <c r="C346" s="226"/>
      <c r="D346" s="218" t="s">
        <v>147</v>
      </c>
      <c r="E346" s="227" t="s">
        <v>19</v>
      </c>
      <c r="F346" s="228" t="s">
        <v>488</v>
      </c>
      <c r="G346" s="226"/>
      <c r="H346" s="229">
        <v>2.13</v>
      </c>
      <c r="I346" s="230"/>
      <c r="J346" s="226"/>
      <c r="K346" s="226"/>
      <c r="L346" s="231"/>
      <c r="M346" s="232"/>
      <c r="N346" s="233"/>
      <c r="O346" s="233"/>
      <c r="P346" s="233"/>
      <c r="Q346" s="233"/>
      <c r="R346" s="233"/>
      <c r="S346" s="233"/>
      <c r="T346" s="23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5" t="s">
        <v>147</v>
      </c>
      <c r="AU346" s="235" t="s">
        <v>79</v>
      </c>
      <c r="AV346" s="13" t="s">
        <v>79</v>
      </c>
      <c r="AW346" s="13" t="s">
        <v>31</v>
      </c>
      <c r="AX346" s="13" t="s">
        <v>69</v>
      </c>
      <c r="AY346" s="235" t="s">
        <v>134</v>
      </c>
    </row>
    <row r="347" spans="1:51" s="13" customFormat="1" ht="12">
      <c r="A347" s="13"/>
      <c r="B347" s="225"/>
      <c r="C347" s="226"/>
      <c r="D347" s="218" t="s">
        <v>147</v>
      </c>
      <c r="E347" s="227" t="s">
        <v>19</v>
      </c>
      <c r="F347" s="228" t="s">
        <v>489</v>
      </c>
      <c r="G347" s="226"/>
      <c r="H347" s="229">
        <v>3.4</v>
      </c>
      <c r="I347" s="230"/>
      <c r="J347" s="226"/>
      <c r="K347" s="226"/>
      <c r="L347" s="231"/>
      <c r="M347" s="232"/>
      <c r="N347" s="233"/>
      <c r="O347" s="233"/>
      <c r="P347" s="233"/>
      <c r="Q347" s="233"/>
      <c r="R347" s="233"/>
      <c r="S347" s="233"/>
      <c r="T347" s="23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5" t="s">
        <v>147</v>
      </c>
      <c r="AU347" s="235" t="s">
        <v>79</v>
      </c>
      <c r="AV347" s="13" t="s">
        <v>79</v>
      </c>
      <c r="AW347" s="13" t="s">
        <v>31</v>
      </c>
      <c r="AX347" s="13" t="s">
        <v>69</v>
      </c>
      <c r="AY347" s="235" t="s">
        <v>134</v>
      </c>
    </row>
    <row r="348" spans="1:51" s="14" customFormat="1" ht="12">
      <c r="A348" s="14"/>
      <c r="B348" s="236"/>
      <c r="C348" s="237"/>
      <c r="D348" s="218" t="s">
        <v>147</v>
      </c>
      <c r="E348" s="238" t="s">
        <v>19</v>
      </c>
      <c r="F348" s="239" t="s">
        <v>208</v>
      </c>
      <c r="G348" s="237"/>
      <c r="H348" s="240">
        <v>98.83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6" t="s">
        <v>147</v>
      </c>
      <c r="AU348" s="246" t="s">
        <v>79</v>
      </c>
      <c r="AV348" s="14" t="s">
        <v>141</v>
      </c>
      <c r="AW348" s="14" t="s">
        <v>31</v>
      </c>
      <c r="AX348" s="14" t="s">
        <v>77</v>
      </c>
      <c r="AY348" s="246" t="s">
        <v>134</v>
      </c>
    </row>
    <row r="349" spans="1:65" s="2" customFormat="1" ht="16.5" customHeight="1">
      <c r="A349" s="39"/>
      <c r="B349" s="40"/>
      <c r="C349" s="205" t="s">
        <v>496</v>
      </c>
      <c r="D349" s="205" t="s">
        <v>136</v>
      </c>
      <c r="E349" s="206" t="s">
        <v>497</v>
      </c>
      <c r="F349" s="207" t="s">
        <v>498</v>
      </c>
      <c r="G349" s="208" t="s">
        <v>499</v>
      </c>
      <c r="H349" s="209">
        <v>8.55</v>
      </c>
      <c r="I349" s="210"/>
      <c r="J349" s="211">
        <f>ROUND(I349*H349,2)</f>
        <v>0</v>
      </c>
      <c r="K349" s="207" t="s">
        <v>140</v>
      </c>
      <c r="L349" s="45"/>
      <c r="M349" s="212" t="s">
        <v>19</v>
      </c>
      <c r="N349" s="213" t="s">
        <v>40</v>
      </c>
      <c r="O349" s="85"/>
      <c r="P349" s="214">
        <f>O349*H349</f>
        <v>0</v>
      </c>
      <c r="Q349" s="214">
        <v>0.08688</v>
      </c>
      <c r="R349" s="214">
        <f>Q349*H349</f>
        <v>0.742824</v>
      </c>
      <c r="S349" s="214">
        <v>0</v>
      </c>
      <c r="T349" s="215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16" t="s">
        <v>141</v>
      </c>
      <c r="AT349" s="216" t="s">
        <v>136</v>
      </c>
      <c r="AU349" s="216" t="s">
        <v>79</v>
      </c>
      <c r="AY349" s="18" t="s">
        <v>134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8" t="s">
        <v>77</v>
      </c>
      <c r="BK349" s="217">
        <f>ROUND(I349*H349,2)</f>
        <v>0</v>
      </c>
      <c r="BL349" s="18" t="s">
        <v>141</v>
      </c>
      <c r="BM349" s="216" t="s">
        <v>500</v>
      </c>
    </row>
    <row r="350" spans="1:47" s="2" customFormat="1" ht="12">
      <c r="A350" s="39"/>
      <c r="B350" s="40"/>
      <c r="C350" s="41"/>
      <c r="D350" s="218" t="s">
        <v>143</v>
      </c>
      <c r="E350" s="41"/>
      <c r="F350" s="219" t="s">
        <v>501</v>
      </c>
      <c r="G350" s="41"/>
      <c r="H350" s="41"/>
      <c r="I350" s="220"/>
      <c r="J350" s="41"/>
      <c r="K350" s="41"/>
      <c r="L350" s="45"/>
      <c r="M350" s="221"/>
      <c r="N350" s="222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143</v>
      </c>
      <c r="AU350" s="18" t="s">
        <v>79</v>
      </c>
    </row>
    <row r="351" spans="1:47" s="2" customFormat="1" ht="12">
      <c r="A351" s="39"/>
      <c r="B351" s="40"/>
      <c r="C351" s="41"/>
      <c r="D351" s="223" t="s">
        <v>145</v>
      </c>
      <c r="E351" s="41"/>
      <c r="F351" s="224" t="s">
        <v>502</v>
      </c>
      <c r="G351" s="41"/>
      <c r="H351" s="41"/>
      <c r="I351" s="220"/>
      <c r="J351" s="41"/>
      <c r="K351" s="41"/>
      <c r="L351" s="45"/>
      <c r="M351" s="221"/>
      <c r="N351" s="222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145</v>
      </c>
      <c r="AU351" s="18" t="s">
        <v>79</v>
      </c>
    </row>
    <row r="352" spans="1:51" s="13" customFormat="1" ht="12">
      <c r="A352" s="13"/>
      <c r="B352" s="225"/>
      <c r="C352" s="226"/>
      <c r="D352" s="218" t="s">
        <v>147</v>
      </c>
      <c r="E352" s="227" t="s">
        <v>19</v>
      </c>
      <c r="F352" s="228" t="s">
        <v>503</v>
      </c>
      <c r="G352" s="226"/>
      <c r="H352" s="229">
        <v>5.75</v>
      </c>
      <c r="I352" s="230"/>
      <c r="J352" s="226"/>
      <c r="K352" s="226"/>
      <c r="L352" s="231"/>
      <c r="M352" s="232"/>
      <c r="N352" s="233"/>
      <c r="O352" s="233"/>
      <c r="P352" s="233"/>
      <c r="Q352" s="233"/>
      <c r="R352" s="233"/>
      <c r="S352" s="233"/>
      <c r="T352" s="23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5" t="s">
        <v>147</v>
      </c>
      <c r="AU352" s="235" t="s">
        <v>79</v>
      </c>
      <c r="AV352" s="13" t="s">
        <v>79</v>
      </c>
      <c r="AW352" s="13" t="s">
        <v>31</v>
      </c>
      <c r="AX352" s="13" t="s">
        <v>69</v>
      </c>
      <c r="AY352" s="235" t="s">
        <v>134</v>
      </c>
    </row>
    <row r="353" spans="1:51" s="13" customFormat="1" ht="12">
      <c r="A353" s="13"/>
      <c r="B353" s="225"/>
      <c r="C353" s="226"/>
      <c r="D353" s="218" t="s">
        <v>147</v>
      </c>
      <c r="E353" s="227" t="s">
        <v>19</v>
      </c>
      <c r="F353" s="228" t="s">
        <v>504</v>
      </c>
      <c r="G353" s="226"/>
      <c r="H353" s="229">
        <v>2.8</v>
      </c>
      <c r="I353" s="230"/>
      <c r="J353" s="226"/>
      <c r="K353" s="226"/>
      <c r="L353" s="231"/>
      <c r="M353" s="232"/>
      <c r="N353" s="233"/>
      <c r="O353" s="233"/>
      <c r="P353" s="233"/>
      <c r="Q353" s="233"/>
      <c r="R353" s="233"/>
      <c r="S353" s="233"/>
      <c r="T353" s="23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5" t="s">
        <v>147</v>
      </c>
      <c r="AU353" s="235" t="s">
        <v>79</v>
      </c>
      <c r="AV353" s="13" t="s">
        <v>79</v>
      </c>
      <c r="AW353" s="13" t="s">
        <v>31</v>
      </c>
      <c r="AX353" s="13" t="s">
        <v>69</v>
      </c>
      <c r="AY353" s="235" t="s">
        <v>134</v>
      </c>
    </row>
    <row r="354" spans="1:51" s="14" customFormat="1" ht="12">
      <c r="A354" s="14"/>
      <c r="B354" s="236"/>
      <c r="C354" s="237"/>
      <c r="D354" s="218" t="s">
        <v>147</v>
      </c>
      <c r="E354" s="238" t="s">
        <v>19</v>
      </c>
      <c r="F354" s="239" t="s">
        <v>208</v>
      </c>
      <c r="G354" s="237"/>
      <c r="H354" s="240">
        <v>8.55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6" t="s">
        <v>147</v>
      </c>
      <c r="AU354" s="246" t="s">
        <v>79</v>
      </c>
      <c r="AV354" s="14" t="s">
        <v>141</v>
      </c>
      <c r="AW354" s="14" t="s">
        <v>31</v>
      </c>
      <c r="AX354" s="14" t="s">
        <v>77</v>
      </c>
      <c r="AY354" s="246" t="s">
        <v>134</v>
      </c>
    </row>
    <row r="355" spans="1:63" s="12" customFormat="1" ht="22.8" customHeight="1">
      <c r="A355" s="12"/>
      <c r="B355" s="189"/>
      <c r="C355" s="190"/>
      <c r="D355" s="191" t="s">
        <v>68</v>
      </c>
      <c r="E355" s="203" t="s">
        <v>156</v>
      </c>
      <c r="F355" s="203" t="s">
        <v>505</v>
      </c>
      <c r="G355" s="190"/>
      <c r="H355" s="190"/>
      <c r="I355" s="193"/>
      <c r="J355" s="204">
        <f>BK355</f>
        <v>0</v>
      </c>
      <c r="K355" s="190"/>
      <c r="L355" s="195"/>
      <c r="M355" s="196"/>
      <c r="N355" s="197"/>
      <c r="O355" s="197"/>
      <c r="P355" s="198">
        <f>SUM(P356:P367)</f>
        <v>0</v>
      </c>
      <c r="Q355" s="197"/>
      <c r="R355" s="198">
        <f>SUM(R356:R367)</f>
        <v>139.61</v>
      </c>
      <c r="S355" s="197"/>
      <c r="T355" s="199">
        <f>SUM(T356:T367)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00" t="s">
        <v>77</v>
      </c>
      <c r="AT355" s="201" t="s">
        <v>68</v>
      </c>
      <c r="AU355" s="201" t="s">
        <v>77</v>
      </c>
      <c r="AY355" s="200" t="s">
        <v>134</v>
      </c>
      <c r="BK355" s="202">
        <f>SUM(BK356:BK367)</f>
        <v>0</v>
      </c>
    </row>
    <row r="356" spans="1:65" s="2" customFormat="1" ht="16.5" customHeight="1">
      <c r="A356" s="39"/>
      <c r="B356" s="40"/>
      <c r="C356" s="205" t="s">
        <v>506</v>
      </c>
      <c r="D356" s="205" t="s">
        <v>136</v>
      </c>
      <c r="E356" s="206" t="s">
        <v>507</v>
      </c>
      <c r="F356" s="207" t="s">
        <v>508</v>
      </c>
      <c r="G356" s="208" t="s">
        <v>139</v>
      </c>
      <c r="H356" s="209">
        <v>397</v>
      </c>
      <c r="I356" s="210"/>
      <c r="J356" s="211">
        <f>ROUND(I356*H356,2)</f>
        <v>0</v>
      </c>
      <c r="K356" s="207" t="s">
        <v>140</v>
      </c>
      <c r="L356" s="45"/>
      <c r="M356" s="212" t="s">
        <v>19</v>
      </c>
      <c r="N356" s="213" t="s">
        <v>40</v>
      </c>
      <c r="O356" s="85"/>
      <c r="P356" s="214">
        <f>O356*H356</f>
        <v>0</v>
      </c>
      <c r="Q356" s="214">
        <v>0.23</v>
      </c>
      <c r="R356" s="214">
        <f>Q356*H356</f>
        <v>91.31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141</v>
      </c>
      <c r="AT356" s="216" t="s">
        <v>136</v>
      </c>
      <c r="AU356" s="216" t="s">
        <v>79</v>
      </c>
      <c r="AY356" s="18" t="s">
        <v>134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77</v>
      </c>
      <c r="BK356" s="217">
        <f>ROUND(I356*H356,2)</f>
        <v>0</v>
      </c>
      <c r="BL356" s="18" t="s">
        <v>141</v>
      </c>
      <c r="BM356" s="216" t="s">
        <v>509</v>
      </c>
    </row>
    <row r="357" spans="1:47" s="2" customFormat="1" ht="12">
      <c r="A357" s="39"/>
      <c r="B357" s="40"/>
      <c r="C357" s="41"/>
      <c r="D357" s="218" t="s">
        <v>143</v>
      </c>
      <c r="E357" s="41"/>
      <c r="F357" s="219" t="s">
        <v>510</v>
      </c>
      <c r="G357" s="41"/>
      <c r="H357" s="41"/>
      <c r="I357" s="220"/>
      <c r="J357" s="41"/>
      <c r="K357" s="41"/>
      <c r="L357" s="45"/>
      <c r="M357" s="221"/>
      <c r="N357" s="222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143</v>
      </c>
      <c r="AU357" s="18" t="s">
        <v>79</v>
      </c>
    </row>
    <row r="358" spans="1:47" s="2" customFormat="1" ht="12">
      <c r="A358" s="39"/>
      <c r="B358" s="40"/>
      <c r="C358" s="41"/>
      <c r="D358" s="223" t="s">
        <v>145</v>
      </c>
      <c r="E358" s="41"/>
      <c r="F358" s="224" t="s">
        <v>511</v>
      </c>
      <c r="G358" s="41"/>
      <c r="H358" s="41"/>
      <c r="I358" s="220"/>
      <c r="J358" s="41"/>
      <c r="K358" s="41"/>
      <c r="L358" s="45"/>
      <c r="M358" s="221"/>
      <c r="N358" s="222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145</v>
      </c>
      <c r="AU358" s="18" t="s">
        <v>79</v>
      </c>
    </row>
    <row r="359" spans="1:51" s="13" customFormat="1" ht="12">
      <c r="A359" s="13"/>
      <c r="B359" s="225"/>
      <c r="C359" s="226"/>
      <c r="D359" s="218" t="s">
        <v>147</v>
      </c>
      <c r="E359" s="227" t="s">
        <v>19</v>
      </c>
      <c r="F359" s="228" t="s">
        <v>512</v>
      </c>
      <c r="G359" s="226"/>
      <c r="H359" s="229">
        <v>235</v>
      </c>
      <c r="I359" s="230"/>
      <c r="J359" s="226"/>
      <c r="K359" s="226"/>
      <c r="L359" s="231"/>
      <c r="M359" s="232"/>
      <c r="N359" s="233"/>
      <c r="O359" s="233"/>
      <c r="P359" s="233"/>
      <c r="Q359" s="233"/>
      <c r="R359" s="233"/>
      <c r="S359" s="233"/>
      <c r="T359" s="23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5" t="s">
        <v>147</v>
      </c>
      <c r="AU359" s="235" t="s">
        <v>79</v>
      </c>
      <c r="AV359" s="13" t="s">
        <v>79</v>
      </c>
      <c r="AW359" s="13" t="s">
        <v>31</v>
      </c>
      <c r="AX359" s="13" t="s">
        <v>69</v>
      </c>
      <c r="AY359" s="235" t="s">
        <v>134</v>
      </c>
    </row>
    <row r="360" spans="1:51" s="13" customFormat="1" ht="12">
      <c r="A360" s="13"/>
      <c r="B360" s="225"/>
      <c r="C360" s="226"/>
      <c r="D360" s="218" t="s">
        <v>147</v>
      </c>
      <c r="E360" s="227" t="s">
        <v>19</v>
      </c>
      <c r="F360" s="228" t="s">
        <v>373</v>
      </c>
      <c r="G360" s="226"/>
      <c r="H360" s="229">
        <v>105</v>
      </c>
      <c r="I360" s="230"/>
      <c r="J360" s="226"/>
      <c r="K360" s="226"/>
      <c r="L360" s="231"/>
      <c r="M360" s="232"/>
      <c r="N360" s="233"/>
      <c r="O360" s="233"/>
      <c r="P360" s="233"/>
      <c r="Q360" s="233"/>
      <c r="R360" s="233"/>
      <c r="S360" s="233"/>
      <c r="T360" s="23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5" t="s">
        <v>147</v>
      </c>
      <c r="AU360" s="235" t="s">
        <v>79</v>
      </c>
      <c r="AV360" s="13" t="s">
        <v>79</v>
      </c>
      <c r="AW360" s="13" t="s">
        <v>31</v>
      </c>
      <c r="AX360" s="13" t="s">
        <v>69</v>
      </c>
      <c r="AY360" s="235" t="s">
        <v>134</v>
      </c>
    </row>
    <row r="361" spans="1:51" s="13" customFormat="1" ht="12">
      <c r="A361" s="13"/>
      <c r="B361" s="225"/>
      <c r="C361" s="226"/>
      <c r="D361" s="218" t="s">
        <v>147</v>
      </c>
      <c r="E361" s="227" t="s">
        <v>19</v>
      </c>
      <c r="F361" s="228" t="s">
        <v>513</v>
      </c>
      <c r="G361" s="226"/>
      <c r="H361" s="229">
        <v>20</v>
      </c>
      <c r="I361" s="230"/>
      <c r="J361" s="226"/>
      <c r="K361" s="226"/>
      <c r="L361" s="231"/>
      <c r="M361" s="232"/>
      <c r="N361" s="233"/>
      <c r="O361" s="233"/>
      <c r="P361" s="233"/>
      <c r="Q361" s="233"/>
      <c r="R361" s="233"/>
      <c r="S361" s="233"/>
      <c r="T361" s="23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5" t="s">
        <v>147</v>
      </c>
      <c r="AU361" s="235" t="s">
        <v>79</v>
      </c>
      <c r="AV361" s="13" t="s">
        <v>79</v>
      </c>
      <c r="AW361" s="13" t="s">
        <v>31</v>
      </c>
      <c r="AX361" s="13" t="s">
        <v>69</v>
      </c>
      <c r="AY361" s="235" t="s">
        <v>134</v>
      </c>
    </row>
    <row r="362" spans="1:51" s="13" customFormat="1" ht="12">
      <c r="A362" s="13"/>
      <c r="B362" s="225"/>
      <c r="C362" s="226"/>
      <c r="D362" s="218" t="s">
        <v>147</v>
      </c>
      <c r="E362" s="227" t="s">
        <v>19</v>
      </c>
      <c r="F362" s="228" t="s">
        <v>391</v>
      </c>
      <c r="G362" s="226"/>
      <c r="H362" s="229">
        <v>37</v>
      </c>
      <c r="I362" s="230"/>
      <c r="J362" s="226"/>
      <c r="K362" s="226"/>
      <c r="L362" s="231"/>
      <c r="M362" s="232"/>
      <c r="N362" s="233"/>
      <c r="O362" s="233"/>
      <c r="P362" s="233"/>
      <c r="Q362" s="233"/>
      <c r="R362" s="233"/>
      <c r="S362" s="233"/>
      <c r="T362" s="23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5" t="s">
        <v>147</v>
      </c>
      <c r="AU362" s="235" t="s">
        <v>79</v>
      </c>
      <c r="AV362" s="13" t="s">
        <v>79</v>
      </c>
      <c r="AW362" s="13" t="s">
        <v>31</v>
      </c>
      <c r="AX362" s="13" t="s">
        <v>69</v>
      </c>
      <c r="AY362" s="235" t="s">
        <v>134</v>
      </c>
    </row>
    <row r="363" spans="1:51" s="14" customFormat="1" ht="12">
      <c r="A363" s="14"/>
      <c r="B363" s="236"/>
      <c r="C363" s="237"/>
      <c r="D363" s="218" t="s">
        <v>147</v>
      </c>
      <c r="E363" s="238" t="s">
        <v>19</v>
      </c>
      <c r="F363" s="239" t="s">
        <v>208</v>
      </c>
      <c r="G363" s="237"/>
      <c r="H363" s="240">
        <v>397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6" t="s">
        <v>147</v>
      </c>
      <c r="AU363" s="246" t="s">
        <v>79</v>
      </c>
      <c r="AV363" s="14" t="s">
        <v>141</v>
      </c>
      <c r="AW363" s="14" t="s">
        <v>31</v>
      </c>
      <c r="AX363" s="14" t="s">
        <v>77</v>
      </c>
      <c r="AY363" s="246" t="s">
        <v>134</v>
      </c>
    </row>
    <row r="364" spans="1:65" s="2" customFormat="1" ht="16.5" customHeight="1">
      <c r="A364" s="39"/>
      <c r="B364" s="40"/>
      <c r="C364" s="205" t="s">
        <v>514</v>
      </c>
      <c r="D364" s="205" t="s">
        <v>136</v>
      </c>
      <c r="E364" s="206" t="s">
        <v>515</v>
      </c>
      <c r="F364" s="207" t="s">
        <v>516</v>
      </c>
      <c r="G364" s="208" t="s">
        <v>139</v>
      </c>
      <c r="H364" s="209">
        <v>105</v>
      </c>
      <c r="I364" s="210"/>
      <c r="J364" s="211">
        <f>ROUND(I364*H364,2)</f>
        <v>0</v>
      </c>
      <c r="K364" s="207" t="s">
        <v>140</v>
      </c>
      <c r="L364" s="45"/>
      <c r="M364" s="212" t="s">
        <v>19</v>
      </c>
      <c r="N364" s="213" t="s">
        <v>40</v>
      </c>
      <c r="O364" s="85"/>
      <c r="P364" s="214">
        <f>O364*H364</f>
        <v>0</v>
      </c>
      <c r="Q364" s="214">
        <v>0.46</v>
      </c>
      <c r="R364" s="214">
        <f>Q364*H364</f>
        <v>48.300000000000004</v>
      </c>
      <c r="S364" s="214">
        <v>0</v>
      </c>
      <c r="T364" s="215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16" t="s">
        <v>141</v>
      </c>
      <c r="AT364" s="216" t="s">
        <v>136</v>
      </c>
      <c r="AU364" s="216" t="s">
        <v>79</v>
      </c>
      <c r="AY364" s="18" t="s">
        <v>134</v>
      </c>
      <c r="BE364" s="217">
        <f>IF(N364="základní",J364,0)</f>
        <v>0</v>
      </c>
      <c r="BF364" s="217">
        <f>IF(N364="snížená",J364,0)</f>
        <v>0</v>
      </c>
      <c r="BG364" s="217">
        <f>IF(N364="zákl. přenesená",J364,0)</f>
        <v>0</v>
      </c>
      <c r="BH364" s="217">
        <f>IF(N364="sníž. přenesená",J364,0)</f>
        <v>0</v>
      </c>
      <c r="BI364" s="217">
        <f>IF(N364="nulová",J364,0)</f>
        <v>0</v>
      </c>
      <c r="BJ364" s="18" t="s">
        <v>77</v>
      </c>
      <c r="BK364" s="217">
        <f>ROUND(I364*H364,2)</f>
        <v>0</v>
      </c>
      <c r="BL364" s="18" t="s">
        <v>141</v>
      </c>
      <c r="BM364" s="216" t="s">
        <v>517</v>
      </c>
    </row>
    <row r="365" spans="1:47" s="2" customFormat="1" ht="12">
      <c r="A365" s="39"/>
      <c r="B365" s="40"/>
      <c r="C365" s="41"/>
      <c r="D365" s="218" t="s">
        <v>143</v>
      </c>
      <c r="E365" s="41"/>
      <c r="F365" s="219" t="s">
        <v>518</v>
      </c>
      <c r="G365" s="41"/>
      <c r="H365" s="41"/>
      <c r="I365" s="220"/>
      <c r="J365" s="41"/>
      <c r="K365" s="41"/>
      <c r="L365" s="45"/>
      <c r="M365" s="221"/>
      <c r="N365" s="222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143</v>
      </c>
      <c r="AU365" s="18" t="s">
        <v>79</v>
      </c>
    </row>
    <row r="366" spans="1:47" s="2" customFormat="1" ht="12">
      <c r="A366" s="39"/>
      <c r="B366" s="40"/>
      <c r="C366" s="41"/>
      <c r="D366" s="223" t="s">
        <v>145</v>
      </c>
      <c r="E366" s="41"/>
      <c r="F366" s="224" t="s">
        <v>519</v>
      </c>
      <c r="G366" s="41"/>
      <c r="H366" s="41"/>
      <c r="I366" s="220"/>
      <c r="J366" s="41"/>
      <c r="K366" s="41"/>
      <c r="L366" s="45"/>
      <c r="M366" s="221"/>
      <c r="N366" s="222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145</v>
      </c>
      <c r="AU366" s="18" t="s">
        <v>79</v>
      </c>
    </row>
    <row r="367" spans="1:51" s="13" customFormat="1" ht="12">
      <c r="A367" s="13"/>
      <c r="B367" s="225"/>
      <c r="C367" s="226"/>
      <c r="D367" s="218" t="s">
        <v>147</v>
      </c>
      <c r="E367" s="227" t="s">
        <v>19</v>
      </c>
      <c r="F367" s="228" t="s">
        <v>373</v>
      </c>
      <c r="G367" s="226"/>
      <c r="H367" s="229">
        <v>105</v>
      </c>
      <c r="I367" s="230"/>
      <c r="J367" s="226"/>
      <c r="K367" s="226"/>
      <c r="L367" s="231"/>
      <c r="M367" s="232"/>
      <c r="N367" s="233"/>
      <c r="O367" s="233"/>
      <c r="P367" s="233"/>
      <c r="Q367" s="233"/>
      <c r="R367" s="233"/>
      <c r="S367" s="233"/>
      <c r="T367" s="23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5" t="s">
        <v>147</v>
      </c>
      <c r="AU367" s="235" t="s">
        <v>79</v>
      </c>
      <c r="AV367" s="13" t="s">
        <v>79</v>
      </c>
      <c r="AW367" s="13" t="s">
        <v>31</v>
      </c>
      <c r="AX367" s="13" t="s">
        <v>77</v>
      </c>
      <c r="AY367" s="235" t="s">
        <v>134</v>
      </c>
    </row>
    <row r="368" spans="1:63" s="12" customFormat="1" ht="22.8" customHeight="1">
      <c r="A368" s="12"/>
      <c r="B368" s="189"/>
      <c r="C368" s="190"/>
      <c r="D368" s="191" t="s">
        <v>68</v>
      </c>
      <c r="E368" s="203" t="s">
        <v>352</v>
      </c>
      <c r="F368" s="203" t="s">
        <v>520</v>
      </c>
      <c r="G368" s="190"/>
      <c r="H368" s="190"/>
      <c r="I368" s="193"/>
      <c r="J368" s="204">
        <f>BK368</f>
        <v>0</v>
      </c>
      <c r="K368" s="190"/>
      <c r="L368" s="195"/>
      <c r="M368" s="196"/>
      <c r="N368" s="197"/>
      <c r="O368" s="197"/>
      <c r="P368" s="198">
        <f>SUM(P369:P377)</f>
        <v>0</v>
      </c>
      <c r="Q368" s="197"/>
      <c r="R368" s="198">
        <f>SUM(R369:R377)</f>
        <v>0.1803341232</v>
      </c>
      <c r="S368" s="197"/>
      <c r="T368" s="199">
        <f>SUM(T369:T377)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00" t="s">
        <v>77</v>
      </c>
      <c r="AT368" s="201" t="s">
        <v>68</v>
      </c>
      <c r="AU368" s="201" t="s">
        <v>77</v>
      </c>
      <c r="AY368" s="200" t="s">
        <v>134</v>
      </c>
      <c r="BK368" s="202">
        <f>SUM(BK369:BK377)</f>
        <v>0</v>
      </c>
    </row>
    <row r="369" spans="1:65" s="2" customFormat="1" ht="16.5" customHeight="1">
      <c r="A369" s="39"/>
      <c r="B369" s="40"/>
      <c r="C369" s="205" t="s">
        <v>521</v>
      </c>
      <c r="D369" s="205" t="s">
        <v>136</v>
      </c>
      <c r="E369" s="206" t="s">
        <v>522</v>
      </c>
      <c r="F369" s="207" t="s">
        <v>523</v>
      </c>
      <c r="G369" s="208" t="s">
        <v>152</v>
      </c>
      <c r="H369" s="209">
        <v>4</v>
      </c>
      <c r="I369" s="210"/>
      <c r="J369" s="211">
        <f>ROUND(I369*H369,2)</f>
        <v>0</v>
      </c>
      <c r="K369" s="207" t="s">
        <v>140</v>
      </c>
      <c r="L369" s="45"/>
      <c r="M369" s="212" t="s">
        <v>19</v>
      </c>
      <c r="N369" s="213" t="s">
        <v>40</v>
      </c>
      <c r="O369" s="85"/>
      <c r="P369" s="214">
        <f>O369*H369</f>
        <v>0</v>
      </c>
      <c r="Q369" s="214">
        <v>0</v>
      </c>
      <c r="R369" s="214">
        <f>Q369*H369</f>
        <v>0</v>
      </c>
      <c r="S369" s="214">
        <v>0</v>
      </c>
      <c r="T369" s="215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16" t="s">
        <v>141</v>
      </c>
      <c r="AT369" s="216" t="s">
        <v>136</v>
      </c>
      <c r="AU369" s="216" t="s">
        <v>79</v>
      </c>
      <c r="AY369" s="18" t="s">
        <v>134</v>
      </c>
      <c r="BE369" s="217">
        <f>IF(N369="základní",J369,0)</f>
        <v>0</v>
      </c>
      <c r="BF369" s="217">
        <f>IF(N369="snížená",J369,0)</f>
        <v>0</v>
      </c>
      <c r="BG369" s="217">
        <f>IF(N369="zákl. přenesená",J369,0)</f>
        <v>0</v>
      </c>
      <c r="BH369" s="217">
        <f>IF(N369="sníž. přenesená",J369,0)</f>
        <v>0</v>
      </c>
      <c r="BI369" s="217">
        <f>IF(N369="nulová",J369,0)</f>
        <v>0</v>
      </c>
      <c r="BJ369" s="18" t="s">
        <v>77</v>
      </c>
      <c r="BK369" s="217">
        <f>ROUND(I369*H369,2)</f>
        <v>0</v>
      </c>
      <c r="BL369" s="18" t="s">
        <v>141</v>
      </c>
      <c r="BM369" s="216" t="s">
        <v>524</v>
      </c>
    </row>
    <row r="370" spans="1:47" s="2" customFormat="1" ht="12">
      <c r="A370" s="39"/>
      <c r="B370" s="40"/>
      <c r="C370" s="41"/>
      <c r="D370" s="218" t="s">
        <v>143</v>
      </c>
      <c r="E370" s="41"/>
      <c r="F370" s="219" t="s">
        <v>525</v>
      </c>
      <c r="G370" s="41"/>
      <c r="H370" s="41"/>
      <c r="I370" s="220"/>
      <c r="J370" s="41"/>
      <c r="K370" s="41"/>
      <c r="L370" s="45"/>
      <c r="M370" s="221"/>
      <c r="N370" s="222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143</v>
      </c>
      <c r="AU370" s="18" t="s">
        <v>79</v>
      </c>
    </row>
    <row r="371" spans="1:47" s="2" customFormat="1" ht="12">
      <c r="A371" s="39"/>
      <c r="B371" s="40"/>
      <c r="C371" s="41"/>
      <c r="D371" s="223" t="s">
        <v>145</v>
      </c>
      <c r="E371" s="41"/>
      <c r="F371" s="224" t="s">
        <v>526</v>
      </c>
      <c r="G371" s="41"/>
      <c r="H371" s="41"/>
      <c r="I371" s="220"/>
      <c r="J371" s="41"/>
      <c r="K371" s="41"/>
      <c r="L371" s="45"/>
      <c r="M371" s="221"/>
      <c r="N371" s="222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145</v>
      </c>
      <c r="AU371" s="18" t="s">
        <v>79</v>
      </c>
    </row>
    <row r="372" spans="1:47" s="2" customFormat="1" ht="12">
      <c r="A372" s="39"/>
      <c r="B372" s="40"/>
      <c r="C372" s="41"/>
      <c r="D372" s="218" t="s">
        <v>308</v>
      </c>
      <c r="E372" s="41"/>
      <c r="F372" s="247" t="s">
        <v>527</v>
      </c>
      <c r="G372" s="41"/>
      <c r="H372" s="41"/>
      <c r="I372" s="220"/>
      <c r="J372" s="41"/>
      <c r="K372" s="41"/>
      <c r="L372" s="45"/>
      <c r="M372" s="221"/>
      <c r="N372" s="222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308</v>
      </c>
      <c r="AU372" s="18" t="s">
        <v>79</v>
      </c>
    </row>
    <row r="373" spans="1:65" s="2" customFormat="1" ht="16.5" customHeight="1">
      <c r="A373" s="39"/>
      <c r="B373" s="40"/>
      <c r="C373" s="205" t="s">
        <v>528</v>
      </c>
      <c r="D373" s="205" t="s">
        <v>136</v>
      </c>
      <c r="E373" s="206" t="s">
        <v>529</v>
      </c>
      <c r="F373" s="207" t="s">
        <v>530</v>
      </c>
      <c r="G373" s="208" t="s">
        <v>139</v>
      </c>
      <c r="H373" s="209">
        <v>44.88</v>
      </c>
      <c r="I373" s="210"/>
      <c r="J373" s="211">
        <f>ROUND(I373*H373,2)</f>
        <v>0</v>
      </c>
      <c r="K373" s="207" t="s">
        <v>140</v>
      </c>
      <c r="L373" s="45"/>
      <c r="M373" s="212" t="s">
        <v>19</v>
      </c>
      <c r="N373" s="213" t="s">
        <v>40</v>
      </c>
      <c r="O373" s="85"/>
      <c r="P373" s="214">
        <f>O373*H373</f>
        <v>0</v>
      </c>
      <c r="Q373" s="214">
        <v>0.00401814</v>
      </c>
      <c r="R373" s="214">
        <f>Q373*H373</f>
        <v>0.1803341232</v>
      </c>
      <c r="S373" s="214">
        <v>0</v>
      </c>
      <c r="T373" s="215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16" t="s">
        <v>141</v>
      </c>
      <c r="AT373" s="216" t="s">
        <v>136</v>
      </c>
      <c r="AU373" s="216" t="s">
        <v>79</v>
      </c>
      <c r="AY373" s="18" t="s">
        <v>134</v>
      </c>
      <c r="BE373" s="217">
        <f>IF(N373="základní",J373,0)</f>
        <v>0</v>
      </c>
      <c r="BF373" s="217">
        <f>IF(N373="snížená",J373,0)</f>
        <v>0</v>
      </c>
      <c r="BG373" s="217">
        <f>IF(N373="zákl. přenesená",J373,0)</f>
        <v>0</v>
      </c>
      <c r="BH373" s="217">
        <f>IF(N373="sníž. přenesená",J373,0)</f>
        <v>0</v>
      </c>
      <c r="BI373" s="217">
        <f>IF(N373="nulová",J373,0)</f>
        <v>0</v>
      </c>
      <c r="BJ373" s="18" t="s">
        <v>77</v>
      </c>
      <c r="BK373" s="217">
        <f>ROUND(I373*H373,2)</f>
        <v>0</v>
      </c>
      <c r="BL373" s="18" t="s">
        <v>141</v>
      </c>
      <c r="BM373" s="216" t="s">
        <v>531</v>
      </c>
    </row>
    <row r="374" spans="1:47" s="2" customFormat="1" ht="12">
      <c r="A374" s="39"/>
      <c r="B374" s="40"/>
      <c r="C374" s="41"/>
      <c r="D374" s="218" t="s">
        <v>143</v>
      </c>
      <c r="E374" s="41"/>
      <c r="F374" s="219" t="s">
        <v>532</v>
      </c>
      <c r="G374" s="41"/>
      <c r="H374" s="41"/>
      <c r="I374" s="220"/>
      <c r="J374" s="41"/>
      <c r="K374" s="41"/>
      <c r="L374" s="45"/>
      <c r="M374" s="221"/>
      <c r="N374" s="222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143</v>
      </c>
      <c r="AU374" s="18" t="s">
        <v>79</v>
      </c>
    </row>
    <row r="375" spans="1:47" s="2" customFormat="1" ht="12">
      <c r="A375" s="39"/>
      <c r="B375" s="40"/>
      <c r="C375" s="41"/>
      <c r="D375" s="223" t="s">
        <v>145</v>
      </c>
      <c r="E375" s="41"/>
      <c r="F375" s="224" t="s">
        <v>533</v>
      </c>
      <c r="G375" s="41"/>
      <c r="H375" s="41"/>
      <c r="I375" s="220"/>
      <c r="J375" s="41"/>
      <c r="K375" s="41"/>
      <c r="L375" s="45"/>
      <c r="M375" s="221"/>
      <c r="N375" s="222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145</v>
      </c>
      <c r="AU375" s="18" t="s">
        <v>79</v>
      </c>
    </row>
    <row r="376" spans="1:51" s="13" customFormat="1" ht="12">
      <c r="A376" s="13"/>
      <c r="B376" s="225"/>
      <c r="C376" s="226"/>
      <c r="D376" s="218" t="s">
        <v>147</v>
      </c>
      <c r="E376" s="227" t="s">
        <v>19</v>
      </c>
      <c r="F376" s="228" t="s">
        <v>534</v>
      </c>
      <c r="G376" s="226"/>
      <c r="H376" s="229">
        <v>44.88</v>
      </c>
      <c r="I376" s="230"/>
      <c r="J376" s="226"/>
      <c r="K376" s="226"/>
      <c r="L376" s="231"/>
      <c r="M376" s="232"/>
      <c r="N376" s="233"/>
      <c r="O376" s="233"/>
      <c r="P376" s="233"/>
      <c r="Q376" s="233"/>
      <c r="R376" s="233"/>
      <c r="S376" s="233"/>
      <c r="T376" s="23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5" t="s">
        <v>147</v>
      </c>
      <c r="AU376" s="235" t="s">
        <v>79</v>
      </c>
      <c r="AV376" s="13" t="s">
        <v>79</v>
      </c>
      <c r="AW376" s="13" t="s">
        <v>31</v>
      </c>
      <c r="AX376" s="13" t="s">
        <v>69</v>
      </c>
      <c r="AY376" s="235" t="s">
        <v>134</v>
      </c>
    </row>
    <row r="377" spans="1:51" s="14" customFormat="1" ht="12">
      <c r="A377" s="14"/>
      <c r="B377" s="236"/>
      <c r="C377" s="237"/>
      <c r="D377" s="218" t="s">
        <v>147</v>
      </c>
      <c r="E377" s="238" t="s">
        <v>19</v>
      </c>
      <c r="F377" s="239" t="s">
        <v>208</v>
      </c>
      <c r="G377" s="237"/>
      <c r="H377" s="240">
        <v>44.88</v>
      </c>
      <c r="I377" s="241"/>
      <c r="J377" s="237"/>
      <c r="K377" s="237"/>
      <c r="L377" s="242"/>
      <c r="M377" s="243"/>
      <c r="N377" s="244"/>
      <c r="O377" s="244"/>
      <c r="P377" s="244"/>
      <c r="Q377" s="244"/>
      <c r="R377" s="244"/>
      <c r="S377" s="244"/>
      <c r="T377" s="245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6" t="s">
        <v>147</v>
      </c>
      <c r="AU377" s="246" t="s">
        <v>79</v>
      </c>
      <c r="AV377" s="14" t="s">
        <v>141</v>
      </c>
      <c r="AW377" s="14" t="s">
        <v>31</v>
      </c>
      <c r="AX377" s="14" t="s">
        <v>77</v>
      </c>
      <c r="AY377" s="246" t="s">
        <v>134</v>
      </c>
    </row>
    <row r="378" spans="1:63" s="12" customFormat="1" ht="22.8" customHeight="1">
      <c r="A378" s="12"/>
      <c r="B378" s="189"/>
      <c r="C378" s="190"/>
      <c r="D378" s="191" t="s">
        <v>68</v>
      </c>
      <c r="E378" s="203" t="s">
        <v>490</v>
      </c>
      <c r="F378" s="203" t="s">
        <v>535</v>
      </c>
      <c r="G378" s="190"/>
      <c r="H378" s="190"/>
      <c r="I378" s="193"/>
      <c r="J378" s="204">
        <f>BK378</f>
        <v>0</v>
      </c>
      <c r="K378" s="190"/>
      <c r="L378" s="195"/>
      <c r="M378" s="196"/>
      <c r="N378" s="197"/>
      <c r="O378" s="197"/>
      <c r="P378" s="198">
        <f>SUM(P379:P402)</f>
        <v>0</v>
      </c>
      <c r="Q378" s="197"/>
      <c r="R378" s="198">
        <f>SUM(R379:R402)</f>
        <v>33.31342746000001</v>
      </c>
      <c r="S378" s="197"/>
      <c r="T378" s="199">
        <f>SUM(T379:T402)</f>
        <v>40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0" t="s">
        <v>77</v>
      </c>
      <c r="AT378" s="201" t="s">
        <v>68</v>
      </c>
      <c r="AU378" s="201" t="s">
        <v>77</v>
      </c>
      <c r="AY378" s="200" t="s">
        <v>134</v>
      </c>
      <c r="BK378" s="202">
        <f>SUM(BK379:BK402)</f>
        <v>0</v>
      </c>
    </row>
    <row r="379" spans="1:65" s="2" customFormat="1" ht="16.5" customHeight="1">
      <c r="A379" s="39"/>
      <c r="B379" s="40"/>
      <c r="C379" s="205" t="s">
        <v>536</v>
      </c>
      <c r="D379" s="205" t="s">
        <v>136</v>
      </c>
      <c r="E379" s="206" t="s">
        <v>537</v>
      </c>
      <c r="F379" s="207" t="s">
        <v>538</v>
      </c>
      <c r="G379" s="208" t="s">
        <v>499</v>
      </c>
      <c r="H379" s="209">
        <v>10.8</v>
      </c>
      <c r="I379" s="210"/>
      <c r="J379" s="211">
        <f>ROUND(I379*H379,2)</f>
        <v>0</v>
      </c>
      <c r="K379" s="207" t="s">
        <v>140</v>
      </c>
      <c r="L379" s="45"/>
      <c r="M379" s="212" t="s">
        <v>19</v>
      </c>
      <c r="N379" s="213" t="s">
        <v>40</v>
      </c>
      <c r="O379" s="85"/>
      <c r="P379" s="214">
        <f>O379*H379</f>
        <v>0</v>
      </c>
      <c r="Q379" s="214">
        <v>0.5889663</v>
      </c>
      <c r="R379" s="214">
        <f>Q379*H379</f>
        <v>6.360836040000001</v>
      </c>
      <c r="S379" s="214">
        <v>0</v>
      </c>
      <c r="T379" s="215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6" t="s">
        <v>141</v>
      </c>
      <c r="AT379" s="216" t="s">
        <v>136</v>
      </c>
      <c r="AU379" s="216" t="s">
        <v>79</v>
      </c>
      <c r="AY379" s="18" t="s">
        <v>134</v>
      </c>
      <c r="BE379" s="217">
        <f>IF(N379="základní",J379,0)</f>
        <v>0</v>
      </c>
      <c r="BF379" s="217">
        <f>IF(N379="snížená",J379,0)</f>
        <v>0</v>
      </c>
      <c r="BG379" s="217">
        <f>IF(N379="zákl. přenesená",J379,0)</f>
        <v>0</v>
      </c>
      <c r="BH379" s="217">
        <f>IF(N379="sníž. přenesená",J379,0)</f>
        <v>0</v>
      </c>
      <c r="BI379" s="217">
        <f>IF(N379="nulová",J379,0)</f>
        <v>0</v>
      </c>
      <c r="BJ379" s="18" t="s">
        <v>77</v>
      </c>
      <c r="BK379" s="217">
        <f>ROUND(I379*H379,2)</f>
        <v>0</v>
      </c>
      <c r="BL379" s="18" t="s">
        <v>141</v>
      </c>
      <c r="BM379" s="216" t="s">
        <v>539</v>
      </c>
    </row>
    <row r="380" spans="1:47" s="2" customFormat="1" ht="12">
      <c r="A380" s="39"/>
      <c r="B380" s="40"/>
      <c r="C380" s="41"/>
      <c r="D380" s="218" t="s">
        <v>143</v>
      </c>
      <c r="E380" s="41"/>
      <c r="F380" s="219" t="s">
        <v>540</v>
      </c>
      <c r="G380" s="41"/>
      <c r="H380" s="41"/>
      <c r="I380" s="220"/>
      <c r="J380" s="41"/>
      <c r="K380" s="41"/>
      <c r="L380" s="45"/>
      <c r="M380" s="221"/>
      <c r="N380" s="222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143</v>
      </c>
      <c r="AU380" s="18" t="s">
        <v>79</v>
      </c>
    </row>
    <row r="381" spans="1:47" s="2" customFormat="1" ht="12">
      <c r="A381" s="39"/>
      <c r="B381" s="40"/>
      <c r="C381" s="41"/>
      <c r="D381" s="223" t="s">
        <v>145</v>
      </c>
      <c r="E381" s="41"/>
      <c r="F381" s="224" t="s">
        <v>541</v>
      </c>
      <c r="G381" s="41"/>
      <c r="H381" s="41"/>
      <c r="I381" s="220"/>
      <c r="J381" s="41"/>
      <c r="K381" s="41"/>
      <c r="L381" s="45"/>
      <c r="M381" s="221"/>
      <c r="N381" s="222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145</v>
      </c>
      <c r="AU381" s="18" t="s">
        <v>79</v>
      </c>
    </row>
    <row r="382" spans="1:51" s="13" customFormat="1" ht="12">
      <c r="A382" s="13"/>
      <c r="B382" s="225"/>
      <c r="C382" s="226"/>
      <c r="D382" s="218" t="s">
        <v>147</v>
      </c>
      <c r="E382" s="227" t="s">
        <v>19</v>
      </c>
      <c r="F382" s="228" t="s">
        <v>542</v>
      </c>
      <c r="G382" s="226"/>
      <c r="H382" s="229">
        <v>10.8</v>
      </c>
      <c r="I382" s="230"/>
      <c r="J382" s="226"/>
      <c r="K382" s="226"/>
      <c r="L382" s="231"/>
      <c r="M382" s="232"/>
      <c r="N382" s="233"/>
      <c r="O382" s="233"/>
      <c r="P382" s="233"/>
      <c r="Q382" s="233"/>
      <c r="R382" s="233"/>
      <c r="S382" s="233"/>
      <c r="T382" s="23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5" t="s">
        <v>147</v>
      </c>
      <c r="AU382" s="235" t="s">
        <v>79</v>
      </c>
      <c r="AV382" s="13" t="s">
        <v>79</v>
      </c>
      <c r="AW382" s="13" t="s">
        <v>31</v>
      </c>
      <c r="AX382" s="13" t="s">
        <v>77</v>
      </c>
      <c r="AY382" s="235" t="s">
        <v>134</v>
      </c>
    </row>
    <row r="383" spans="1:65" s="2" customFormat="1" ht="16.5" customHeight="1">
      <c r="A383" s="39"/>
      <c r="B383" s="40"/>
      <c r="C383" s="248" t="s">
        <v>543</v>
      </c>
      <c r="D383" s="248" t="s">
        <v>348</v>
      </c>
      <c r="E383" s="249" t="s">
        <v>544</v>
      </c>
      <c r="F383" s="250" t="s">
        <v>545</v>
      </c>
      <c r="G383" s="251" t="s">
        <v>152</v>
      </c>
      <c r="H383" s="252">
        <v>21.6</v>
      </c>
      <c r="I383" s="253"/>
      <c r="J383" s="254">
        <f>ROUND(I383*H383,2)</f>
        <v>0</v>
      </c>
      <c r="K383" s="250" t="s">
        <v>19</v>
      </c>
      <c r="L383" s="255"/>
      <c r="M383" s="256" t="s">
        <v>19</v>
      </c>
      <c r="N383" s="257" t="s">
        <v>40</v>
      </c>
      <c r="O383" s="85"/>
      <c r="P383" s="214">
        <f>O383*H383</f>
        <v>0</v>
      </c>
      <c r="Q383" s="214">
        <v>0.536</v>
      </c>
      <c r="R383" s="214">
        <f>Q383*H383</f>
        <v>11.577600000000002</v>
      </c>
      <c r="S383" s="214">
        <v>0</v>
      </c>
      <c r="T383" s="215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16" t="s">
        <v>352</v>
      </c>
      <c r="AT383" s="216" t="s">
        <v>348</v>
      </c>
      <c r="AU383" s="216" t="s">
        <v>79</v>
      </c>
      <c r="AY383" s="18" t="s">
        <v>134</v>
      </c>
      <c r="BE383" s="217">
        <f>IF(N383="základní",J383,0)</f>
        <v>0</v>
      </c>
      <c r="BF383" s="217">
        <f>IF(N383="snížená",J383,0)</f>
        <v>0</v>
      </c>
      <c r="BG383" s="217">
        <f>IF(N383="zákl. přenesená",J383,0)</f>
        <v>0</v>
      </c>
      <c r="BH383" s="217">
        <f>IF(N383="sníž. přenesená",J383,0)</f>
        <v>0</v>
      </c>
      <c r="BI383" s="217">
        <f>IF(N383="nulová",J383,0)</f>
        <v>0</v>
      </c>
      <c r="BJ383" s="18" t="s">
        <v>77</v>
      </c>
      <c r="BK383" s="217">
        <f>ROUND(I383*H383,2)</f>
        <v>0</v>
      </c>
      <c r="BL383" s="18" t="s">
        <v>141</v>
      </c>
      <c r="BM383" s="216" t="s">
        <v>546</v>
      </c>
    </row>
    <row r="384" spans="1:47" s="2" customFormat="1" ht="12">
      <c r="A384" s="39"/>
      <c r="B384" s="40"/>
      <c r="C384" s="41"/>
      <c r="D384" s="218" t="s">
        <v>143</v>
      </c>
      <c r="E384" s="41"/>
      <c r="F384" s="219" t="s">
        <v>545</v>
      </c>
      <c r="G384" s="41"/>
      <c r="H384" s="41"/>
      <c r="I384" s="220"/>
      <c r="J384" s="41"/>
      <c r="K384" s="41"/>
      <c r="L384" s="45"/>
      <c r="M384" s="221"/>
      <c r="N384" s="222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143</v>
      </c>
      <c r="AU384" s="18" t="s">
        <v>79</v>
      </c>
    </row>
    <row r="385" spans="1:51" s="13" customFormat="1" ht="12">
      <c r="A385" s="13"/>
      <c r="B385" s="225"/>
      <c r="C385" s="226"/>
      <c r="D385" s="218" t="s">
        <v>147</v>
      </c>
      <c r="E385" s="227" t="s">
        <v>19</v>
      </c>
      <c r="F385" s="228" t="s">
        <v>79</v>
      </c>
      <c r="G385" s="226"/>
      <c r="H385" s="229">
        <v>2</v>
      </c>
      <c r="I385" s="230"/>
      <c r="J385" s="226"/>
      <c r="K385" s="226"/>
      <c r="L385" s="231"/>
      <c r="M385" s="232"/>
      <c r="N385" s="233"/>
      <c r="O385" s="233"/>
      <c r="P385" s="233"/>
      <c r="Q385" s="233"/>
      <c r="R385" s="233"/>
      <c r="S385" s="233"/>
      <c r="T385" s="23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5" t="s">
        <v>147</v>
      </c>
      <c r="AU385" s="235" t="s">
        <v>79</v>
      </c>
      <c r="AV385" s="13" t="s">
        <v>79</v>
      </c>
      <c r="AW385" s="13" t="s">
        <v>31</v>
      </c>
      <c r="AX385" s="13" t="s">
        <v>77</v>
      </c>
      <c r="AY385" s="235" t="s">
        <v>134</v>
      </c>
    </row>
    <row r="386" spans="1:51" s="13" customFormat="1" ht="12">
      <c r="A386" s="13"/>
      <c r="B386" s="225"/>
      <c r="C386" s="226"/>
      <c r="D386" s="218" t="s">
        <v>147</v>
      </c>
      <c r="E386" s="226"/>
      <c r="F386" s="228" t="s">
        <v>547</v>
      </c>
      <c r="G386" s="226"/>
      <c r="H386" s="229">
        <v>21.6</v>
      </c>
      <c r="I386" s="230"/>
      <c r="J386" s="226"/>
      <c r="K386" s="226"/>
      <c r="L386" s="231"/>
      <c r="M386" s="232"/>
      <c r="N386" s="233"/>
      <c r="O386" s="233"/>
      <c r="P386" s="233"/>
      <c r="Q386" s="233"/>
      <c r="R386" s="233"/>
      <c r="S386" s="233"/>
      <c r="T386" s="23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5" t="s">
        <v>147</v>
      </c>
      <c r="AU386" s="235" t="s">
        <v>79</v>
      </c>
      <c r="AV386" s="13" t="s">
        <v>79</v>
      </c>
      <c r="AW386" s="13" t="s">
        <v>4</v>
      </c>
      <c r="AX386" s="13" t="s">
        <v>77</v>
      </c>
      <c r="AY386" s="235" t="s">
        <v>134</v>
      </c>
    </row>
    <row r="387" spans="1:65" s="2" customFormat="1" ht="16.5" customHeight="1">
      <c r="A387" s="39"/>
      <c r="B387" s="40"/>
      <c r="C387" s="205" t="s">
        <v>548</v>
      </c>
      <c r="D387" s="205" t="s">
        <v>136</v>
      </c>
      <c r="E387" s="206" t="s">
        <v>549</v>
      </c>
      <c r="F387" s="207" t="s">
        <v>550</v>
      </c>
      <c r="G387" s="208" t="s">
        <v>220</v>
      </c>
      <c r="H387" s="209">
        <v>6.12</v>
      </c>
      <c r="I387" s="210"/>
      <c r="J387" s="211">
        <f>ROUND(I387*H387,2)</f>
        <v>0</v>
      </c>
      <c r="K387" s="207" t="s">
        <v>140</v>
      </c>
      <c r="L387" s="45"/>
      <c r="M387" s="212" t="s">
        <v>19</v>
      </c>
      <c r="N387" s="213" t="s">
        <v>40</v>
      </c>
      <c r="O387" s="85"/>
      <c r="P387" s="214">
        <f>O387*H387</f>
        <v>0</v>
      </c>
      <c r="Q387" s="214">
        <v>2.5122535</v>
      </c>
      <c r="R387" s="214">
        <f>Q387*H387</f>
        <v>15.37499142</v>
      </c>
      <c r="S387" s="214">
        <v>0</v>
      </c>
      <c r="T387" s="215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16" t="s">
        <v>141</v>
      </c>
      <c r="AT387" s="216" t="s">
        <v>136</v>
      </c>
      <c r="AU387" s="216" t="s">
        <v>79</v>
      </c>
      <c r="AY387" s="18" t="s">
        <v>134</v>
      </c>
      <c r="BE387" s="217">
        <f>IF(N387="základní",J387,0)</f>
        <v>0</v>
      </c>
      <c r="BF387" s="217">
        <f>IF(N387="snížená",J387,0)</f>
        <v>0</v>
      </c>
      <c r="BG387" s="217">
        <f>IF(N387="zákl. přenesená",J387,0)</f>
        <v>0</v>
      </c>
      <c r="BH387" s="217">
        <f>IF(N387="sníž. přenesená",J387,0)</f>
        <v>0</v>
      </c>
      <c r="BI387" s="217">
        <f>IF(N387="nulová",J387,0)</f>
        <v>0</v>
      </c>
      <c r="BJ387" s="18" t="s">
        <v>77</v>
      </c>
      <c r="BK387" s="217">
        <f>ROUND(I387*H387,2)</f>
        <v>0</v>
      </c>
      <c r="BL387" s="18" t="s">
        <v>141</v>
      </c>
      <c r="BM387" s="216" t="s">
        <v>551</v>
      </c>
    </row>
    <row r="388" spans="1:47" s="2" customFormat="1" ht="12">
      <c r="A388" s="39"/>
      <c r="B388" s="40"/>
      <c r="C388" s="41"/>
      <c r="D388" s="218" t="s">
        <v>143</v>
      </c>
      <c r="E388" s="41"/>
      <c r="F388" s="219" t="s">
        <v>552</v>
      </c>
      <c r="G388" s="41"/>
      <c r="H388" s="41"/>
      <c r="I388" s="220"/>
      <c r="J388" s="41"/>
      <c r="K388" s="41"/>
      <c r="L388" s="45"/>
      <c r="M388" s="221"/>
      <c r="N388" s="222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143</v>
      </c>
      <c r="AU388" s="18" t="s">
        <v>79</v>
      </c>
    </row>
    <row r="389" spans="1:47" s="2" customFormat="1" ht="12">
      <c r="A389" s="39"/>
      <c r="B389" s="40"/>
      <c r="C389" s="41"/>
      <c r="D389" s="223" t="s">
        <v>145</v>
      </c>
      <c r="E389" s="41"/>
      <c r="F389" s="224" t="s">
        <v>553</v>
      </c>
      <c r="G389" s="41"/>
      <c r="H389" s="41"/>
      <c r="I389" s="220"/>
      <c r="J389" s="41"/>
      <c r="K389" s="41"/>
      <c r="L389" s="45"/>
      <c r="M389" s="221"/>
      <c r="N389" s="222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145</v>
      </c>
      <c r="AU389" s="18" t="s">
        <v>79</v>
      </c>
    </row>
    <row r="390" spans="1:51" s="13" customFormat="1" ht="12">
      <c r="A390" s="13"/>
      <c r="B390" s="225"/>
      <c r="C390" s="226"/>
      <c r="D390" s="218" t="s">
        <v>147</v>
      </c>
      <c r="E390" s="227" t="s">
        <v>19</v>
      </c>
      <c r="F390" s="228" t="s">
        <v>554</v>
      </c>
      <c r="G390" s="226"/>
      <c r="H390" s="229">
        <v>6.12</v>
      </c>
      <c r="I390" s="230"/>
      <c r="J390" s="226"/>
      <c r="K390" s="226"/>
      <c r="L390" s="231"/>
      <c r="M390" s="232"/>
      <c r="N390" s="233"/>
      <c r="O390" s="233"/>
      <c r="P390" s="233"/>
      <c r="Q390" s="233"/>
      <c r="R390" s="233"/>
      <c r="S390" s="233"/>
      <c r="T390" s="23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5" t="s">
        <v>147</v>
      </c>
      <c r="AU390" s="235" t="s">
        <v>79</v>
      </c>
      <c r="AV390" s="13" t="s">
        <v>79</v>
      </c>
      <c r="AW390" s="13" t="s">
        <v>31</v>
      </c>
      <c r="AX390" s="13" t="s">
        <v>77</v>
      </c>
      <c r="AY390" s="235" t="s">
        <v>134</v>
      </c>
    </row>
    <row r="391" spans="1:65" s="2" customFormat="1" ht="16.5" customHeight="1">
      <c r="A391" s="39"/>
      <c r="B391" s="40"/>
      <c r="C391" s="205" t="s">
        <v>555</v>
      </c>
      <c r="D391" s="205" t="s">
        <v>136</v>
      </c>
      <c r="E391" s="206" t="s">
        <v>556</v>
      </c>
      <c r="F391" s="207" t="s">
        <v>557</v>
      </c>
      <c r="G391" s="208" t="s">
        <v>139</v>
      </c>
      <c r="H391" s="209">
        <v>2000</v>
      </c>
      <c r="I391" s="210"/>
      <c r="J391" s="211">
        <f>ROUND(I391*H391,2)</f>
        <v>0</v>
      </c>
      <c r="K391" s="207" t="s">
        <v>140</v>
      </c>
      <c r="L391" s="45"/>
      <c r="M391" s="212" t="s">
        <v>19</v>
      </c>
      <c r="N391" s="213" t="s">
        <v>40</v>
      </c>
      <c r="O391" s="85"/>
      <c r="P391" s="214">
        <f>O391*H391</f>
        <v>0</v>
      </c>
      <c r="Q391" s="214">
        <v>0</v>
      </c>
      <c r="R391" s="214">
        <f>Q391*H391</f>
        <v>0</v>
      </c>
      <c r="S391" s="214">
        <v>0.02</v>
      </c>
      <c r="T391" s="215">
        <f>S391*H391</f>
        <v>40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16" t="s">
        <v>141</v>
      </c>
      <c r="AT391" s="216" t="s">
        <v>136</v>
      </c>
      <c r="AU391" s="216" t="s">
        <v>79</v>
      </c>
      <c r="AY391" s="18" t="s">
        <v>134</v>
      </c>
      <c r="BE391" s="217">
        <f>IF(N391="základní",J391,0)</f>
        <v>0</v>
      </c>
      <c r="BF391" s="217">
        <f>IF(N391="snížená",J391,0)</f>
        <v>0</v>
      </c>
      <c r="BG391" s="217">
        <f>IF(N391="zákl. přenesená",J391,0)</f>
        <v>0</v>
      </c>
      <c r="BH391" s="217">
        <f>IF(N391="sníž. přenesená",J391,0)</f>
        <v>0</v>
      </c>
      <c r="BI391" s="217">
        <f>IF(N391="nulová",J391,0)</f>
        <v>0</v>
      </c>
      <c r="BJ391" s="18" t="s">
        <v>77</v>
      </c>
      <c r="BK391" s="217">
        <f>ROUND(I391*H391,2)</f>
        <v>0</v>
      </c>
      <c r="BL391" s="18" t="s">
        <v>141</v>
      </c>
      <c r="BM391" s="216" t="s">
        <v>558</v>
      </c>
    </row>
    <row r="392" spans="1:47" s="2" customFormat="1" ht="12">
      <c r="A392" s="39"/>
      <c r="B392" s="40"/>
      <c r="C392" s="41"/>
      <c r="D392" s="218" t="s">
        <v>143</v>
      </c>
      <c r="E392" s="41"/>
      <c r="F392" s="219" t="s">
        <v>559</v>
      </c>
      <c r="G392" s="41"/>
      <c r="H392" s="41"/>
      <c r="I392" s="220"/>
      <c r="J392" s="41"/>
      <c r="K392" s="41"/>
      <c r="L392" s="45"/>
      <c r="M392" s="221"/>
      <c r="N392" s="222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143</v>
      </c>
      <c r="AU392" s="18" t="s">
        <v>79</v>
      </c>
    </row>
    <row r="393" spans="1:47" s="2" customFormat="1" ht="12">
      <c r="A393" s="39"/>
      <c r="B393" s="40"/>
      <c r="C393" s="41"/>
      <c r="D393" s="223" t="s">
        <v>145</v>
      </c>
      <c r="E393" s="41"/>
      <c r="F393" s="224" t="s">
        <v>560</v>
      </c>
      <c r="G393" s="41"/>
      <c r="H393" s="41"/>
      <c r="I393" s="220"/>
      <c r="J393" s="41"/>
      <c r="K393" s="41"/>
      <c r="L393" s="45"/>
      <c r="M393" s="221"/>
      <c r="N393" s="222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145</v>
      </c>
      <c r="AU393" s="18" t="s">
        <v>79</v>
      </c>
    </row>
    <row r="394" spans="1:47" s="2" customFormat="1" ht="12">
      <c r="A394" s="39"/>
      <c r="B394" s="40"/>
      <c r="C394" s="41"/>
      <c r="D394" s="218" t="s">
        <v>308</v>
      </c>
      <c r="E394" s="41"/>
      <c r="F394" s="247" t="s">
        <v>561</v>
      </c>
      <c r="G394" s="41"/>
      <c r="H394" s="41"/>
      <c r="I394" s="220"/>
      <c r="J394" s="41"/>
      <c r="K394" s="41"/>
      <c r="L394" s="45"/>
      <c r="M394" s="221"/>
      <c r="N394" s="222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308</v>
      </c>
      <c r="AU394" s="18" t="s">
        <v>79</v>
      </c>
    </row>
    <row r="395" spans="1:51" s="13" customFormat="1" ht="12">
      <c r="A395" s="13"/>
      <c r="B395" s="225"/>
      <c r="C395" s="226"/>
      <c r="D395" s="218" t="s">
        <v>147</v>
      </c>
      <c r="E395" s="227" t="s">
        <v>19</v>
      </c>
      <c r="F395" s="228" t="s">
        <v>562</v>
      </c>
      <c r="G395" s="226"/>
      <c r="H395" s="229">
        <v>2000</v>
      </c>
      <c r="I395" s="230"/>
      <c r="J395" s="226"/>
      <c r="K395" s="226"/>
      <c r="L395" s="231"/>
      <c r="M395" s="232"/>
      <c r="N395" s="233"/>
      <c r="O395" s="233"/>
      <c r="P395" s="233"/>
      <c r="Q395" s="233"/>
      <c r="R395" s="233"/>
      <c r="S395" s="233"/>
      <c r="T395" s="23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5" t="s">
        <v>147</v>
      </c>
      <c r="AU395" s="235" t="s">
        <v>79</v>
      </c>
      <c r="AV395" s="13" t="s">
        <v>79</v>
      </c>
      <c r="AW395" s="13" t="s">
        <v>31</v>
      </c>
      <c r="AX395" s="13" t="s">
        <v>77</v>
      </c>
      <c r="AY395" s="235" t="s">
        <v>134</v>
      </c>
    </row>
    <row r="396" spans="1:65" s="2" customFormat="1" ht="24.15" customHeight="1">
      <c r="A396" s="39"/>
      <c r="B396" s="40"/>
      <c r="C396" s="205" t="s">
        <v>563</v>
      </c>
      <c r="D396" s="205" t="s">
        <v>136</v>
      </c>
      <c r="E396" s="206" t="s">
        <v>564</v>
      </c>
      <c r="F396" s="207" t="s">
        <v>565</v>
      </c>
      <c r="G396" s="208" t="s">
        <v>499</v>
      </c>
      <c r="H396" s="209">
        <v>2.5</v>
      </c>
      <c r="I396" s="210"/>
      <c r="J396" s="211">
        <f>ROUND(I396*H396,2)</f>
        <v>0</v>
      </c>
      <c r="K396" s="207" t="s">
        <v>19</v>
      </c>
      <c r="L396" s="45"/>
      <c r="M396" s="212" t="s">
        <v>19</v>
      </c>
      <c r="N396" s="213" t="s">
        <v>40</v>
      </c>
      <c r="O396" s="85"/>
      <c r="P396" s="214">
        <f>O396*H396</f>
        <v>0</v>
      </c>
      <c r="Q396" s="214">
        <v>0</v>
      </c>
      <c r="R396" s="214">
        <f>Q396*H396</f>
        <v>0</v>
      </c>
      <c r="S396" s="214">
        <v>0</v>
      </c>
      <c r="T396" s="215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16" t="s">
        <v>141</v>
      </c>
      <c r="AT396" s="216" t="s">
        <v>136</v>
      </c>
      <c r="AU396" s="216" t="s">
        <v>79</v>
      </c>
      <c r="AY396" s="18" t="s">
        <v>134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18" t="s">
        <v>77</v>
      </c>
      <c r="BK396" s="217">
        <f>ROUND(I396*H396,2)</f>
        <v>0</v>
      </c>
      <c r="BL396" s="18" t="s">
        <v>141</v>
      </c>
      <c r="BM396" s="216" t="s">
        <v>566</v>
      </c>
    </row>
    <row r="397" spans="1:47" s="2" customFormat="1" ht="12">
      <c r="A397" s="39"/>
      <c r="B397" s="40"/>
      <c r="C397" s="41"/>
      <c r="D397" s="218" t="s">
        <v>143</v>
      </c>
      <c r="E397" s="41"/>
      <c r="F397" s="219" t="s">
        <v>565</v>
      </c>
      <c r="G397" s="41"/>
      <c r="H397" s="41"/>
      <c r="I397" s="220"/>
      <c r="J397" s="41"/>
      <c r="K397" s="41"/>
      <c r="L397" s="45"/>
      <c r="M397" s="221"/>
      <c r="N397" s="222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143</v>
      </c>
      <c r="AU397" s="18" t="s">
        <v>79</v>
      </c>
    </row>
    <row r="398" spans="1:47" s="2" customFormat="1" ht="12">
      <c r="A398" s="39"/>
      <c r="B398" s="40"/>
      <c r="C398" s="41"/>
      <c r="D398" s="218" t="s">
        <v>310</v>
      </c>
      <c r="E398" s="41"/>
      <c r="F398" s="247" t="s">
        <v>567</v>
      </c>
      <c r="G398" s="41"/>
      <c r="H398" s="41"/>
      <c r="I398" s="220"/>
      <c r="J398" s="41"/>
      <c r="K398" s="41"/>
      <c r="L398" s="45"/>
      <c r="M398" s="221"/>
      <c r="N398" s="222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310</v>
      </c>
      <c r="AU398" s="18" t="s">
        <v>79</v>
      </c>
    </row>
    <row r="399" spans="1:51" s="13" customFormat="1" ht="12">
      <c r="A399" s="13"/>
      <c r="B399" s="225"/>
      <c r="C399" s="226"/>
      <c r="D399" s="218" t="s">
        <v>147</v>
      </c>
      <c r="E399" s="227" t="s">
        <v>19</v>
      </c>
      <c r="F399" s="228" t="s">
        <v>568</v>
      </c>
      <c r="G399" s="226"/>
      <c r="H399" s="229">
        <v>2.5</v>
      </c>
      <c r="I399" s="230"/>
      <c r="J399" s="226"/>
      <c r="K399" s="226"/>
      <c r="L399" s="231"/>
      <c r="M399" s="232"/>
      <c r="N399" s="233"/>
      <c r="O399" s="233"/>
      <c r="P399" s="233"/>
      <c r="Q399" s="233"/>
      <c r="R399" s="233"/>
      <c r="S399" s="233"/>
      <c r="T399" s="23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5" t="s">
        <v>147</v>
      </c>
      <c r="AU399" s="235" t="s">
        <v>79</v>
      </c>
      <c r="AV399" s="13" t="s">
        <v>79</v>
      </c>
      <c r="AW399" s="13" t="s">
        <v>31</v>
      </c>
      <c r="AX399" s="13" t="s">
        <v>77</v>
      </c>
      <c r="AY399" s="235" t="s">
        <v>134</v>
      </c>
    </row>
    <row r="400" spans="1:65" s="2" customFormat="1" ht="24.15" customHeight="1">
      <c r="A400" s="39"/>
      <c r="B400" s="40"/>
      <c r="C400" s="248" t="s">
        <v>569</v>
      </c>
      <c r="D400" s="248" t="s">
        <v>348</v>
      </c>
      <c r="E400" s="249" t="s">
        <v>570</v>
      </c>
      <c r="F400" s="250" t="s">
        <v>571</v>
      </c>
      <c r="G400" s="251" t="s">
        <v>572</v>
      </c>
      <c r="H400" s="252">
        <v>1</v>
      </c>
      <c r="I400" s="253"/>
      <c r="J400" s="254">
        <f>ROUND(I400*H400,2)</f>
        <v>0</v>
      </c>
      <c r="K400" s="250" t="s">
        <v>19</v>
      </c>
      <c r="L400" s="255"/>
      <c r="M400" s="256" t="s">
        <v>19</v>
      </c>
      <c r="N400" s="257" t="s">
        <v>40</v>
      </c>
      <c r="O400" s="85"/>
      <c r="P400" s="214">
        <f>O400*H400</f>
        <v>0</v>
      </c>
      <c r="Q400" s="214">
        <v>0</v>
      </c>
      <c r="R400" s="214">
        <f>Q400*H400</f>
        <v>0</v>
      </c>
      <c r="S400" s="214">
        <v>0</v>
      </c>
      <c r="T400" s="215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6" t="s">
        <v>352</v>
      </c>
      <c r="AT400" s="216" t="s">
        <v>348</v>
      </c>
      <c r="AU400" s="216" t="s">
        <v>79</v>
      </c>
      <c r="AY400" s="18" t="s">
        <v>134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77</v>
      </c>
      <c r="BK400" s="217">
        <f>ROUND(I400*H400,2)</f>
        <v>0</v>
      </c>
      <c r="BL400" s="18" t="s">
        <v>141</v>
      </c>
      <c r="BM400" s="216" t="s">
        <v>573</v>
      </c>
    </row>
    <row r="401" spans="1:47" s="2" customFormat="1" ht="12">
      <c r="A401" s="39"/>
      <c r="B401" s="40"/>
      <c r="C401" s="41"/>
      <c r="D401" s="218" t="s">
        <v>143</v>
      </c>
      <c r="E401" s="41"/>
      <c r="F401" s="219" t="s">
        <v>571</v>
      </c>
      <c r="G401" s="41"/>
      <c r="H401" s="41"/>
      <c r="I401" s="220"/>
      <c r="J401" s="41"/>
      <c r="K401" s="41"/>
      <c r="L401" s="45"/>
      <c r="M401" s="221"/>
      <c r="N401" s="222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143</v>
      </c>
      <c r="AU401" s="18" t="s">
        <v>79</v>
      </c>
    </row>
    <row r="402" spans="1:51" s="13" customFormat="1" ht="12">
      <c r="A402" s="13"/>
      <c r="B402" s="225"/>
      <c r="C402" s="226"/>
      <c r="D402" s="218" t="s">
        <v>147</v>
      </c>
      <c r="E402" s="227" t="s">
        <v>19</v>
      </c>
      <c r="F402" s="228" t="s">
        <v>77</v>
      </c>
      <c r="G402" s="226"/>
      <c r="H402" s="229">
        <v>1</v>
      </c>
      <c r="I402" s="230"/>
      <c r="J402" s="226"/>
      <c r="K402" s="226"/>
      <c r="L402" s="231"/>
      <c r="M402" s="232"/>
      <c r="N402" s="233"/>
      <c r="O402" s="233"/>
      <c r="P402" s="233"/>
      <c r="Q402" s="233"/>
      <c r="R402" s="233"/>
      <c r="S402" s="233"/>
      <c r="T402" s="23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5" t="s">
        <v>147</v>
      </c>
      <c r="AU402" s="235" t="s">
        <v>79</v>
      </c>
      <c r="AV402" s="13" t="s">
        <v>79</v>
      </c>
      <c r="AW402" s="13" t="s">
        <v>31</v>
      </c>
      <c r="AX402" s="13" t="s">
        <v>77</v>
      </c>
      <c r="AY402" s="235" t="s">
        <v>134</v>
      </c>
    </row>
    <row r="403" spans="1:63" s="12" customFormat="1" ht="22.8" customHeight="1">
      <c r="A403" s="12"/>
      <c r="B403" s="189"/>
      <c r="C403" s="190"/>
      <c r="D403" s="191" t="s">
        <v>68</v>
      </c>
      <c r="E403" s="203" t="s">
        <v>574</v>
      </c>
      <c r="F403" s="203" t="s">
        <v>575</v>
      </c>
      <c r="G403" s="190"/>
      <c r="H403" s="190"/>
      <c r="I403" s="193"/>
      <c r="J403" s="204">
        <f>BK403</f>
        <v>0</v>
      </c>
      <c r="K403" s="190"/>
      <c r="L403" s="195"/>
      <c r="M403" s="196"/>
      <c r="N403" s="197"/>
      <c r="O403" s="197"/>
      <c r="P403" s="198">
        <f>SUM(P404:P406)</f>
        <v>0</v>
      </c>
      <c r="Q403" s="197"/>
      <c r="R403" s="198">
        <f>SUM(R404:R406)</f>
        <v>0</v>
      </c>
      <c r="S403" s="197"/>
      <c r="T403" s="199">
        <f>SUM(T404:T406)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00" t="s">
        <v>77</v>
      </c>
      <c r="AT403" s="201" t="s">
        <v>68</v>
      </c>
      <c r="AU403" s="201" t="s">
        <v>77</v>
      </c>
      <c r="AY403" s="200" t="s">
        <v>134</v>
      </c>
      <c r="BK403" s="202">
        <f>SUM(BK404:BK406)</f>
        <v>0</v>
      </c>
    </row>
    <row r="404" spans="1:65" s="2" customFormat="1" ht="16.5" customHeight="1">
      <c r="A404" s="39"/>
      <c r="B404" s="40"/>
      <c r="C404" s="205" t="s">
        <v>576</v>
      </c>
      <c r="D404" s="205" t="s">
        <v>136</v>
      </c>
      <c r="E404" s="206" t="s">
        <v>577</v>
      </c>
      <c r="F404" s="207" t="s">
        <v>578</v>
      </c>
      <c r="G404" s="208" t="s">
        <v>304</v>
      </c>
      <c r="H404" s="209">
        <v>150.44</v>
      </c>
      <c r="I404" s="210"/>
      <c r="J404" s="211">
        <f>ROUND(I404*H404,2)</f>
        <v>0</v>
      </c>
      <c r="K404" s="207" t="s">
        <v>140</v>
      </c>
      <c r="L404" s="45"/>
      <c r="M404" s="212" t="s">
        <v>19</v>
      </c>
      <c r="N404" s="213" t="s">
        <v>40</v>
      </c>
      <c r="O404" s="85"/>
      <c r="P404" s="214">
        <f>O404*H404</f>
        <v>0</v>
      </c>
      <c r="Q404" s="214">
        <v>0</v>
      </c>
      <c r="R404" s="214">
        <f>Q404*H404</f>
        <v>0</v>
      </c>
      <c r="S404" s="214">
        <v>0</v>
      </c>
      <c r="T404" s="215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16" t="s">
        <v>141</v>
      </c>
      <c r="AT404" s="216" t="s">
        <v>136</v>
      </c>
      <c r="AU404" s="216" t="s">
        <v>79</v>
      </c>
      <c r="AY404" s="18" t="s">
        <v>134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18" t="s">
        <v>77</v>
      </c>
      <c r="BK404" s="217">
        <f>ROUND(I404*H404,2)</f>
        <v>0</v>
      </c>
      <c r="BL404" s="18" t="s">
        <v>141</v>
      </c>
      <c r="BM404" s="216" t="s">
        <v>579</v>
      </c>
    </row>
    <row r="405" spans="1:47" s="2" customFormat="1" ht="12">
      <c r="A405" s="39"/>
      <c r="B405" s="40"/>
      <c r="C405" s="41"/>
      <c r="D405" s="218" t="s">
        <v>143</v>
      </c>
      <c r="E405" s="41"/>
      <c r="F405" s="219" t="s">
        <v>580</v>
      </c>
      <c r="G405" s="41"/>
      <c r="H405" s="41"/>
      <c r="I405" s="220"/>
      <c r="J405" s="41"/>
      <c r="K405" s="41"/>
      <c r="L405" s="45"/>
      <c r="M405" s="221"/>
      <c r="N405" s="222"/>
      <c r="O405" s="85"/>
      <c r="P405" s="85"/>
      <c r="Q405" s="85"/>
      <c r="R405" s="85"/>
      <c r="S405" s="85"/>
      <c r="T405" s="86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143</v>
      </c>
      <c r="AU405" s="18" t="s">
        <v>79</v>
      </c>
    </row>
    <row r="406" spans="1:47" s="2" customFormat="1" ht="12">
      <c r="A406" s="39"/>
      <c r="B406" s="40"/>
      <c r="C406" s="41"/>
      <c r="D406" s="223" t="s">
        <v>145</v>
      </c>
      <c r="E406" s="41"/>
      <c r="F406" s="224" t="s">
        <v>581</v>
      </c>
      <c r="G406" s="41"/>
      <c r="H406" s="41"/>
      <c r="I406" s="220"/>
      <c r="J406" s="41"/>
      <c r="K406" s="41"/>
      <c r="L406" s="45"/>
      <c r="M406" s="221"/>
      <c r="N406" s="222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145</v>
      </c>
      <c r="AU406" s="18" t="s">
        <v>79</v>
      </c>
    </row>
    <row r="407" spans="1:63" s="12" customFormat="1" ht="22.8" customHeight="1">
      <c r="A407" s="12"/>
      <c r="B407" s="189"/>
      <c r="C407" s="190"/>
      <c r="D407" s="191" t="s">
        <v>68</v>
      </c>
      <c r="E407" s="203" t="s">
        <v>582</v>
      </c>
      <c r="F407" s="203" t="s">
        <v>583</v>
      </c>
      <c r="G407" s="190"/>
      <c r="H407" s="190"/>
      <c r="I407" s="193"/>
      <c r="J407" s="204">
        <f>BK407</f>
        <v>0</v>
      </c>
      <c r="K407" s="190"/>
      <c r="L407" s="195"/>
      <c r="M407" s="196"/>
      <c r="N407" s="197"/>
      <c r="O407" s="197"/>
      <c r="P407" s="198">
        <f>SUM(P408:P410)</f>
        <v>0</v>
      </c>
      <c r="Q407" s="197"/>
      <c r="R407" s="198">
        <f>SUM(R408:R410)</f>
        <v>0</v>
      </c>
      <c r="S407" s="197"/>
      <c r="T407" s="199">
        <f>SUM(T408:T410)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00" t="s">
        <v>77</v>
      </c>
      <c r="AT407" s="201" t="s">
        <v>68</v>
      </c>
      <c r="AU407" s="201" t="s">
        <v>77</v>
      </c>
      <c r="AY407" s="200" t="s">
        <v>134</v>
      </c>
      <c r="BK407" s="202">
        <f>SUM(BK408:BK410)</f>
        <v>0</v>
      </c>
    </row>
    <row r="408" spans="1:65" s="2" customFormat="1" ht="16.5" customHeight="1">
      <c r="A408" s="39"/>
      <c r="B408" s="40"/>
      <c r="C408" s="205" t="s">
        <v>584</v>
      </c>
      <c r="D408" s="205" t="s">
        <v>136</v>
      </c>
      <c r="E408" s="206" t="s">
        <v>585</v>
      </c>
      <c r="F408" s="207" t="s">
        <v>586</v>
      </c>
      <c r="G408" s="208" t="s">
        <v>304</v>
      </c>
      <c r="H408" s="209">
        <v>473.292</v>
      </c>
      <c r="I408" s="210"/>
      <c r="J408" s="211">
        <f>ROUND(I408*H408,2)</f>
        <v>0</v>
      </c>
      <c r="K408" s="207" t="s">
        <v>140</v>
      </c>
      <c r="L408" s="45"/>
      <c r="M408" s="212" t="s">
        <v>19</v>
      </c>
      <c r="N408" s="213" t="s">
        <v>40</v>
      </c>
      <c r="O408" s="85"/>
      <c r="P408" s="214">
        <f>O408*H408</f>
        <v>0</v>
      </c>
      <c r="Q408" s="214">
        <v>0</v>
      </c>
      <c r="R408" s="214">
        <f>Q408*H408</f>
        <v>0</v>
      </c>
      <c r="S408" s="214">
        <v>0</v>
      </c>
      <c r="T408" s="215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16" t="s">
        <v>141</v>
      </c>
      <c r="AT408" s="216" t="s">
        <v>136</v>
      </c>
      <c r="AU408" s="216" t="s">
        <v>79</v>
      </c>
      <c r="AY408" s="18" t="s">
        <v>134</v>
      </c>
      <c r="BE408" s="217">
        <f>IF(N408="základní",J408,0)</f>
        <v>0</v>
      </c>
      <c r="BF408" s="217">
        <f>IF(N408="snížená",J408,0)</f>
        <v>0</v>
      </c>
      <c r="BG408" s="217">
        <f>IF(N408="zákl. přenesená",J408,0)</f>
        <v>0</v>
      </c>
      <c r="BH408" s="217">
        <f>IF(N408="sníž. přenesená",J408,0)</f>
        <v>0</v>
      </c>
      <c r="BI408" s="217">
        <f>IF(N408="nulová",J408,0)</f>
        <v>0</v>
      </c>
      <c r="BJ408" s="18" t="s">
        <v>77</v>
      </c>
      <c r="BK408" s="217">
        <f>ROUND(I408*H408,2)</f>
        <v>0</v>
      </c>
      <c r="BL408" s="18" t="s">
        <v>141</v>
      </c>
      <c r="BM408" s="216" t="s">
        <v>587</v>
      </c>
    </row>
    <row r="409" spans="1:47" s="2" customFormat="1" ht="12">
      <c r="A409" s="39"/>
      <c r="B409" s="40"/>
      <c r="C409" s="41"/>
      <c r="D409" s="218" t="s">
        <v>143</v>
      </c>
      <c r="E409" s="41"/>
      <c r="F409" s="219" t="s">
        <v>588</v>
      </c>
      <c r="G409" s="41"/>
      <c r="H409" s="41"/>
      <c r="I409" s="220"/>
      <c r="J409" s="41"/>
      <c r="K409" s="41"/>
      <c r="L409" s="45"/>
      <c r="M409" s="221"/>
      <c r="N409" s="222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143</v>
      </c>
      <c r="AU409" s="18" t="s">
        <v>79</v>
      </c>
    </row>
    <row r="410" spans="1:47" s="2" customFormat="1" ht="12">
      <c r="A410" s="39"/>
      <c r="B410" s="40"/>
      <c r="C410" s="41"/>
      <c r="D410" s="223" t="s">
        <v>145</v>
      </c>
      <c r="E410" s="41"/>
      <c r="F410" s="224" t="s">
        <v>589</v>
      </c>
      <c r="G410" s="41"/>
      <c r="H410" s="41"/>
      <c r="I410" s="220"/>
      <c r="J410" s="41"/>
      <c r="K410" s="41"/>
      <c r="L410" s="45"/>
      <c r="M410" s="258"/>
      <c r="N410" s="259"/>
      <c r="O410" s="260"/>
      <c r="P410" s="260"/>
      <c r="Q410" s="260"/>
      <c r="R410" s="260"/>
      <c r="S410" s="260"/>
      <c r="T410" s="261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145</v>
      </c>
      <c r="AU410" s="18" t="s">
        <v>79</v>
      </c>
    </row>
    <row r="411" spans="1:31" s="2" customFormat="1" ht="6.95" customHeight="1">
      <c r="A411" s="39"/>
      <c r="B411" s="60"/>
      <c r="C411" s="61"/>
      <c r="D411" s="61"/>
      <c r="E411" s="61"/>
      <c r="F411" s="61"/>
      <c r="G411" s="61"/>
      <c r="H411" s="61"/>
      <c r="I411" s="61"/>
      <c r="J411" s="61"/>
      <c r="K411" s="61"/>
      <c r="L411" s="45"/>
      <c r="M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</row>
  </sheetData>
  <sheetProtection password="CC35" sheet="1" objects="1" scenarios="1" formatColumns="0" formatRows="0" autoFilter="0"/>
  <autoFilter ref="C88:K410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2_02/111151103"/>
    <hyperlink ref="F98" r:id="rId2" display="https://podminky.urs.cz/item/CS_URS_2022_02/111211231"/>
    <hyperlink ref="F102" r:id="rId3" display="https://podminky.urs.cz/item/CS_URS_2022_02/111251201"/>
    <hyperlink ref="F106" r:id="rId4" display="https://podminky.urs.cz/item/CS_URS_2022_02/112101101"/>
    <hyperlink ref="F110" r:id="rId5" display="https://podminky.urs.cz/item/CS_URS_2022_02/112111111"/>
    <hyperlink ref="F114" r:id="rId6" display="https://podminky.urs.cz/item/CS_URS_2022_02/112251101"/>
    <hyperlink ref="F118" r:id="rId7" display="https://podminky.urs.cz/item/CS_URS_2022_02/113107163"/>
    <hyperlink ref="F121" r:id="rId8" display="https://podminky.urs.cz/item/CS_URS_2022_02/113107323"/>
    <hyperlink ref="F125" r:id="rId9" display="https://podminky.urs.cz/item/CS_URS_2022_02/115101201"/>
    <hyperlink ref="F129" r:id="rId10" display="https://podminky.urs.cz/item/CS_URS_2022_02/121151123"/>
    <hyperlink ref="F135" r:id="rId11" display="https://podminky.urs.cz/item/CS_URS_2022_02/115101301"/>
    <hyperlink ref="F139" r:id="rId12" display="https://podminky.urs.cz/item/CS_URS_2022_02/122702119"/>
    <hyperlink ref="F142" r:id="rId13" display="https://podminky.urs.cz/item/CS_URS_2022_02/124253101"/>
    <hyperlink ref="F148" r:id="rId14" display="https://podminky.urs.cz/item/CS_URS_2022_02/124253119"/>
    <hyperlink ref="F154" r:id="rId15" display="https://podminky.urs.cz/item/CS_URS_2022_02/124353100"/>
    <hyperlink ref="F160" r:id="rId16" display="https://podminky.urs.cz/item/CS_URS_2022_02/132151252"/>
    <hyperlink ref="F167" r:id="rId17" display="https://podminky.urs.cz/item/CS_URS_2022_02/162201401"/>
    <hyperlink ref="F171" r:id="rId18" display="https://podminky.urs.cz/item/CS_URS_2022_02/162351103"/>
    <hyperlink ref="F185" r:id="rId19" display="https://podminky.urs.cz/item/CS_URS_2022_02/162751119"/>
    <hyperlink ref="F189" r:id="rId20" display="https://podminky.urs.cz/item/CS_URS_2022_02/167151111"/>
    <hyperlink ref="F202" r:id="rId21" display="https://podminky.urs.cz/item/CS_URS_2022_02/171151103"/>
    <hyperlink ref="F210" r:id="rId22" display="https://podminky.urs.cz/item/CS_URS_2022_02/171201221"/>
    <hyperlink ref="F216" r:id="rId23" display="https://podminky.urs.cz/item/CS_URS_2022_02/171251201"/>
    <hyperlink ref="F222" r:id="rId24" display="https://podminky.urs.cz/item/CS_URS_2022_02/172153103"/>
    <hyperlink ref="F230" r:id="rId25" display="https://podminky.urs.cz/item/CS_URS_2022_02/181351113"/>
    <hyperlink ref="F236" r:id="rId26" display="https://podminky.urs.cz/item/CS_URS_2022_02/181451311"/>
    <hyperlink ref="F244" r:id="rId27" display="https://podminky.urs.cz/item/CS_URS_2022_02/181451312"/>
    <hyperlink ref="F251" r:id="rId28" display="https://podminky.urs.cz/item/CS_URS_2022_02/181951112"/>
    <hyperlink ref="F258" r:id="rId29" display="https://podminky.urs.cz/item/CS_URS_2022_02/182151111"/>
    <hyperlink ref="F263" r:id="rId30" display="https://podminky.urs.cz/item/CS_URS_2022_02/213141112"/>
    <hyperlink ref="F272" r:id="rId31" display="https://podminky.urs.cz/item/CS_URS_2022_02/291211111"/>
    <hyperlink ref="F286" r:id="rId32" display="https://podminky.urs.cz/item/CS_URS_2022_02/321321115"/>
    <hyperlink ref="F295" r:id="rId33" display="https://podminky.urs.cz/item/CS_URS_2022_02/321351010"/>
    <hyperlink ref="F303" r:id="rId34" display="https://podminky.urs.cz/item/CS_URS_2022_02/321352010"/>
    <hyperlink ref="F310" r:id="rId35" display="https://podminky.urs.cz/item/CS_URS_2022_02/321366111"/>
    <hyperlink ref="F315" r:id="rId36" display="https://podminky.urs.cz/item/CS_URS_2022_02/321368211"/>
    <hyperlink ref="F321" r:id="rId37" display="https://podminky.urs.cz/item/CS_URS_2022_02/451315126"/>
    <hyperlink ref="F327" r:id="rId38" display="https://podminky.urs.cz/item/CS_URS_2022_02/462512370"/>
    <hyperlink ref="F333" r:id="rId39" display="https://podminky.urs.cz/item/CS_URS_2022_02/463212111"/>
    <hyperlink ref="F342" r:id="rId40" display="https://podminky.urs.cz/item/CS_URS_2022_02/463212191"/>
    <hyperlink ref="F351" r:id="rId41" display="https://podminky.urs.cz/item/CS_URS_2022_02/467951220"/>
    <hyperlink ref="F358" r:id="rId42" display="https://podminky.urs.cz/item/CS_URS_2022_02/564831111"/>
    <hyperlink ref="F366" r:id="rId43" display="https://podminky.urs.cz/item/CS_URS_2022_02/564861111"/>
    <hyperlink ref="F371" r:id="rId44" display="https://podminky.urs.cz/item/CS_URS_2022_02/820391113"/>
    <hyperlink ref="F375" r:id="rId45" display="https://podminky.urs.cz/item/CS_URS_2022_02/899643111"/>
    <hyperlink ref="F381" r:id="rId46" display="https://podminky.urs.cz/item/CS_URS_2022_02/919521110"/>
    <hyperlink ref="F389" r:id="rId47" display="https://podminky.urs.cz/item/CS_URS_2022_02/919535556"/>
    <hyperlink ref="F393" r:id="rId48" display="https://podminky.urs.cz/item/CS_URS_2022_02/938909311"/>
    <hyperlink ref="F406" r:id="rId49" display="https://podminky.urs.cz/item/CS_URS_2022_02/997013501"/>
    <hyperlink ref="F410" r:id="rId50" display="https://podminky.urs.cz/item/CS_URS_2022_02/9983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79</v>
      </c>
    </row>
    <row r="4" spans="2:46" s="1" customFormat="1" ht="24.95" customHeight="1">
      <c r="B4" s="21"/>
      <c r="D4" s="131" t="s">
        <v>102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Hospodaření se srážkovými vodami na území obce Skřípov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590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22. 11. 2022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ROUND(J88,2)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ROUND((SUM(BE88:BE409)),2)</f>
        <v>0</v>
      </c>
      <c r="G33" s="39"/>
      <c r="H33" s="39"/>
      <c r="I33" s="149">
        <v>0.21</v>
      </c>
      <c r="J33" s="148">
        <f>ROUND(((SUM(BE88:BE409))*I33),2)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ROUND((SUM(BF88:BF409)),2)</f>
        <v>0</v>
      </c>
      <c r="G34" s="39"/>
      <c r="H34" s="39"/>
      <c r="I34" s="149">
        <v>0.15</v>
      </c>
      <c r="J34" s="148">
        <f>ROUND(((SUM(BF88:BF409))*I34),2)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ROUND((SUM(BG88:BG409)),2)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ROUND((SUM(BH88:BH409)),2)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ROUND((SUM(BI88:BI409)),2)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Hospodaření se srážkovými vodami na území obce Skřípov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01 - Vodní nádrž 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22. 11. 2022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106</v>
      </c>
      <c r="D57" s="163"/>
      <c r="E57" s="163"/>
      <c r="F57" s="163"/>
      <c r="G57" s="163"/>
      <c r="H57" s="163"/>
      <c r="I57" s="163"/>
      <c r="J57" s="164" t="s">
        <v>107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108</v>
      </c>
    </row>
    <row r="60" spans="1:31" s="9" customFormat="1" ht="24.95" customHeight="1">
      <c r="A60" s="9"/>
      <c r="B60" s="166"/>
      <c r="C60" s="167"/>
      <c r="D60" s="168" t="s">
        <v>109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110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111</v>
      </c>
      <c r="E62" s="175"/>
      <c r="F62" s="175"/>
      <c r="G62" s="175"/>
      <c r="H62" s="175"/>
      <c r="I62" s="175"/>
      <c r="J62" s="176">
        <f>J263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112</v>
      </c>
      <c r="E63" s="175"/>
      <c r="F63" s="175"/>
      <c r="G63" s="175"/>
      <c r="H63" s="175"/>
      <c r="I63" s="175"/>
      <c r="J63" s="176">
        <f>J282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113</v>
      </c>
      <c r="E64" s="175"/>
      <c r="F64" s="175"/>
      <c r="G64" s="175"/>
      <c r="H64" s="175"/>
      <c r="I64" s="175"/>
      <c r="J64" s="176">
        <f>J321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114</v>
      </c>
      <c r="E65" s="175"/>
      <c r="F65" s="175"/>
      <c r="G65" s="175"/>
      <c r="H65" s="175"/>
      <c r="I65" s="175"/>
      <c r="J65" s="176">
        <f>J358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115</v>
      </c>
      <c r="E66" s="175"/>
      <c r="F66" s="175"/>
      <c r="G66" s="175"/>
      <c r="H66" s="175"/>
      <c r="I66" s="175"/>
      <c r="J66" s="176">
        <f>J371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116</v>
      </c>
      <c r="E67" s="175"/>
      <c r="F67" s="175"/>
      <c r="G67" s="175"/>
      <c r="H67" s="175"/>
      <c r="I67" s="175"/>
      <c r="J67" s="176">
        <f>J382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118</v>
      </c>
      <c r="E68" s="175"/>
      <c r="F68" s="175"/>
      <c r="G68" s="175"/>
      <c r="H68" s="175"/>
      <c r="I68" s="175"/>
      <c r="J68" s="176">
        <f>J406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119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61" t="str">
        <f>E7</f>
        <v>Hospodaření se srážkovými vodami na území obce Skřípov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103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SO 01 - Vodní nádrž 1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 xml:space="preserve"> </v>
      </c>
      <c r="G82" s="41"/>
      <c r="H82" s="41"/>
      <c r="I82" s="33" t="s">
        <v>23</v>
      </c>
      <c r="J82" s="73" t="str">
        <f>IF(J12="","",J12)</f>
        <v>22. 11. 2022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E15</f>
        <v xml:space="preserve"> </v>
      </c>
      <c r="G84" s="41"/>
      <c r="H84" s="41"/>
      <c r="I84" s="33" t="s">
        <v>30</v>
      </c>
      <c r="J84" s="37" t="str">
        <f>E21</f>
        <v xml:space="preserve"> 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28</v>
      </c>
      <c r="D85" s="41"/>
      <c r="E85" s="41"/>
      <c r="F85" s="28" t="str">
        <f>IF(E18="","",E18)</f>
        <v>Vyplň údaj</v>
      </c>
      <c r="G85" s="41"/>
      <c r="H85" s="41"/>
      <c r="I85" s="33" t="s">
        <v>32</v>
      </c>
      <c r="J85" s="37" t="str">
        <f>E24</f>
        <v xml:space="preserve"> 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8"/>
      <c r="B87" s="179"/>
      <c r="C87" s="180" t="s">
        <v>120</v>
      </c>
      <c r="D87" s="181" t="s">
        <v>54</v>
      </c>
      <c r="E87" s="181" t="s">
        <v>50</v>
      </c>
      <c r="F87" s="181" t="s">
        <v>51</v>
      </c>
      <c r="G87" s="181" t="s">
        <v>121</v>
      </c>
      <c r="H87" s="181" t="s">
        <v>122</v>
      </c>
      <c r="I87" s="181" t="s">
        <v>123</v>
      </c>
      <c r="J87" s="181" t="s">
        <v>107</v>
      </c>
      <c r="K87" s="182" t="s">
        <v>124</v>
      </c>
      <c r="L87" s="183"/>
      <c r="M87" s="93" t="s">
        <v>19</v>
      </c>
      <c r="N87" s="94" t="s">
        <v>39</v>
      </c>
      <c r="O87" s="94" t="s">
        <v>125</v>
      </c>
      <c r="P87" s="94" t="s">
        <v>126</v>
      </c>
      <c r="Q87" s="94" t="s">
        <v>127</v>
      </c>
      <c r="R87" s="94" t="s">
        <v>128</v>
      </c>
      <c r="S87" s="94" t="s">
        <v>129</v>
      </c>
      <c r="T87" s="95" t="s">
        <v>130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1:63" s="2" customFormat="1" ht="22.8" customHeight="1">
      <c r="A88" s="39"/>
      <c r="B88" s="40"/>
      <c r="C88" s="100" t="s">
        <v>131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</f>
        <v>0</v>
      </c>
      <c r="Q88" s="97"/>
      <c r="R88" s="186">
        <f>R89</f>
        <v>637.6287767103324</v>
      </c>
      <c r="S88" s="97"/>
      <c r="T88" s="187">
        <f>T89</f>
        <v>86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68</v>
      </c>
      <c r="AU88" s="18" t="s">
        <v>108</v>
      </c>
      <c r="BK88" s="188">
        <f>BK89</f>
        <v>0</v>
      </c>
    </row>
    <row r="89" spans="1:63" s="12" customFormat="1" ht="25.9" customHeight="1">
      <c r="A89" s="12"/>
      <c r="B89" s="189"/>
      <c r="C89" s="190"/>
      <c r="D89" s="191" t="s">
        <v>68</v>
      </c>
      <c r="E89" s="192" t="s">
        <v>132</v>
      </c>
      <c r="F89" s="192" t="s">
        <v>133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P90+P263+P282+P321+P358+P371+P382+P406</f>
        <v>0</v>
      </c>
      <c r="Q89" s="197"/>
      <c r="R89" s="198">
        <f>R90+R263+R282+R321+R358+R371+R382+R406</f>
        <v>637.6287767103324</v>
      </c>
      <c r="S89" s="197"/>
      <c r="T89" s="199">
        <f>T90+T263+T282+T321+T358+T371+T382+T406</f>
        <v>86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77</v>
      </c>
      <c r="AT89" s="201" t="s">
        <v>68</v>
      </c>
      <c r="AU89" s="201" t="s">
        <v>69</v>
      </c>
      <c r="AY89" s="200" t="s">
        <v>134</v>
      </c>
      <c r="BK89" s="202">
        <f>BK90+BK263+BK282+BK321+BK358+BK371+BK382+BK406</f>
        <v>0</v>
      </c>
    </row>
    <row r="90" spans="1:63" s="12" customFormat="1" ht="22.8" customHeight="1">
      <c r="A90" s="12"/>
      <c r="B90" s="189"/>
      <c r="C90" s="190"/>
      <c r="D90" s="191" t="s">
        <v>68</v>
      </c>
      <c r="E90" s="203" t="s">
        <v>77</v>
      </c>
      <c r="F90" s="203" t="s">
        <v>135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SUM(P91:P262)</f>
        <v>0</v>
      </c>
      <c r="Q90" s="197"/>
      <c r="R90" s="198">
        <f>SUM(R91:R262)</f>
        <v>0.03577202</v>
      </c>
      <c r="S90" s="197"/>
      <c r="T90" s="199">
        <f>SUM(T91:T262)</f>
        <v>66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77</v>
      </c>
      <c r="AT90" s="201" t="s">
        <v>68</v>
      </c>
      <c r="AU90" s="201" t="s">
        <v>77</v>
      </c>
      <c r="AY90" s="200" t="s">
        <v>134</v>
      </c>
      <c r="BK90" s="202">
        <f>SUM(BK91:BK262)</f>
        <v>0</v>
      </c>
    </row>
    <row r="91" spans="1:65" s="2" customFormat="1" ht="16.5" customHeight="1">
      <c r="A91" s="39"/>
      <c r="B91" s="40"/>
      <c r="C91" s="205" t="s">
        <v>77</v>
      </c>
      <c r="D91" s="205" t="s">
        <v>136</v>
      </c>
      <c r="E91" s="206" t="s">
        <v>137</v>
      </c>
      <c r="F91" s="207" t="s">
        <v>138</v>
      </c>
      <c r="G91" s="208" t="s">
        <v>139</v>
      </c>
      <c r="H91" s="209">
        <v>1150</v>
      </c>
      <c r="I91" s="210"/>
      <c r="J91" s="211">
        <f>ROUND(I91*H91,2)</f>
        <v>0</v>
      </c>
      <c r="K91" s="207" t="s">
        <v>140</v>
      </c>
      <c r="L91" s="45"/>
      <c r="M91" s="212" t="s">
        <v>19</v>
      </c>
      <c r="N91" s="213" t="s">
        <v>40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141</v>
      </c>
      <c r="AT91" s="216" t="s">
        <v>136</v>
      </c>
      <c r="AU91" s="216" t="s">
        <v>79</v>
      </c>
      <c r="AY91" s="18" t="s">
        <v>134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77</v>
      </c>
      <c r="BK91" s="217">
        <f>ROUND(I91*H91,2)</f>
        <v>0</v>
      </c>
      <c r="BL91" s="18" t="s">
        <v>141</v>
      </c>
      <c r="BM91" s="216" t="s">
        <v>591</v>
      </c>
    </row>
    <row r="92" spans="1:47" s="2" customFormat="1" ht="12">
      <c r="A92" s="39"/>
      <c r="B92" s="40"/>
      <c r="C92" s="41"/>
      <c r="D92" s="218" t="s">
        <v>143</v>
      </c>
      <c r="E92" s="41"/>
      <c r="F92" s="219" t="s">
        <v>144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143</v>
      </c>
      <c r="AU92" s="18" t="s">
        <v>79</v>
      </c>
    </row>
    <row r="93" spans="1:47" s="2" customFormat="1" ht="12">
      <c r="A93" s="39"/>
      <c r="B93" s="40"/>
      <c r="C93" s="41"/>
      <c r="D93" s="223" t="s">
        <v>145</v>
      </c>
      <c r="E93" s="41"/>
      <c r="F93" s="224" t="s">
        <v>146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145</v>
      </c>
      <c r="AU93" s="18" t="s">
        <v>79</v>
      </c>
    </row>
    <row r="94" spans="1:51" s="13" customFormat="1" ht="12">
      <c r="A94" s="13"/>
      <c r="B94" s="225"/>
      <c r="C94" s="226"/>
      <c r="D94" s="218" t="s">
        <v>147</v>
      </c>
      <c r="E94" s="227" t="s">
        <v>19</v>
      </c>
      <c r="F94" s="228" t="s">
        <v>592</v>
      </c>
      <c r="G94" s="226"/>
      <c r="H94" s="229">
        <v>1150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147</v>
      </c>
      <c r="AU94" s="235" t="s">
        <v>79</v>
      </c>
      <c r="AV94" s="13" t="s">
        <v>79</v>
      </c>
      <c r="AW94" s="13" t="s">
        <v>31</v>
      </c>
      <c r="AX94" s="13" t="s">
        <v>77</v>
      </c>
      <c r="AY94" s="235" t="s">
        <v>134</v>
      </c>
    </row>
    <row r="95" spans="1:65" s="2" customFormat="1" ht="16.5" customHeight="1">
      <c r="A95" s="39"/>
      <c r="B95" s="40"/>
      <c r="C95" s="205" t="s">
        <v>79</v>
      </c>
      <c r="D95" s="205" t="s">
        <v>136</v>
      </c>
      <c r="E95" s="206" t="s">
        <v>593</v>
      </c>
      <c r="F95" s="207" t="s">
        <v>594</v>
      </c>
      <c r="G95" s="208" t="s">
        <v>152</v>
      </c>
      <c r="H95" s="209">
        <v>5</v>
      </c>
      <c r="I95" s="210"/>
      <c r="J95" s="211">
        <f>ROUND(I95*H95,2)</f>
        <v>0</v>
      </c>
      <c r="K95" s="207" t="s">
        <v>140</v>
      </c>
      <c r="L95" s="45"/>
      <c r="M95" s="212" t="s">
        <v>19</v>
      </c>
      <c r="N95" s="213" t="s">
        <v>40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141</v>
      </c>
      <c r="AT95" s="216" t="s">
        <v>136</v>
      </c>
      <c r="AU95" s="216" t="s">
        <v>79</v>
      </c>
      <c r="AY95" s="18" t="s">
        <v>134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77</v>
      </c>
      <c r="BK95" s="217">
        <f>ROUND(I95*H95,2)</f>
        <v>0</v>
      </c>
      <c r="BL95" s="18" t="s">
        <v>141</v>
      </c>
      <c r="BM95" s="216" t="s">
        <v>595</v>
      </c>
    </row>
    <row r="96" spans="1:47" s="2" customFormat="1" ht="12">
      <c r="A96" s="39"/>
      <c r="B96" s="40"/>
      <c r="C96" s="41"/>
      <c r="D96" s="218" t="s">
        <v>143</v>
      </c>
      <c r="E96" s="41"/>
      <c r="F96" s="219" t="s">
        <v>596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143</v>
      </c>
      <c r="AU96" s="18" t="s">
        <v>79</v>
      </c>
    </row>
    <row r="97" spans="1:47" s="2" customFormat="1" ht="12">
      <c r="A97" s="39"/>
      <c r="B97" s="40"/>
      <c r="C97" s="41"/>
      <c r="D97" s="223" t="s">
        <v>145</v>
      </c>
      <c r="E97" s="41"/>
      <c r="F97" s="224" t="s">
        <v>597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145</v>
      </c>
      <c r="AU97" s="18" t="s">
        <v>79</v>
      </c>
    </row>
    <row r="98" spans="1:51" s="13" customFormat="1" ht="12">
      <c r="A98" s="13"/>
      <c r="B98" s="225"/>
      <c r="C98" s="226"/>
      <c r="D98" s="218" t="s">
        <v>147</v>
      </c>
      <c r="E98" s="227" t="s">
        <v>19</v>
      </c>
      <c r="F98" s="228" t="s">
        <v>156</v>
      </c>
      <c r="G98" s="226"/>
      <c r="H98" s="229">
        <v>5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147</v>
      </c>
      <c r="AU98" s="235" t="s">
        <v>79</v>
      </c>
      <c r="AV98" s="13" t="s">
        <v>79</v>
      </c>
      <c r="AW98" s="13" t="s">
        <v>31</v>
      </c>
      <c r="AX98" s="13" t="s">
        <v>77</v>
      </c>
      <c r="AY98" s="235" t="s">
        <v>134</v>
      </c>
    </row>
    <row r="99" spans="1:65" s="2" customFormat="1" ht="16.5" customHeight="1">
      <c r="A99" s="39"/>
      <c r="B99" s="40"/>
      <c r="C99" s="205" t="s">
        <v>209</v>
      </c>
      <c r="D99" s="205" t="s">
        <v>136</v>
      </c>
      <c r="E99" s="206" t="s">
        <v>150</v>
      </c>
      <c r="F99" s="207" t="s">
        <v>151</v>
      </c>
      <c r="G99" s="208" t="s">
        <v>152</v>
      </c>
      <c r="H99" s="209">
        <v>4</v>
      </c>
      <c r="I99" s="210"/>
      <c r="J99" s="211">
        <f>ROUND(I99*H99,2)</f>
        <v>0</v>
      </c>
      <c r="K99" s="207" t="s">
        <v>140</v>
      </c>
      <c r="L99" s="45"/>
      <c r="M99" s="212" t="s">
        <v>19</v>
      </c>
      <c r="N99" s="213" t="s">
        <v>40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141</v>
      </c>
      <c r="AT99" s="216" t="s">
        <v>136</v>
      </c>
      <c r="AU99" s="216" t="s">
        <v>79</v>
      </c>
      <c r="AY99" s="18" t="s">
        <v>134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77</v>
      </c>
      <c r="BK99" s="217">
        <f>ROUND(I99*H99,2)</f>
        <v>0</v>
      </c>
      <c r="BL99" s="18" t="s">
        <v>141</v>
      </c>
      <c r="BM99" s="216" t="s">
        <v>598</v>
      </c>
    </row>
    <row r="100" spans="1:47" s="2" customFormat="1" ht="12">
      <c r="A100" s="39"/>
      <c r="B100" s="40"/>
      <c r="C100" s="41"/>
      <c r="D100" s="218" t="s">
        <v>143</v>
      </c>
      <c r="E100" s="41"/>
      <c r="F100" s="219" t="s">
        <v>154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143</v>
      </c>
      <c r="AU100" s="18" t="s">
        <v>79</v>
      </c>
    </row>
    <row r="101" spans="1:47" s="2" customFormat="1" ht="12">
      <c r="A101" s="39"/>
      <c r="B101" s="40"/>
      <c r="C101" s="41"/>
      <c r="D101" s="223" t="s">
        <v>145</v>
      </c>
      <c r="E101" s="41"/>
      <c r="F101" s="224" t="s">
        <v>155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145</v>
      </c>
      <c r="AU101" s="18" t="s">
        <v>79</v>
      </c>
    </row>
    <row r="102" spans="1:51" s="13" customFormat="1" ht="12">
      <c r="A102" s="13"/>
      <c r="B102" s="225"/>
      <c r="C102" s="226"/>
      <c r="D102" s="218" t="s">
        <v>147</v>
      </c>
      <c r="E102" s="227" t="s">
        <v>19</v>
      </c>
      <c r="F102" s="228" t="s">
        <v>141</v>
      </c>
      <c r="G102" s="226"/>
      <c r="H102" s="229">
        <v>4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147</v>
      </c>
      <c r="AU102" s="235" t="s">
        <v>79</v>
      </c>
      <c r="AV102" s="13" t="s">
        <v>79</v>
      </c>
      <c r="AW102" s="13" t="s">
        <v>31</v>
      </c>
      <c r="AX102" s="13" t="s">
        <v>77</v>
      </c>
      <c r="AY102" s="235" t="s">
        <v>134</v>
      </c>
    </row>
    <row r="103" spans="1:65" s="2" customFormat="1" ht="24.15" customHeight="1">
      <c r="A103" s="39"/>
      <c r="B103" s="40"/>
      <c r="C103" s="205" t="s">
        <v>141</v>
      </c>
      <c r="D103" s="205" t="s">
        <v>136</v>
      </c>
      <c r="E103" s="206" t="s">
        <v>157</v>
      </c>
      <c r="F103" s="207" t="s">
        <v>158</v>
      </c>
      <c r="G103" s="208" t="s">
        <v>139</v>
      </c>
      <c r="H103" s="209">
        <v>350</v>
      </c>
      <c r="I103" s="210"/>
      <c r="J103" s="211">
        <f>ROUND(I103*H103,2)</f>
        <v>0</v>
      </c>
      <c r="K103" s="207" t="s">
        <v>140</v>
      </c>
      <c r="L103" s="45"/>
      <c r="M103" s="212" t="s">
        <v>19</v>
      </c>
      <c r="N103" s="213" t="s">
        <v>40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141</v>
      </c>
      <c r="AT103" s="216" t="s">
        <v>136</v>
      </c>
      <c r="AU103" s="216" t="s">
        <v>79</v>
      </c>
      <c r="AY103" s="18" t="s">
        <v>134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77</v>
      </c>
      <c r="BK103" s="217">
        <f>ROUND(I103*H103,2)</f>
        <v>0</v>
      </c>
      <c r="BL103" s="18" t="s">
        <v>141</v>
      </c>
      <c r="BM103" s="216" t="s">
        <v>599</v>
      </c>
    </row>
    <row r="104" spans="1:47" s="2" customFormat="1" ht="12">
      <c r="A104" s="39"/>
      <c r="B104" s="40"/>
      <c r="C104" s="41"/>
      <c r="D104" s="218" t="s">
        <v>143</v>
      </c>
      <c r="E104" s="41"/>
      <c r="F104" s="219" t="s">
        <v>160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143</v>
      </c>
      <c r="AU104" s="18" t="s">
        <v>79</v>
      </c>
    </row>
    <row r="105" spans="1:47" s="2" customFormat="1" ht="12">
      <c r="A105" s="39"/>
      <c r="B105" s="40"/>
      <c r="C105" s="41"/>
      <c r="D105" s="223" t="s">
        <v>145</v>
      </c>
      <c r="E105" s="41"/>
      <c r="F105" s="224" t="s">
        <v>161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145</v>
      </c>
      <c r="AU105" s="18" t="s">
        <v>79</v>
      </c>
    </row>
    <row r="106" spans="1:51" s="13" customFormat="1" ht="12">
      <c r="A106" s="13"/>
      <c r="B106" s="225"/>
      <c r="C106" s="226"/>
      <c r="D106" s="218" t="s">
        <v>147</v>
      </c>
      <c r="E106" s="227" t="s">
        <v>19</v>
      </c>
      <c r="F106" s="228" t="s">
        <v>600</v>
      </c>
      <c r="G106" s="226"/>
      <c r="H106" s="229">
        <v>350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147</v>
      </c>
      <c r="AU106" s="235" t="s">
        <v>79</v>
      </c>
      <c r="AV106" s="13" t="s">
        <v>79</v>
      </c>
      <c r="AW106" s="13" t="s">
        <v>31</v>
      </c>
      <c r="AX106" s="13" t="s">
        <v>77</v>
      </c>
      <c r="AY106" s="235" t="s">
        <v>134</v>
      </c>
    </row>
    <row r="107" spans="1:65" s="2" customFormat="1" ht="16.5" customHeight="1">
      <c r="A107" s="39"/>
      <c r="B107" s="40"/>
      <c r="C107" s="205" t="s">
        <v>156</v>
      </c>
      <c r="D107" s="205" t="s">
        <v>136</v>
      </c>
      <c r="E107" s="206" t="s">
        <v>164</v>
      </c>
      <c r="F107" s="207" t="s">
        <v>165</v>
      </c>
      <c r="G107" s="208" t="s">
        <v>152</v>
      </c>
      <c r="H107" s="209">
        <v>5</v>
      </c>
      <c r="I107" s="210"/>
      <c r="J107" s="211">
        <f>ROUND(I107*H107,2)</f>
        <v>0</v>
      </c>
      <c r="K107" s="207" t="s">
        <v>140</v>
      </c>
      <c r="L107" s="45"/>
      <c r="M107" s="212" t="s">
        <v>19</v>
      </c>
      <c r="N107" s="213" t="s">
        <v>40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141</v>
      </c>
      <c r="AT107" s="216" t="s">
        <v>136</v>
      </c>
      <c r="AU107" s="216" t="s">
        <v>79</v>
      </c>
      <c r="AY107" s="18" t="s">
        <v>134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77</v>
      </c>
      <c r="BK107" s="217">
        <f>ROUND(I107*H107,2)</f>
        <v>0</v>
      </c>
      <c r="BL107" s="18" t="s">
        <v>141</v>
      </c>
      <c r="BM107" s="216" t="s">
        <v>601</v>
      </c>
    </row>
    <row r="108" spans="1:47" s="2" customFormat="1" ht="12">
      <c r="A108" s="39"/>
      <c r="B108" s="40"/>
      <c r="C108" s="41"/>
      <c r="D108" s="218" t="s">
        <v>143</v>
      </c>
      <c r="E108" s="41"/>
      <c r="F108" s="219" t="s">
        <v>167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143</v>
      </c>
      <c r="AU108" s="18" t="s">
        <v>79</v>
      </c>
    </row>
    <row r="109" spans="1:47" s="2" customFormat="1" ht="12">
      <c r="A109" s="39"/>
      <c r="B109" s="40"/>
      <c r="C109" s="41"/>
      <c r="D109" s="223" t="s">
        <v>145</v>
      </c>
      <c r="E109" s="41"/>
      <c r="F109" s="224" t="s">
        <v>168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145</v>
      </c>
      <c r="AU109" s="18" t="s">
        <v>79</v>
      </c>
    </row>
    <row r="110" spans="1:51" s="13" customFormat="1" ht="12">
      <c r="A110" s="13"/>
      <c r="B110" s="225"/>
      <c r="C110" s="226"/>
      <c r="D110" s="218" t="s">
        <v>147</v>
      </c>
      <c r="E110" s="227" t="s">
        <v>19</v>
      </c>
      <c r="F110" s="228" t="s">
        <v>156</v>
      </c>
      <c r="G110" s="226"/>
      <c r="H110" s="229">
        <v>5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147</v>
      </c>
      <c r="AU110" s="235" t="s">
        <v>79</v>
      </c>
      <c r="AV110" s="13" t="s">
        <v>79</v>
      </c>
      <c r="AW110" s="13" t="s">
        <v>31</v>
      </c>
      <c r="AX110" s="13" t="s">
        <v>77</v>
      </c>
      <c r="AY110" s="235" t="s">
        <v>134</v>
      </c>
    </row>
    <row r="111" spans="1:65" s="2" customFormat="1" ht="16.5" customHeight="1">
      <c r="A111" s="39"/>
      <c r="B111" s="40"/>
      <c r="C111" s="205" t="s">
        <v>602</v>
      </c>
      <c r="D111" s="205" t="s">
        <v>136</v>
      </c>
      <c r="E111" s="206" t="s">
        <v>603</v>
      </c>
      <c r="F111" s="207" t="s">
        <v>604</v>
      </c>
      <c r="G111" s="208" t="s">
        <v>152</v>
      </c>
      <c r="H111" s="209">
        <v>3</v>
      </c>
      <c r="I111" s="210"/>
      <c r="J111" s="211">
        <f>ROUND(I111*H111,2)</f>
        <v>0</v>
      </c>
      <c r="K111" s="207" t="s">
        <v>140</v>
      </c>
      <c r="L111" s="45"/>
      <c r="M111" s="212" t="s">
        <v>19</v>
      </c>
      <c r="N111" s="213" t="s">
        <v>40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141</v>
      </c>
      <c r="AT111" s="216" t="s">
        <v>136</v>
      </c>
      <c r="AU111" s="216" t="s">
        <v>79</v>
      </c>
      <c r="AY111" s="18" t="s">
        <v>134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77</v>
      </c>
      <c r="BK111" s="217">
        <f>ROUND(I111*H111,2)</f>
        <v>0</v>
      </c>
      <c r="BL111" s="18" t="s">
        <v>141</v>
      </c>
      <c r="BM111" s="216" t="s">
        <v>605</v>
      </c>
    </row>
    <row r="112" spans="1:47" s="2" customFormat="1" ht="12">
      <c r="A112" s="39"/>
      <c r="B112" s="40"/>
      <c r="C112" s="41"/>
      <c r="D112" s="218" t="s">
        <v>143</v>
      </c>
      <c r="E112" s="41"/>
      <c r="F112" s="219" t="s">
        <v>606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143</v>
      </c>
      <c r="AU112" s="18" t="s">
        <v>79</v>
      </c>
    </row>
    <row r="113" spans="1:47" s="2" customFormat="1" ht="12">
      <c r="A113" s="39"/>
      <c r="B113" s="40"/>
      <c r="C113" s="41"/>
      <c r="D113" s="223" t="s">
        <v>145</v>
      </c>
      <c r="E113" s="41"/>
      <c r="F113" s="224" t="s">
        <v>607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145</v>
      </c>
      <c r="AU113" s="18" t="s">
        <v>79</v>
      </c>
    </row>
    <row r="114" spans="1:51" s="13" customFormat="1" ht="12">
      <c r="A114" s="13"/>
      <c r="B114" s="225"/>
      <c r="C114" s="226"/>
      <c r="D114" s="218" t="s">
        <v>147</v>
      </c>
      <c r="E114" s="227" t="s">
        <v>19</v>
      </c>
      <c r="F114" s="228" t="s">
        <v>209</v>
      </c>
      <c r="G114" s="226"/>
      <c r="H114" s="229">
        <v>3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147</v>
      </c>
      <c r="AU114" s="235" t="s">
        <v>79</v>
      </c>
      <c r="AV114" s="13" t="s">
        <v>79</v>
      </c>
      <c r="AW114" s="13" t="s">
        <v>31</v>
      </c>
      <c r="AX114" s="13" t="s">
        <v>77</v>
      </c>
      <c r="AY114" s="235" t="s">
        <v>134</v>
      </c>
    </row>
    <row r="115" spans="1:65" s="2" customFormat="1" ht="16.5" customHeight="1">
      <c r="A115" s="39"/>
      <c r="B115" s="40"/>
      <c r="C115" s="205" t="s">
        <v>472</v>
      </c>
      <c r="D115" s="205" t="s">
        <v>136</v>
      </c>
      <c r="E115" s="206" t="s">
        <v>608</v>
      </c>
      <c r="F115" s="207" t="s">
        <v>609</v>
      </c>
      <c r="G115" s="208" t="s">
        <v>152</v>
      </c>
      <c r="H115" s="209">
        <v>1</v>
      </c>
      <c r="I115" s="210"/>
      <c r="J115" s="211">
        <f>ROUND(I115*H115,2)</f>
        <v>0</v>
      </c>
      <c r="K115" s="207" t="s">
        <v>140</v>
      </c>
      <c r="L115" s="45"/>
      <c r="M115" s="212" t="s">
        <v>19</v>
      </c>
      <c r="N115" s="213" t="s">
        <v>40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141</v>
      </c>
      <c r="AT115" s="216" t="s">
        <v>136</v>
      </c>
      <c r="AU115" s="216" t="s">
        <v>79</v>
      </c>
      <c r="AY115" s="18" t="s">
        <v>134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77</v>
      </c>
      <c r="BK115" s="217">
        <f>ROUND(I115*H115,2)</f>
        <v>0</v>
      </c>
      <c r="BL115" s="18" t="s">
        <v>141</v>
      </c>
      <c r="BM115" s="216" t="s">
        <v>610</v>
      </c>
    </row>
    <row r="116" spans="1:47" s="2" customFormat="1" ht="12">
      <c r="A116" s="39"/>
      <c r="B116" s="40"/>
      <c r="C116" s="41"/>
      <c r="D116" s="218" t="s">
        <v>143</v>
      </c>
      <c r="E116" s="41"/>
      <c r="F116" s="219" t="s">
        <v>611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143</v>
      </c>
      <c r="AU116" s="18" t="s">
        <v>79</v>
      </c>
    </row>
    <row r="117" spans="1:47" s="2" customFormat="1" ht="12">
      <c r="A117" s="39"/>
      <c r="B117" s="40"/>
      <c r="C117" s="41"/>
      <c r="D117" s="223" t="s">
        <v>145</v>
      </c>
      <c r="E117" s="41"/>
      <c r="F117" s="224" t="s">
        <v>612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145</v>
      </c>
      <c r="AU117" s="18" t="s">
        <v>79</v>
      </c>
    </row>
    <row r="118" spans="1:65" s="2" customFormat="1" ht="16.5" customHeight="1">
      <c r="A118" s="39"/>
      <c r="B118" s="40"/>
      <c r="C118" s="205" t="s">
        <v>416</v>
      </c>
      <c r="D118" s="205" t="s">
        <v>136</v>
      </c>
      <c r="E118" s="206" t="s">
        <v>170</v>
      </c>
      <c r="F118" s="207" t="s">
        <v>171</v>
      </c>
      <c r="G118" s="208" t="s">
        <v>152</v>
      </c>
      <c r="H118" s="209">
        <v>9</v>
      </c>
      <c r="I118" s="210"/>
      <c r="J118" s="211">
        <f>ROUND(I118*H118,2)</f>
        <v>0</v>
      </c>
      <c r="K118" s="207" t="s">
        <v>140</v>
      </c>
      <c r="L118" s="45"/>
      <c r="M118" s="212" t="s">
        <v>19</v>
      </c>
      <c r="N118" s="213" t="s">
        <v>40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141</v>
      </c>
      <c r="AT118" s="216" t="s">
        <v>136</v>
      </c>
      <c r="AU118" s="216" t="s">
        <v>79</v>
      </c>
      <c r="AY118" s="18" t="s">
        <v>134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77</v>
      </c>
      <c r="BK118" s="217">
        <f>ROUND(I118*H118,2)</f>
        <v>0</v>
      </c>
      <c r="BL118" s="18" t="s">
        <v>141</v>
      </c>
      <c r="BM118" s="216" t="s">
        <v>613</v>
      </c>
    </row>
    <row r="119" spans="1:47" s="2" customFormat="1" ht="12">
      <c r="A119" s="39"/>
      <c r="B119" s="40"/>
      <c r="C119" s="41"/>
      <c r="D119" s="218" t="s">
        <v>143</v>
      </c>
      <c r="E119" s="41"/>
      <c r="F119" s="219" t="s">
        <v>173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143</v>
      </c>
      <c r="AU119" s="18" t="s">
        <v>79</v>
      </c>
    </row>
    <row r="120" spans="1:47" s="2" customFormat="1" ht="12">
      <c r="A120" s="39"/>
      <c r="B120" s="40"/>
      <c r="C120" s="41"/>
      <c r="D120" s="223" t="s">
        <v>145</v>
      </c>
      <c r="E120" s="41"/>
      <c r="F120" s="224" t="s">
        <v>174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145</v>
      </c>
      <c r="AU120" s="18" t="s">
        <v>79</v>
      </c>
    </row>
    <row r="121" spans="1:51" s="13" customFormat="1" ht="12">
      <c r="A121" s="13"/>
      <c r="B121" s="225"/>
      <c r="C121" s="226"/>
      <c r="D121" s="218" t="s">
        <v>147</v>
      </c>
      <c r="E121" s="227" t="s">
        <v>19</v>
      </c>
      <c r="F121" s="228" t="s">
        <v>490</v>
      </c>
      <c r="G121" s="226"/>
      <c r="H121" s="229">
        <v>9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147</v>
      </c>
      <c r="AU121" s="235" t="s">
        <v>79</v>
      </c>
      <c r="AV121" s="13" t="s">
        <v>79</v>
      </c>
      <c r="AW121" s="13" t="s">
        <v>31</v>
      </c>
      <c r="AX121" s="13" t="s">
        <v>77</v>
      </c>
      <c r="AY121" s="235" t="s">
        <v>134</v>
      </c>
    </row>
    <row r="122" spans="1:65" s="2" customFormat="1" ht="16.5" customHeight="1">
      <c r="A122" s="39"/>
      <c r="B122" s="40"/>
      <c r="C122" s="205" t="s">
        <v>352</v>
      </c>
      <c r="D122" s="205" t="s">
        <v>136</v>
      </c>
      <c r="E122" s="206" t="s">
        <v>176</v>
      </c>
      <c r="F122" s="207" t="s">
        <v>177</v>
      </c>
      <c r="G122" s="208" t="s">
        <v>152</v>
      </c>
      <c r="H122" s="209">
        <v>5</v>
      </c>
      <c r="I122" s="210"/>
      <c r="J122" s="211">
        <f>ROUND(I122*H122,2)</f>
        <v>0</v>
      </c>
      <c r="K122" s="207" t="s">
        <v>140</v>
      </c>
      <c r="L122" s="45"/>
      <c r="M122" s="212" t="s">
        <v>19</v>
      </c>
      <c r="N122" s="213" t="s">
        <v>40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141</v>
      </c>
      <c r="AT122" s="216" t="s">
        <v>136</v>
      </c>
      <c r="AU122" s="216" t="s">
        <v>79</v>
      </c>
      <c r="AY122" s="18" t="s">
        <v>134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77</v>
      </c>
      <c r="BK122" s="217">
        <f>ROUND(I122*H122,2)</f>
        <v>0</v>
      </c>
      <c r="BL122" s="18" t="s">
        <v>141</v>
      </c>
      <c r="BM122" s="216" t="s">
        <v>614</v>
      </c>
    </row>
    <row r="123" spans="1:47" s="2" customFormat="1" ht="12">
      <c r="A123" s="39"/>
      <c r="B123" s="40"/>
      <c r="C123" s="41"/>
      <c r="D123" s="218" t="s">
        <v>143</v>
      </c>
      <c r="E123" s="41"/>
      <c r="F123" s="219" t="s">
        <v>179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143</v>
      </c>
      <c r="AU123" s="18" t="s">
        <v>79</v>
      </c>
    </row>
    <row r="124" spans="1:47" s="2" customFormat="1" ht="12">
      <c r="A124" s="39"/>
      <c r="B124" s="40"/>
      <c r="C124" s="41"/>
      <c r="D124" s="223" t="s">
        <v>145</v>
      </c>
      <c r="E124" s="41"/>
      <c r="F124" s="224" t="s">
        <v>180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145</v>
      </c>
      <c r="AU124" s="18" t="s">
        <v>79</v>
      </c>
    </row>
    <row r="125" spans="1:51" s="13" customFormat="1" ht="12">
      <c r="A125" s="13"/>
      <c r="B125" s="225"/>
      <c r="C125" s="226"/>
      <c r="D125" s="218" t="s">
        <v>147</v>
      </c>
      <c r="E125" s="227" t="s">
        <v>19</v>
      </c>
      <c r="F125" s="228" t="s">
        <v>156</v>
      </c>
      <c r="G125" s="226"/>
      <c r="H125" s="229">
        <v>5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147</v>
      </c>
      <c r="AU125" s="235" t="s">
        <v>79</v>
      </c>
      <c r="AV125" s="13" t="s">
        <v>79</v>
      </c>
      <c r="AW125" s="13" t="s">
        <v>31</v>
      </c>
      <c r="AX125" s="13" t="s">
        <v>77</v>
      </c>
      <c r="AY125" s="235" t="s">
        <v>134</v>
      </c>
    </row>
    <row r="126" spans="1:65" s="2" customFormat="1" ht="16.5" customHeight="1">
      <c r="A126" s="39"/>
      <c r="B126" s="40"/>
      <c r="C126" s="205" t="s">
        <v>490</v>
      </c>
      <c r="D126" s="205" t="s">
        <v>136</v>
      </c>
      <c r="E126" s="206" t="s">
        <v>615</v>
      </c>
      <c r="F126" s="207" t="s">
        <v>616</v>
      </c>
      <c r="G126" s="208" t="s">
        <v>152</v>
      </c>
      <c r="H126" s="209">
        <v>3</v>
      </c>
      <c r="I126" s="210"/>
      <c r="J126" s="211">
        <f>ROUND(I126*H126,2)</f>
        <v>0</v>
      </c>
      <c r="K126" s="207" t="s">
        <v>140</v>
      </c>
      <c r="L126" s="45"/>
      <c r="M126" s="212" t="s">
        <v>19</v>
      </c>
      <c r="N126" s="213" t="s">
        <v>40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141</v>
      </c>
      <c r="AT126" s="216" t="s">
        <v>136</v>
      </c>
      <c r="AU126" s="216" t="s">
        <v>79</v>
      </c>
      <c r="AY126" s="18" t="s">
        <v>134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77</v>
      </c>
      <c r="BK126" s="217">
        <f>ROUND(I126*H126,2)</f>
        <v>0</v>
      </c>
      <c r="BL126" s="18" t="s">
        <v>141</v>
      </c>
      <c r="BM126" s="216" t="s">
        <v>617</v>
      </c>
    </row>
    <row r="127" spans="1:47" s="2" customFormat="1" ht="12">
      <c r="A127" s="39"/>
      <c r="B127" s="40"/>
      <c r="C127" s="41"/>
      <c r="D127" s="218" t="s">
        <v>143</v>
      </c>
      <c r="E127" s="41"/>
      <c r="F127" s="219" t="s">
        <v>618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143</v>
      </c>
      <c r="AU127" s="18" t="s">
        <v>79</v>
      </c>
    </row>
    <row r="128" spans="1:47" s="2" customFormat="1" ht="12">
      <c r="A128" s="39"/>
      <c r="B128" s="40"/>
      <c r="C128" s="41"/>
      <c r="D128" s="223" t="s">
        <v>145</v>
      </c>
      <c r="E128" s="41"/>
      <c r="F128" s="224" t="s">
        <v>619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145</v>
      </c>
      <c r="AU128" s="18" t="s">
        <v>79</v>
      </c>
    </row>
    <row r="129" spans="1:51" s="13" customFormat="1" ht="12">
      <c r="A129" s="13"/>
      <c r="B129" s="225"/>
      <c r="C129" s="226"/>
      <c r="D129" s="218" t="s">
        <v>147</v>
      </c>
      <c r="E129" s="227" t="s">
        <v>19</v>
      </c>
      <c r="F129" s="228" t="s">
        <v>209</v>
      </c>
      <c r="G129" s="226"/>
      <c r="H129" s="229">
        <v>3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147</v>
      </c>
      <c r="AU129" s="235" t="s">
        <v>79</v>
      </c>
      <c r="AV129" s="13" t="s">
        <v>79</v>
      </c>
      <c r="AW129" s="13" t="s">
        <v>31</v>
      </c>
      <c r="AX129" s="13" t="s">
        <v>77</v>
      </c>
      <c r="AY129" s="235" t="s">
        <v>134</v>
      </c>
    </row>
    <row r="130" spans="1:65" s="2" customFormat="1" ht="16.5" customHeight="1">
      <c r="A130" s="39"/>
      <c r="B130" s="40"/>
      <c r="C130" s="205" t="s">
        <v>620</v>
      </c>
      <c r="D130" s="205" t="s">
        <v>136</v>
      </c>
      <c r="E130" s="206" t="s">
        <v>621</v>
      </c>
      <c r="F130" s="207" t="s">
        <v>622</v>
      </c>
      <c r="G130" s="208" t="s">
        <v>152</v>
      </c>
      <c r="H130" s="209">
        <v>1</v>
      </c>
      <c r="I130" s="210"/>
      <c r="J130" s="211">
        <f>ROUND(I130*H130,2)</f>
        <v>0</v>
      </c>
      <c r="K130" s="207" t="s">
        <v>140</v>
      </c>
      <c r="L130" s="45"/>
      <c r="M130" s="212" t="s">
        <v>19</v>
      </c>
      <c r="N130" s="213" t="s">
        <v>40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141</v>
      </c>
      <c r="AT130" s="216" t="s">
        <v>136</v>
      </c>
      <c r="AU130" s="216" t="s">
        <v>79</v>
      </c>
      <c r="AY130" s="18" t="s">
        <v>134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77</v>
      </c>
      <c r="BK130" s="217">
        <f>ROUND(I130*H130,2)</f>
        <v>0</v>
      </c>
      <c r="BL130" s="18" t="s">
        <v>141</v>
      </c>
      <c r="BM130" s="216" t="s">
        <v>623</v>
      </c>
    </row>
    <row r="131" spans="1:47" s="2" customFormat="1" ht="12">
      <c r="A131" s="39"/>
      <c r="B131" s="40"/>
      <c r="C131" s="41"/>
      <c r="D131" s="218" t="s">
        <v>143</v>
      </c>
      <c r="E131" s="41"/>
      <c r="F131" s="219" t="s">
        <v>624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143</v>
      </c>
      <c r="AU131" s="18" t="s">
        <v>79</v>
      </c>
    </row>
    <row r="132" spans="1:47" s="2" customFormat="1" ht="12">
      <c r="A132" s="39"/>
      <c r="B132" s="40"/>
      <c r="C132" s="41"/>
      <c r="D132" s="223" t="s">
        <v>145</v>
      </c>
      <c r="E132" s="41"/>
      <c r="F132" s="224" t="s">
        <v>625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145</v>
      </c>
      <c r="AU132" s="18" t="s">
        <v>79</v>
      </c>
    </row>
    <row r="133" spans="1:65" s="2" customFormat="1" ht="21.75" customHeight="1">
      <c r="A133" s="39"/>
      <c r="B133" s="40"/>
      <c r="C133" s="205" t="s">
        <v>410</v>
      </c>
      <c r="D133" s="205" t="s">
        <v>136</v>
      </c>
      <c r="E133" s="206" t="s">
        <v>182</v>
      </c>
      <c r="F133" s="207" t="s">
        <v>183</v>
      </c>
      <c r="G133" s="208" t="s">
        <v>139</v>
      </c>
      <c r="H133" s="209">
        <v>150</v>
      </c>
      <c r="I133" s="210"/>
      <c r="J133" s="211">
        <f>ROUND(I133*H133,2)</f>
        <v>0</v>
      </c>
      <c r="K133" s="207" t="s">
        <v>140</v>
      </c>
      <c r="L133" s="45"/>
      <c r="M133" s="212" t="s">
        <v>19</v>
      </c>
      <c r="N133" s="213" t="s">
        <v>40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0.44</v>
      </c>
      <c r="T133" s="215">
        <f>S133*H133</f>
        <v>66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141</v>
      </c>
      <c r="AT133" s="216" t="s">
        <v>136</v>
      </c>
      <c r="AU133" s="216" t="s">
        <v>79</v>
      </c>
      <c r="AY133" s="18" t="s">
        <v>134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77</v>
      </c>
      <c r="BK133" s="217">
        <f>ROUND(I133*H133,2)</f>
        <v>0</v>
      </c>
      <c r="BL133" s="18" t="s">
        <v>141</v>
      </c>
      <c r="BM133" s="216" t="s">
        <v>626</v>
      </c>
    </row>
    <row r="134" spans="1:47" s="2" customFormat="1" ht="12">
      <c r="A134" s="39"/>
      <c r="B134" s="40"/>
      <c r="C134" s="41"/>
      <c r="D134" s="218" t="s">
        <v>143</v>
      </c>
      <c r="E134" s="41"/>
      <c r="F134" s="219" t="s">
        <v>185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143</v>
      </c>
      <c r="AU134" s="18" t="s">
        <v>79</v>
      </c>
    </row>
    <row r="135" spans="1:47" s="2" customFormat="1" ht="12">
      <c r="A135" s="39"/>
      <c r="B135" s="40"/>
      <c r="C135" s="41"/>
      <c r="D135" s="223" t="s">
        <v>145</v>
      </c>
      <c r="E135" s="41"/>
      <c r="F135" s="224" t="s">
        <v>186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145</v>
      </c>
      <c r="AU135" s="18" t="s">
        <v>79</v>
      </c>
    </row>
    <row r="136" spans="1:51" s="13" customFormat="1" ht="12">
      <c r="A136" s="13"/>
      <c r="B136" s="225"/>
      <c r="C136" s="226"/>
      <c r="D136" s="218" t="s">
        <v>147</v>
      </c>
      <c r="E136" s="227" t="s">
        <v>19</v>
      </c>
      <c r="F136" s="228" t="s">
        <v>627</v>
      </c>
      <c r="G136" s="226"/>
      <c r="H136" s="229">
        <v>150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147</v>
      </c>
      <c r="AU136" s="235" t="s">
        <v>79</v>
      </c>
      <c r="AV136" s="13" t="s">
        <v>79</v>
      </c>
      <c r="AW136" s="13" t="s">
        <v>31</v>
      </c>
      <c r="AX136" s="13" t="s">
        <v>77</v>
      </c>
      <c r="AY136" s="235" t="s">
        <v>134</v>
      </c>
    </row>
    <row r="137" spans="1:65" s="2" customFormat="1" ht="16.5" customHeight="1">
      <c r="A137" s="39"/>
      <c r="B137" s="40"/>
      <c r="C137" s="205" t="s">
        <v>496</v>
      </c>
      <c r="D137" s="205" t="s">
        <v>136</v>
      </c>
      <c r="E137" s="206" t="s">
        <v>194</v>
      </c>
      <c r="F137" s="207" t="s">
        <v>195</v>
      </c>
      <c r="G137" s="208" t="s">
        <v>196</v>
      </c>
      <c r="H137" s="209">
        <v>30</v>
      </c>
      <c r="I137" s="210"/>
      <c r="J137" s="211">
        <f>ROUND(I137*H137,2)</f>
        <v>0</v>
      </c>
      <c r="K137" s="207" t="s">
        <v>140</v>
      </c>
      <c r="L137" s="45"/>
      <c r="M137" s="212" t="s">
        <v>19</v>
      </c>
      <c r="N137" s="213" t="s">
        <v>40</v>
      </c>
      <c r="O137" s="85"/>
      <c r="P137" s="214">
        <f>O137*H137</f>
        <v>0</v>
      </c>
      <c r="Q137" s="214">
        <v>3.2634E-05</v>
      </c>
      <c r="R137" s="214">
        <f>Q137*H137</f>
        <v>0.00097902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141</v>
      </c>
      <c r="AT137" s="216" t="s">
        <v>136</v>
      </c>
      <c r="AU137" s="216" t="s">
        <v>79</v>
      </c>
      <c r="AY137" s="18" t="s">
        <v>134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77</v>
      </c>
      <c r="BK137" s="217">
        <f>ROUND(I137*H137,2)</f>
        <v>0</v>
      </c>
      <c r="BL137" s="18" t="s">
        <v>141</v>
      </c>
      <c r="BM137" s="216" t="s">
        <v>628</v>
      </c>
    </row>
    <row r="138" spans="1:47" s="2" customFormat="1" ht="12">
      <c r="A138" s="39"/>
      <c r="B138" s="40"/>
      <c r="C138" s="41"/>
      <c r="D138" s="218" t="s">
        <v>143</v>
      </c>
      <c r="E138" s="41"/>
      <c r="F138" s="219" t="s">
        <v>198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143</v>
      </c>
      <c r="AU138" s="18" t="s">
        <v>79</v>
      </c>
    </row>
    <row r="139" spans="1:47" s="2" customFormat="1" ht="12">
      <c r="A139" s="39"/>
      <c r="B139" s="40"/>
      <c r="C139" s="41"/>
      <c r="D139" s="223" t="s">
        <v>145</v>
      </c>
      <c r="E139" s="41"/>
      <c r="F139" s="224" t="s">
        <v>199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145</v>
      </c>
      <c r="AU139" s="18" t="s">
        <v>79</v>
      </c>
    </row>
    <row r="140" spans="1:51" s="13" customFormat="1" ht="12">
      <c r="A140" s="13"/>
      <c r="B140" s="225"/>
      <c r="C140" s="226"/>
      <c r="D140" s="218" t="s">
        <v>147</v>
      </c>
      <c r="E140" s="227" t="s">
        <v>19</v>
      </c>
      <c r="F140" s="228" t="s">
        <v>200</v>
      </c>
      <c r="G140" s="226"/>
      <c r="H140" s="229">
        <v>30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147</v>
      </c>
      <c r="AU140" s="235" t="s">
        <v>79</v>
      </c>
      <c r="AV140" s="13" t="s">
        <v>79</v>
      </c>
      <c r="AW140" s="13" t="s">
        <v>31</v>
      </c>
      <c r="AX140" s="13" t="s">
        <v>77</v>
      </c>
      <c r="AY140" s="235" t="s">
        <v>134</v>
      </c>
    </row>
    <row r="141" spans="1:65" s="2" customFormat="1" ht="16.5" customHeight="1">
      <c r="A141" s="39"/>
      <c r="B141" s="40"/>
      <c r="C141" s="205" t="s">
        <v>629</v>
      </c>
      <c r="D141" s="205" t="s">
        <v>136</v>
      </c>
      <c r="E141" s="206" t="s">
        <v>210</v>
      </c>
      <c r="F141" s="207" t="s">
        <v>211</v>
      </c>
      <c r="G141" s="208" t="s">
        <v>212</v>
      </c>
      <c r="H141" s="209">
        <v>20</v>
      </c>
      <c r="I141" s="210"/>
      <c r="J141" s="211">
        <f>ROUND(I141*H141,2)</f>
        <v>0</v>
      </c>
      <c r="K141" s="207" t="s">
        <v>140</v>
      </c>
      <c r="L141" s="45"/>
      <c r="M141" s="212" t="s">
        <v>19</v>
      </c>
      <c r="N141" s="213" t="s">
        <v>40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141</v>
      </c>
      <c r="AT141" s="216" t="s">
        <v>136</v>
      </c>
      <c r="AU141" s="216" t="s">
        <v>79</v>
      </c>
      <c r="AY141" s="18" t="s">
        <v>134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77</v>
      </c>
      <c r="BK141" s="217">
        <f>ROUND(I141*H141,2)</f>
        <v>0</v>
      </c>
      <c r="BL141" s="18" t="s">
        <v>141</v>
      </c>
      <c r="BM141" s="216" t="s">
        <v>630</v>
      </c>
    </row>
    <row r="142" spans="1:47" s="2" customFormat="1" ht="12">
      <c r="A142" s="39"/>
      <c r="B142" s="40"/>
      <c r="C142" s="41"/>
      <c r="D142" s="218" t="s">
        <v>143</v>
      </c>
      <c r="E142" s="41"/>
      <c r="F142" s="219" t="s">
        <v>214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143</v>
      </c>
      <c r="AU142" s="18" t="s">
        <v>79</v>
      </c>
    </row>
    <row r="143" spans="1:47" s="2" customFormat="1" ht="12">
      <c r="A143" s="39"/>
      <c r="B143" s="40"/>
      <c r="C143" s="41"/>
      <c r="D143" s="223" t="s">
        <v>145</v>
      </c>
      <c r="E143" s="41"/>
      <c r="F143" s="224" t="s">
        <v>215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145</v>
      </c>
      <c r="AU143" s="18" t="s">
        <v>79</v>
      </c>
    </row>
    <row r="144" spans="1:51" s="13" customFormat="1" ht="12">
      <c r="A144" s="13"/>
      <c r="B144" s="225"/>
      <c r="C144" s="226"/>
      <c r="D144" s="218" t="s">
        <v>147</v>
      </c>
      <c r="E144" s="227" t="s">
        <v>19</v>
      </c>
      <c r="F144" s="228" t="s">
        <v>216</v>
      </c>
      <c r="G144" s="226"/>
      <c r="H144" s="229">
        <v>20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147</v>
      </c>
      <c r="AU144" s="235" t="s">
        <v>79</v>
      </c>
      <c r="AV144" s="13" t="s">
        <v>79</v>
      </c>
      <c r="AW144" s="13" t="s">
        <v>31</v>
      </c>
      <c r="AX144" s="13" t="s">
        <v>77</v>
      </c>
      <c r="AY144" s="235" t="s">
        <v>134</v>
      </c>
    </row>
    <row r="145" spans="1:65" s="2" customFormat="1" ht="16.5" customHeight="1">
      <c r="A145" s="39"/>
      <c r="B145" s="40"/>
      <c r="C145" s="205" t="s">
        <v>149</v>
      </c>
      <c r="D145" s="205" t="s">
        <v>136</v>
      </c>
      <c r="E145" s="206" t="s">
        <v>201</v>
      </c>
      <c r="F145" s="207" t="s">
        <v>202</v>
      </c>
      <c r="G145" s="208" t="s">
        <v>139</v>
      </c>
      <c r="H145" s="209">
        <v>1255</v>
      </c>
      <c r="I145" s="210"/>
      <c r="J145" s="211">
        <f>ROUND(I145*H145,2)</f>
        <v>0</v>
      </c>
      <c r="K145" s="207" t="s">
        <v>140</v>
      </c>
      <c r="L145" s="45"/>
      <c r="M145" s="212" t="s">
        <v>19</v>
      </c>
      <c r="N145" s="213" t="s">
        <v>40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141</v>
      </c>
      <c r="AT145" s="216" t="s">
        <v>136</v>
      </c>
      <c r="AU145" s="216" t="s">
        <v>79</v>
      </c>
      <c r="AY145" s="18" t="s">
        <v>134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77</v>
      </c>
      <c r="BK145" s="217">
        <f>ROUND(I145*H145,2)</f>
        <v>0</v>
      </c>
      <c r="BL145" s="18" t="s">
        <v>141</v>
      </c>
      <c r="BM145" s="216" t="s">
        <v>631</v>
      </c>
    </row>
    <row r="146" spans="1:47" s="2" customFormat="1" ht="12">
      <c r="A146" s="39"/>
      <c r="B146" s="40"/>
      <c r="C146" s="41"/>
      <c r="D146" s="218" t="s">
        <v>143</v>
      </c>
      <c r="E146" s="41"/>
      <c r="F146" s="219" t="s">
        <v>204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143</v>
      </c>
      <c r="AU146" s="18" t="s">
        <v>79</v>
      </c>
    </row>
    <row r="147" spans="1:47" s="2" customFormat="1" ht="12">
      <c r="A147" s="39"/>
      <c r="B147" s="40"/>
      <c r="C147" s="41"/>
      <c r="D147" s="223" t="s">
        <v>145</v>
      </c>
      <c r="E147" s="41"/>
      <c r="F147" s="224" t="s">
        <v>205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145</v>
      </c>
      <c r="AU147" s="18" t="s">
        <v>79</v>
      </c>
    </row>
    <row r="148" spans="1:51" s="13" customFormat="1" ht="12">
      <c r="A148" s="13"/>
      <c r="B148" s="225"/>
      <c r="C148" s="226"/>
      <c r="D148" s="218" t="s">
        <v>147</v>
      </c>
      <c r="E148" s="227" t="s">
        <v>19</v>
      </c>
      <c r="F148" s="228" t="s">
        <v>373</v>
      </c>
      <c r="G148" s="226"/>
      <c r="H148" s="229">
        <v>105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147</v>
      </c>
      <c r="AU148" s="235" t="s">
        <v>79</v>
      </c>
      <c r="AV148" s="13" t="s">
        <v>79</v>
      </c>
      <c r="AW148" s="13" t="s">
        <v>31</v>
      </c>
      <c r="AX148" s="13" t="s">
        <v>69</v>
      </c>
      <c r="AY148" s="235" t="s">
        <v>134</v>
      </c>
    </row>
    <row r="149" spans="1:51" s="13" customFormat="1" ht="12">
      <c r="A149" s="13"/>
      <c r="B149" s="225"/>
      <c r="C149" s="226"/>
      <c r="D149" s="218" t="s">
        <v>147</v>
      </c>
      <c r="E149" s="227" t="s">
        <v>19</v>
      </c>
      <c r="F149" s="228" t="s">
        <v>632</v>
      </c>
      <c r="G149" s="226"/>
      <c r="H149" s="229">
        <v>1150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147</v>
      </c>
      <c r="AU149" s="235" t="s">
        <v>79</v>
      </c>
      <c r="AV149" s="13" t="s">
        <v>79</v>
      </c>
      <c r="AW149" s="13" t="s">
        <v>31</v>
      </c>
      <c r="AX149" s="13" t="s">
        <v>69</v>
      </c>
      <c r="AY149" s="235" t="s">
        <v>134</v>
      </c>
    </row>
    <row r="150" spans="1:51" s="14" customFormat="1" ht="12">
      <c r="A150" s="14"/>
      <c r="B150" s="236"/>
      <c r="C150" s="237"/>
      <c r="D150" s="218" t="s">
        <v>147</v>
      </c>
      <c r="E150" s="238" t="s">
        <v>19</v>
      </c>
      <c r="F150" s="239" t="s">
        <v>208</v>
      </c>
      <c r="G150" s="237"/>
      <c r="H150" s="240">
        <v>1255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147</v>
      </c>
      <c r="AU150" s="246" t="s">
        <v>79</v>
      </c>
      <c r="AV150" s="14" t="s">
        <v>141</v>
      </c>
      <c r="AW150" s="14" t="s">
        <v>31</v>
      </c>
      <c r="AX150" s="14" t="s">
        <v>77</v>
      </c>
      <c r="AY150" s="246" t="s">
        <v>134</v>
      </c>
    </row>
    <row r="151" spans="1:65" s="2" customFormat="1" ht="21.75" customHeight="1">
      <c r="A151" s="39"/>
      <c r="B151" s="40"/>
      <c r="C151" s="205" t="s">
        <v>521</v>
      </c>
      <c r="D151" s="205" t="s">
        <v>136</v>
      </c>
      <c r="E151" s="206" t="s">
        <v>218</v>
      </c>
      <c r="F151" s="207" t="s">
        <v>219</v>
      </c>
      <c r="G151" s="208" t="s">
        <v>220</v>
      </c>
      <c r="H151" s="209">
        <v>19</v>
      </c>
      <c r="I151" s="210"/>
      <c r="J151" s="211">
        <f>ROUND(I151*H151,2)</f>
        <v>0</v>
      </c>
      <c r="K151" s="207" t="s">
        <v>140</v>
      </c>
      <c r="L151" s="45"/>
      <c r="M151" s="212" t="s">
        <v>19</v>
      </c>
      <c r="N151" s="213" t="s">
        <v>40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141</v>
      </c>
      <c r="AT151" s="216" t="s">
        <v>136</v>
      </c>
      <c r="AU151" s="216" t="s">
        <v>79</v>
      </c>
      <c r="AY151" s="18" t="s">
        <v>134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77</v>
      </c>
      <c r="BK151" s="217">
        <f>ROUND(I151*H151,2)</f>
        <v>0</v>
      </c>
      <c r="BL151" s="18" t="s">
        <v>141</v>
      </c>
      <c r="BM151" s="216" t="s">
        <v>633</v>
      </c>
    </row>
    <row r="152" spans="1:47" s="2" customFormat="1" ht="12">
      <c r="A152" s="39"/>
      <c r="B152" s="40"/>
      <c r="C152" s="41"/>
      <c r="D152" s="218" t="s">
        <v>143</v>
      </c>
      <c r="E152" s="41"/>
      <c r="F152" s="219" t="s">
        <v>222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143</v>
      </c>
      <c r="AU152" s="18" t="s">
        <v>79</v>
      </c>
    </row>
    <row r="153" spans="1:47" s="2" customFormat="1" ht="12">
      <c r="A153" s="39"/>
      <c r="B153" s="40"/>
      <c r="C153" s="41"/>
      <c r="D153" s="223" t="s">
        <v>145</v>
      </c>
      <c r="E153" s="41"/>
      <c r="F153" s="224" t="s">
        <v>223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145</v>
      </c>
      <c r="AU153" s="18" t="s">
        <v>79</v>
      </c>
    </row>
    <row r="154" spans="1:51" s="13" customFormat="1" ht="12">
      <c r="A154" s="13"/>
      <c r="B154" s="225"/>
      <c r="C154" s="226"/>
      <c r="D154" s="218" t="s">
        <v>147</v>
      </c>
      <c r="E154" s="227" t="s">
        <v>19</v>
      </c>
      <c r="F154" s="228" t="s">
        <v>175</v>
      </c>
      <c r="G154" s="226"/>
      <c r="H154" s="229">
        <v>19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147</v>
      </c>
      <c r="AU154" s="235" t="s">
        <v>79</v>
      </c>
      <c r="AV154" s="13" t="s">
        <v>79</v>
      </c>
      <c r="AW154" s="13" t="s">
        <v>31</v>
      </c>
      <c r="AX154" s="13" t="s">
        <v>77</v>
      </c>
      <c r="AY154" s="235" t="s">
        <v>134</v>
      </c>
    </row>
    <row r="155" spans="1:65" s="2" customFormat="1" ht="16.5" customHeight="1">
      <c r="A155" s="39"/>
      <c r="B155" s="40"/>
      <c r="C155" s="205" t="s">
        <v>8</v>
      </c>
      <c r="D155" s="205" t="s">
        <v>136</v>
      </c>
      <c r="E155" s="206" t="s">
        <v>634</v>
      </c>
      <c r="F155" s="207" t="s">
        <v>635</v>
      </c>
      <c r="G155" s="208" t="s">
        <v>220</v>
      </c>
      <c r="H155" s="209">
        <v>1498.5</v>
      </c>
      <c r="I155" s="210"/>
      <c r="J155" s="211">
        <f>ROUND(I155*H155,2)</f>
        <v>0</v>
      </c>
      <c r="K155" s="207" t="s">
        <v>140</v>
      </c>
      <c r="L155" s="45"/>
      <c r="M155" s="212" t="s">
        <v>19</v>
      </c>
      <c r="N155" s="213" t="s">
        <v>40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141</v>
      </c>
      <c r="AT155" s="216" t="s">
        <v>136</v>
      </c>
      <c r="AU155" s="216" t="s">
        <v>79</v>
      </c>
      <c r="AY155" s="18" t="s">
        <v>134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77</v>
      </c>
      <c r="BK155" s="217">
        <f>ROUND(I155*H155,2)</f>
        <v>0</v>
      </c>
      <c r="BL155" s="18" t="s">
        <v>141</v>
      </c>
      <c r="BM155" s="216" t="s">
        <v>636</v>
      </c>
    </row>
    <row r="156" spans="1:47" s="2" customFormat="1" ht="12">
      <c r="A156" s="39"/>
      <c r="B156" s="40"/>
      <c r="C156" s="41"/>
      <c r="D156" s="218" t="s">
        <v>143</v>
      </c>
      <c r="E156" s="41"/>
      <c r="F156" s="219" t="s">
        <v>637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143</v>
      </c>
      <c r="AU156" s="18" t="s">
        <v>79</v>
      </c>
    </row>
    <row r="157" spans="1:47" s="2" customFormat="1" ht="12">
      <c r="A157" s="39"/>
      <c r="B157" s="40"/>
      <c r="C157" s="41"/>
      <c r="D157" s="223" t="s">
        <v>145</v>
      </c>
      <c r="E157" s="41"/>
      <c r="F157" s="224" t="s">
        <v>638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145</v>
      </c>
      <c r="AU157" s="18" t="s">
        <v>79</v>
      </c>
    </row>
    <row r="158" spans="1:51" s="13" customFormat="1" ht="12">
      <c r="A158" s="13"/>
      <c r="B158" s="225"/>
      <c r="C158" s="226"/>
      <c r="D158" s="218" t="s">
        <v>147</v>
      </c>
      <c r="E158" s="227" t="s">
        <v>19</v>
      </c>
      <c r="F158" s="228" t="s">
        <v>639</v>
      </c>
      <c r="G158" s="226"/>
      <c r="H158" s="229">
        <v>1458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147</v>
      </c>
      <c r="AU158" s="235" t="s">
        <v>79</v>
      </c>
      <c r="AV158" s="13" t="s">
        <v>79</v>
      </c>
      <c r="AW158" s="13" t="s">
        <v>31</v>
      </c>
      <c r="AX158" s="13" t="s">
        <v>69</v>
      </c>
      <c r="AY158" s="235" t="s">
        <v>134</v>
      </c>
    </row>
    <row r="159" spans="1:51" s="13" customFormat="1" ht="12">
      <c r="A159" s="13"/>
      <c r="B159" s="225"/>
      <c r="C159" s="226"/>
      <c r="D159" s="218" t="s">
        <v>147</v>
      </c>
      <c r="E159" s="227" t="s">
        <v>19</v>
      </c>
      <c r="F159" s="228" t="s">
        <v>640</v>
      </c>
      <c r="G159" s="226"/>
      <c r="H159" s="229">
        <v>40.5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147</v>
      </c>
      <c r="AU159" s="235" t="s">
        <v>79</v>
      </c>
      <c r="AV159" s="13" t="s">
        <v>79</v>
      </c>
      <c r="AW159" s="13" t="s">
        <v>31</v>
      </c>
      <c r="AX159" s="13" t="s">
        <v>69</v>
      </c>
      <c r="AY159" s="235" t="s">
        <v>134</v>
      </c>
    </row>
    <row r="160" spans="1:51" s="14" customFormat="1" ht="12">
      <c r="A160" s="14"/>
      <c r="B160" s="236"/>
      <c r="C160" s="237"/>
      <c r="D160" s="218" t="s">
        <v>147</v>
      </c>
      <c r="E160" s="238" t="s">
        <v>19</v>
      </c>
      <c r="F160" s="239" t="s">
        <v>232</v>
      </c>
      <c r="G160" s="237"/>
      <c r="H160" s="240">
        <v>1498.5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147</v>
      </c>
      <c r="AU160" s="246" t="s">
        <v>79</v>
      </c>
      <c r="AV160" s="14" t="s">
        <v>141</v>
      </c>
      <c r="AW160" s="14" t="s">
        <v>31</v>
      </c>
      <c r="AX160" s="14" t="s">
        <v>77</v>
      </c>
      <c r="AY160" s="246" t="s">
        <v>134</v>
      </c>
    </row>
    <row r="161" spans="1:65" s="2" customFormat="1" ht="21.75" customHeight="1">
      <c r="A161" s="39"/>
      <c r="B161" s="40"/>
      <c r="C161" s="205" t="s">
        <v>528</v>
      </c>
      <c r="D161" s="205" t="s">
        <v>136</v>
      </c>
      <c r="E161" s="206" t="s">
        <v>234</v>
      </c>
      <c r="F161" s="207" t="s">
        <v>235</v>
      </c>
      <c r="G161" s="208" t="s">
        <v>220</v>
      </c>
      <c r="H161" s="209">
        <v>1665</v>
      </c>
      <c r="I161" s="210"/>
      <c r="J161" s="211">
        <f>ROUND(I161*H161,2)</f>
        <v>0</v>
      </c>
      <c r="K161" s="207" t="s">
        <v>140</v>
      </c>
      <c r="L161" s="45"/>
      <c r="M161" s="212" t="s">
        <v>19</v>
      </c>
      <c r="N161" s="213" t="s">
        <v>40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141</v>
      </c>
      <c r="AT161" s="216" t="s">
        <v>136</v>
      </c>
      <c r="AU161" s="216" t="s">
        <v>79</v>
      </c>
      <c r="AY161" s="18" t="s">
        <v>134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77</v>
      </c>
      <c r="BK161" s="217">
        <f>ROUND(I161*H161,2)</f>
        <v>0</v>
      </c>
      <c r="BL161" s="18" t="s">
        <v>141</v>
      </c>
      <c r="BM161" s="216" t="s">
        <v>641</v>
      </c>
    </row>
    <row r="162" spans="1:47" s="2" customFormat="1" ht="12">
      <c r="A162" s="39"/>
      <c r="B162" s="40"/>
      <c r="C162" s="41"/>
      <c r="D162" s="218" t="s">
        <v>143</v>
      </c>
      <c r="E162" s="41"/>
      <c r="F162" s="219" t="s">
        <v>237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143</v>
      </c>
      <c r="AU162" s="18" t="s">
        <v>79</v>
      </c>
    </row>
    <row r="163" spans="1:47" s="2" customFormat="1" ht="12">
      <c r="A163" s="39"/>
      <c r="B163" s="40"/>
      <c r="C163" s="41"/>
      <c r="D163" s="223" t="s">
        <v>145</v>
      </c>
      <c r="E163" s="41"/>
      <c r="F163" s="224" t="s">
        <v>238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145</v>
      </c>
      <c r="AU163" s="18" t="s">
        <v>79</v>
      </c>
    </row>
    <row r="164" spans="1:51" s="13" customFormat="1" ht="12">
      <c r="A164" s="13"/>
      <c r="B164" s="225"/>
      <c r="C164" s="226"/>
      <c r="D164" s="218" t="s">
        <v>147</v>
      </c>
      <c r="E164" s="227" t="s">
        <v>19</v>
      </c>
      <c r="F164" s="228" t="s">
        <v>642</v>
      </c>
      <c r="G164" s="226"/>
      <c r="H164" s="229">
        <v>1665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147</v>
      </c>
      <c r="AU164" s="235" t="s">
        <v>79</v>
      </c>
      <c r="AV164" s="13" t="s">
        <v>79</v>
      </c>
      <c r="AW164" s="13" t="s">
        <v>31</v>
      </c>
      <c r="AX164" s="13" t="s">
        <v>77</v>
      </c>
      <c r="AY164" s="235" t="s">
        <v>134</v>
      </c>
    </row>
    <row r="165" spans="1:65" s="2" customFormat="1" ht="16.5" customHeight="1">
      <c r="A165" s="39"/>
      <c r="B165" s="40"/>
      <c r="C165" s="205" t="s">
        <v>643</v>
      </c>
      <c r="D165" s="205" t="s">
        <v>136</v>
      </c>
      <c r="E165" s="206" t="s">
        <v>242</v>
      </c>
      <c r="F165" s="207" t="s">
        <v>243</v>
      </c>
      <c r="G165" s="208" t="s">
        <v>220</v>
      </c>
      <c r="H165" s="209">
        <v>166.5</v>
      </c>
      <c r="I165" s="210"/>
      <c r="J165" s="211">
        <f>ROUND(I165*H165,2)</f>
        <v>0</v>
      </c>
      <c r="K165" s="207" t="s">
        <v>140</v>
      </c>
      <c r="L165" s="45"/>
      <c r="M165" s="212" t="s">
        <v>19</v>
      </c>
      <c r="N165" s="213" t="s">
        <v>40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141</v>
      </c>
      <c r="AT165" s="216" t="s">
        <v>136</v>
      </c>
      <c r="AU165" s="216" t="s">
        <v>79</v>
      </c>
      <c r="AY165" s="18" t="s">
        <v>134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77</v>
      </c>
      <c r="BK165" s="217">
        <f>ROUND(I165*H165,2)</f>
        <v>0</v>
      </c>
      <c r="BL165" s="18" t="s">
        <v>141</v>
      </c>
      <c r="BM165" s="216" t="s">
        <v>644</v>
      </c>
    </row>
    <row r="166" spans="1:47" s="2" customFormat="1" ht="12">
      <c r="A166" s="39"/>
      <c r="B166" s="40"/>
      <c r="C166" s="41"/>
      <c r="D166" s="218" t="s">
        <v>143</v>
      </c>
      <c r="E166" s="41"/>
      <c r="F166" s="219" t="s">
        <v>245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143</v>
      </c>
      <c r="AU166" s="18" t="s">
        <v>79</v>
      </c>
    </row>
    <row r="167" spans="1:47" s="2" customFormat="1" ht="12">
      <c r="A167" s="39"/>
      <c r="B167" s="40"/>
      <c r="C167" s="41"/>
      <c r="D167" s="223" t="s">
        <v>145</v>
      </c>
      <c r="E167" s="41"/>
      <c r="F167" s="224" t="s">
        <v>246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145</v>
      </c>
      <c r="AU167" s="18" t="s">
        <v>79</v>
      </c>
    </row>
    <row r="168" spans="1:51" s="13" customFormat="1" ht="12">
      <c r="A168" s="13"/>
      <c r="B168" s="225"/>
      <c r="C168" s="226"/>
      <c r="D168" s="218" t="s">
        <v>147</v>
      </c>
      <c r="E168" s="227" t="s">
        <v>19</v>
      </c>
      <c r="F168" s="228" t="s">
        <v>645</v>
      </c>
      <c r="G168" s="226"/>
      <c r="H168" s="229">
        <v>162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147</v>
      </c>
      <c r="AU168" s="235" t="s">
        <v>79</v>
      </c>
      <c r="AV168" s="13" t="s">
        <v>79</v>
      </c>
      <c r="AW168" s="13" t="s">
        <v>31</v>
      </c>
      <c r="AX168" s="13" t="s">
        <v>69</v>
      </c>
      <c r="AY168" s="235" t="s">
        <v>134</v>
      </c>
    </row>
    <row r="169" spans="1:51" s="13" customFormat="1" ht="12">
      <c r="A169" s="13"/>
      <c r="B169" s="225"/>
      <c r="C169" s="226"/>
      <c r="D169" s="218" t="s">
        <v>147</v>
      </c>
      <c r="E169" s="227" t="s">
        <v>19</v>
      </c>
      <c r="F169" s="228" t="s">
        <v>646</v>
      </c>
      <c r="G169" s="226"/>
      <c r="H169" s="229">
        <v>4.5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147</v>
      </c>
      <c r="AU169" s="235" t="s">
        <v>79</v>
      </c>
      <c r="AV169" s="13" t="s">
        <v>79</v>
      </c>
      <c r="AW169" s="13" t="s">
        <v>31</v>
      </c>
      <c r="AX169" s="13" t="s">
        <v>69</v>
      </c>
      <c r="AY169" s="235" t="s">
        <v>134</v>
      </c>
    </row>
    <row r="170" spans="1:51" s="14" customFormat="1" ht="12">
      <c r="A170" s="14"/>
      <c r="B170" s="236"/>
      <c r="C170" s="237"/>
      <c r="D170" s="218" t="s">
        <v>147</v>
      </c>
      <c r="E170" s="238" t="s">
        <v>19</v>
      </c>
      <c r="F170" s="239" t="s">
        <v>232</v>
      </c>
      <c r="G170" s="237"/>
      <c r="H170" s="240">
        <v>166.5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147</v>
      </c>
      <c r="AU170" s="246" t="s">
        <v>79</v>
      </c>
      <c r="AV170" s="14" t="s">
        <v>141</v>
      </c>
      <c r="AW170" s="14" t="s">
        <v>31</v>
      </c>
      <c r="AX170" s="14" t="s">
        <v>77</v>
      </c>
      <c r="AY170" s="246" t="s">
        <v>134</v>
      </c>
    </row>
    <row r="171" spans="1:65" s="2" customFormat="1" ht="21.75" customHeight="1">
      <c r="A171" s="39"/>
      <c r="B171" s="40"/>
      <c r="C171" s="205" t="s">
        <v>163</v>
      </c>
      <c r="D171" s="205" t="s">
        <v>136</v>
      </c>
      <c r="E171" s="206" t="s">
        <v>647</v>
      </c>
      <c r="F171" s="207" t="s">
        <v>648</v>
      </c>
      <c r="G171" s="208" t="s">
        <v>220</v>
      </c>
      <c r="H171" s="209">
        <v>19</v>
      </c>
      <c r="I171" s="210"/>
      <c r="J171" s="211">
        <f>ROUND(I171*H171,2)</f>
        <v>0</v>
      </c>
      <c r="K171" s="207" t="s">
        <v>140</v>
      </c>
      <c r="L171" s="45"/>
      <c r="M171" s="212" t="s">
        <v>19</v>
      </c>
      <c r="N171" s="213" t="s">
        <v>40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141</v>
      </c>
      <c r="AT171" s="216" t="s">
        <v>136</v>
      </c>
      <c r="AU171" s="216" t="s">
        <v>79</v>
      </c>
      <c r="AY171" s="18" t="s">
        <v>134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77</v>
      </c>
      <c r="BK171" s="217">
        <f>ROUND(I171*H171,2)</f>
        <v>0</v>
      </c>
      <c r="BL171" s="18" t="s">
        <v>141</v>
      </c>
      <c r="BM171" s="216" t="s">
        <v>649</v>
      </c>
    </row>
    <row r="172" spans="1:47" s="2" customFormat="1" ht="12">
      <c r="A172" s="39"/>
      <c r="B172" s="40"/>
      <c r="C172" s="41"/>
      <c r="D172" s="218" t="s">
        <v>143</v>
      </c>
      <c r="E172" s="41"/>
      <c r="F172" s="219" t="s">
        <v>650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143</v>
      </c>
      <c r="AU172" s="18" t="s">
        <v>79</v>
      </c>
    </row>
    <row r="173" spans="1:47" s="2" customFormat="1" ht="12">
      <c r="A173" s="39"/>
      <c r="B173" s="40"/>
      <c r="C173" s="41"/>
      <c r="D173" s="223" t="s">
        <v>145</v>
      </c>
      <c r="E173" s="41"/>
      <c r="F173" s="224" t="s">
        <v>651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145</v>
      </c>
      <c r="AU173" s="18" t="s">
        <v>79</v>
      </c>
    </row>
    <row r="174" spans="1:51" s="13" customFormat="1" ht="12">
      <c r="A174" s="13"/>
      <c r="B174" s="225"/>
      <c r="C174" s="226"/>
      <c r="D174" s="218" t="s">
        <v>147</v>
      </c>
      <c r="E174" s="227" t="s">
        <v>19</v>
      </c>
      <c r="F174" s="228" t="s">
        <v>652</v>
      </c>
      <c r="G174" s="226"/>
      <c r="H174" s="229">
        <v>19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147</v>
      </c>
      <c r="AU174" s="235" t="s">
        <v>79</v>
      </c>
      <c r="AV174" s="13" t="s">
        <v>79</v>
      </c>
      <c r="AW174" s="13" t="s">
        <v>31</v>
      </c>
      <c r="AX174" s="13" t="s">
        <v>77</v>
      </c>
      <c r="AY174" s="235" t="s">
        <v>134</v>
      </c>
    </row>
    <row r="175" spans="1:65" s="2" customFormat="1" ht="16.5" customHeight="1">
      <c r="A175" s="39"/>
      <c r="B175" s="40"/>
      <c r="C175" s="205" t="s">
        <v>653</v>
      </c>
      <c r="D175" s="205" t="s">
        <v>136</v>
      </c>
      <c r="E175" s="206" t="s">
        <v>259</v>
      </c>
      <c r="F175" s="207" t="s">
        <v>260</v>
      </c>
      <c r="G175" s="208" t="s">
        <v>152</v>
      </c>
      <c r="H175" s="209">
        <v>5</v>
      </c>
      <c r="I175" s="210"/>
      <c r="J175" s="211">
        <f>ROUND(I175*H175,2)</f>
        <v>0</v>
      </c>
      <c r="K175" s="207" t="s">
        <v>140</v>
      </c>
      <c r="L175" s="45"/>
      <c r="M175" s="212" t="s">
        <v>19</v>
      </c>
      <c r="N175" s="213" t="s">
        <v>40</v>
      </c>
      <c r="O175" s="85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141</v>
      </c>
      <c r="AT175" s="216" t="s">
        <v>136</v>
      </c>
      <c r="AU175" s="216" t="s">
        <v>79</v>
      </c>
      <c r="AY175" s="18" t="s">
        <v>134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77</v>
      </c>
      <c r="BK175" s="217">
        <f>ROUND(I175*H175,2)</f>
        <v>0</v>
      </c>
      <c r="BL175" s="18" t="s">
        <v>141</v>
      </c>
      <c r="BM175" s="216" t="s">
        <v>654</v>
      </c>
    </row>
    <row r="176" spans="1:47" s="2" customFormat="1" ht="12">
      <c r="A176" s="39"/>
      <c r="B176" s="40"/>
      <c r="C176" s="41"/>
      <c r="D176" s="218" t="s">
        <v>143</v>
      </c>
      <c r="E176" s="41"/>
      <c r="F176" s="219" t="s">
        <v>262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143</v>
      </c>
      <c r="AU176" s="18" t="s">
        <v>79</v>
      </c>
    </row>
    <row r="177" spans="1:47" s="2" customFormat="1" ht="12">
      <c r="A177" s="39"/>
      <c r="B177" s="40"/>
      <c r="C177" s="41"/>
      <c r="D177" s="223" t="s">
        <v>145</v>
      </c>
      <c r="E177" s="41"/>
      <c r="F177" s="224" t="s">
        <v>263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145</v>
      </c>
      <c r="AU177" s="18" t="s">
        <v>79</v>
      </c>
    </row>
    <row r="178" spans="1:51" s="13" customFormat="1" ht="12">
      <c r="A178" s="13"/>
      <c r="B178" s="225"/>
      <c r="C178" s="226"/>
      <c r="D178" s="218" t="s">
        <v>147</v>
      </c>
      <c r="E178" s="227" t="s">
        <v>19</v>
      </c>
      <c r="F178" s="228" t="s">
        <v>156</v>
      </c>
      <c r="G178" s="226"/>
      <c r="H178" s="229">
        <v>5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147</v>
      </c>
      <c r="AU178" s="235" t="s">
        <v>79</v>
      </c>
      <c r="AV178" s="13" t="s">
        <v>79</v>
      </c>
      <c r="AW178" s="13" t="s">
        <v>31</v>
      </c>
      <c r="AX178" s="13" t="s">
        <v>77</v>
      </c>
      <c r="AY178" s="235" t="s">
        <v>134</v>
      </c>
    </row>
    <row r="179" spans="1:65" s="2" customFormat="1" ht="16.5" customHeight="1">
      <c r="A179" s="39"/>
      <c r="B179" s="40"/>
      <c r="C179" s="205" t="s">
        <v>655</v>
      </c>
      <c r="D179" s="205" t="s">
        <v>136</v>
      </c>
      <c r="E179" s="206" t="s">
        <v>656</v>
      </c>
      <c r="F179" s="207" t="s">
        <v>657</v>
      </c>
      <c r="G179" s="208" t="s">
        <v>152</v>
      </c>
      <c r="H179" s="209">
        <v>3</v>
      </c>
      <c r="I179" s="210"/>
      <c r="J179" s="211">
        <f>ROUND(I179*H179,2)</f>
        <v>0</v>
      </c>
      <c r="K179" s="207" t="s">
        <v>140</v>
      </c>
      <c r="L179" s="45"/>
      <c r="M179" s="212" t="s">
        <v>19</v>
      </c>
      <c r="N179" s="213" t="s">
        <v>40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141</v>
      </c>
      <c r="AT179" s="216" t="s">
        <v>136</v>
      </c>
      <c r="AU179" s="216" t="s">
        <v>79</v>
      </c>
      <c r="AY179" s="18" t="s">
        <v>134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77</v>
      </c>
      <c r="BK179" s="217">
        <f>ROUND(I179*H179,2)</f>
        <v>0</v>
      </c>
      <c r="BL179" s="18" t="s">
        <v>141</v>
      </c>
      <c r="BM179" s="216" t="s">
        <v>658</v>
      </c>
    </row>
    <row r="180" spans="1:47" s="2" customFormat="1" ht="12">
      <c r="A180" s="39"/>
      <c r="B180" s="40"/>
      <c r="C180" s="41"/>
      <c r="D180" s="218" t="s">
        <v>143</v>
      </c>
      <c r="E180" s="41"/>
      <c r="F180" s="219" t="s">
        <v>659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143</v>
      </c>
      <c r="AU180" s="18" t="s">
        <v>79</v>
      </c>
    </row>
    <row r="181" spans="1:47" s="2" customFormat="1" ht="12">
      <c r="A181" s="39"/>
      <c r="B181" s="40"/>
      <c r="C181" s="41"/>
      <c r="D181" s="223" t="s">
        <v>145</v>
      </c>
      <c r="E181" s="41"/>
      <c r="F181" s="224" t="s">
        <v>660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145</v>
      </c>
      <c r="AU181" s="18" t="s">
        <v>79</v>
      </c>
    </row>
    <row r="182" spans="1:51" s="13" customFormat="1" ht="12">
      <c r="A182" s="13"/>
      <c r="B182" s="225"/>
      <c r="C182" s="226"/>
      <c r="D182" s="218" t="s">
        <v>147</v>
      </c>
      <c r="E182" s="227" t="s">
        <v>19</v>
      </c>
      <c r="F182" s="228" t="s">
        <v>209</v>
      </c>
      <c r="G182" s="226"/>
      <c r="H182" s="229">
        <v>3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147</v>
      </c>
      <c r="AU182" s="235" t="s">
        <v>79</v>
      </c>
      <c r="AV182" s="13" t="s">
        <v>79</v>
      </c>
      <c r="AW182" s="13" t="s">
        <v>31</v>
      </c>
      <c r="AX182" s="13" t="s">
        <v>77</v>
      </c>
      <c r="AY182" s="235" t="s">
        <v>134</v>
      </c>
    </row>
    <row r="183" spans="1:65" s="2" customFormat="1" ht="21.75" customHeight="1">
      <c r="A183" s="39"/>
      <c r="B183" s="40"/>
      <c r="C183" s="205" t="s">
        <v>175</v>
      </c>
      <c r="D183" s="205" t="s">
        <v>136</v>
      </c>
      <c r="E183" s="206" t="s">
        <v>265</v>
      </c>
      <c r="F183" s="207" t="s">
        <v>266</v>
      </c>
      <c r="G183" s="208" t="s">
        <v>220</v>
      </c>
      <c r="H183" s="209">
        <v>2903.95</v>
      </c>
      <c r="I183" s="210"/>
      <c r="J183" s="211">
        <f>ROUND(I183*H183,2)</f>
        <v>0</v>
      </c>
      <c r="K183" s="207" t="s">
        <v>140</v>
      </c>
      <c r="L183" s="45"/>
      <c r="M183" s="212" t="s">
        <v>19</v>
      </c>
      <c r="N183" s="213" t="s">
        <v>40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141</v>
      </c>
      <c r="AT183" s="216" t="s">
        <v>136</v>
      </c>
      <c r="AU183" s="216" t="s">
        <v>79</v>
      </c>
      <c r="AY183" s="18" t="s">
        <v>134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77</v>
      </c>
      <c r="BK183" s="217">
        <f>ROUND(I183*H183,2)</f>
        <v>0</v>
      </c>
      <c r="BL183" s="18" t="s">
        <v>141</v>
      </c>
      <c r="BM183" s="216" t="s">
        <v>661</v>
      </c>
    </row>
    <row r="184" spans="1:47" s="2" customFormat="1" ht="12">
      <c r="A184" s="39"/>
      <c r="B184" s="40"/>
      <c r="C184" s="41"/>
      <c r="D184" s="218" t="s">
        <v>143</v>
      </c>
      <c r="E184" s="41"/>
      <c r="F184" s="219" t="s">
        <v>268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143</v>
      </c>
      <c r="AU184" s="18" t="s">
        <v>79</v>
      </c>
    </row>
    <row r="185" spans="1:47" s="2" customFormat="1" ht="12">
      <c r="A185" s="39"/>
      <c r="B185" s="40"/>
      <c r="C185" s="41"/>
      <c r="D185" s="223" t="s">
        <v>145</v>
      </c>
      <c r="E185" s="41"/>
      <c r="F185" s="224" t="s">
        <v>269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145</v>
      </c>
      <c r="AU185" s="18" t="s">
        <v>79</v>
      </c>
    </row>
    <row r="186" spans="1:51" s="13" customFormat="1" ht="12">
      <c r="A186" s="13"/>
      <c r="B186" s="225"/>
      <c r="C186" s="226"/>
      <c r="D186" s="218" t="s">
        <v>147</v>
      </c>
      <c r="E186" s="227" t="s">
        <v>19</v>
      </c>
      <c r="F186" s="228" t="s">
        <v>270</v>
      </c>
      <c r="G186" s="226"/>
      <c r="H186" s="229">
        <v>182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147</v>
      </c>
      <c r="AU186" s="235" t="s">
        <v>79</v>
      </c>
      <c r="AV186" s="13" t="s">
        <v>79</v>
      </c>
      <c r="AW186" s="13" t="s">
        <v>31</v>
      </c>
      <c r="AX186" s="13" t="s">
        <v>69</v>
      </c>
      <c r="AY186" s="235" t="s">
        <v>134</v>
      </c>
    </row>
    <row r="187" spans="1:51" s="13" customFormat="1" ht="12">
      <c r="A187" s="13"/>
      <c r="B187" s="225"/>
      <c r="C187" s="226"/>
      <c r="D187" s="218" t="s">
        <v>147</v>
      </c>
      <c r="E187" s="227" t="s">
        <v>19</v>
      </c>
      <c r="F187" s="228" t="s">
        <v>271</v>
      </c>
      <c r="G187" s="226"/>
      <c r="H187" s="229">
        <v>4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147</v>
      </c>
      <c r="AU187" s="235" t="s">
        <v>79</v>
      </c>
      <c r="AV187" s="13" t="s">
        <v>79</v>
      </c>
      <c r="AW187" s="13" t="s">
        <v>31</v>
      </c>
      <c r="AX187" s="13" t="s">
        <v>69</v>
      </c>
      <c r="AY187" s="235" t="s">
        <v>134</v>
      </c>
    </row>
    <row r="188" spans="1:51" s="13" customFormat="1" ht="12">
      <c r="A188" s="13"/>
      <c r="B188" s="225"/>
      <c r="C188" s="226"/>
      <c r="D188" s="218" t="s">
        <v>147</v>
      </c>
      <c r="E188" s="227" t="s">
        <v>19</v>
      </c>
      <c r="F188" s="228" t="s">
        <v>300</v>
      </c>
      <c r="G188" s="226"/>
      <c r="H188" s="229">
        <v>45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147</v>
      </c>
      <c r="AU188" s="235" t="s">
        <v>79</v>
      </c>
      <c r="AV188" s="13" t="s">
        <v>79</v>
      </c>
      <c r="AW188" s="13" t="s">
        <v>31</v>
      </c>
      <c r="AX188" s="13" t="s">
        <v>69</v>
      </c>
      <c r="AY188" s="235" t="s">
        <v>134</v>
      </c>
    </row>
    <row r="189" spans="1:51" s="13" customFormat="1" ht="12">
      <c r="A189" s="13"/>
      <c r="B189" s="225"/>
      <c r="C189" s="226"/>
      <c r="D189" s="218" t="s">
        <v>147</v>
      </c>
      <c r="E189" s="227" t="s">
        <v>19</v>
      </c>
      <c r="F189" s="228" t="s">
        <v>662</v>
      </c>
      <c r="G189" s="226"/>
      <c r="H189" s="229">
        <v>216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147</v>
      </c>
      <c r="AU189" s="235" t="s">
        <v>79</v>
      </c>
      <c r="AV189" s="13" t="s">
        <v>79</v>
      </c>
      <c r="AW189" s="13" t="s">
        <v>31</v>
      </c>
      <c r="AX189" s="13" t="s">
        <v>69</v>
      </c>
      <c r="AY189" s="235" t="s">
        <v>134</v>
      </c>
    </row>
    <row r="190" spans="1:51" s="13" customFormat="1" ht="12">
      <c r="A190" s="13"/>
      <c r="B190" s="225"/>
      <c r="C190" s="226"/>
      <c r="D190" s="218" t="s">
        <v>147</v>
      </c>
      <c r="E190" s="227" t="s">
        <v>19</v>
      </c>
      <c r="F190" s="228" t="s">
        <v>663</v>
      </c>
      <c r="G190" s="226"/>
      <c r="H190" s="229">
        <v>1620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147</v>
      </c>
      <c r="AU190" s="235" t="s">
        <v>79</v>
      </c>
      <c r="AV190" s="13" t="s">
        <v>79</v>
      </c>
      <c r="AW190" s="13" t="s">
        <v>31</v>
      </c>
      <c r="AX190" s="13" t="s">
        <v>69</v>
      </c>
      <c r="AY190" s="235" t="s">
        <v>134</v>
      </c>
    </row>
    <row r="191" spans="1:51" s="13" customFormat="1" ht="12">
      <c r="A191" s="13"/>
      <c r="B191" s="225"/>
      <c r="C191" s="226"/>
      <c r="D191" s="218" t="s">
        <v>147</v>
      </c>
      <c r="E191" s="227" t="s">
        <v>19</v>
      </c>
      <c r="F191" s="228" t="s">
        <v>664</v>
      </c>
      <c r="G191" s="226"/>
      <c r="H191" s="229">
        <v>817.6</v>
      </c>
      <c r="I191" s="230"/>
      <c r="J191" s="226"/>
      <c r="K191" s="226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147</v>
      </c>
      <c r="AU191" s="235" t="s">
        <v>79</v>
      </c>
      <c r="AV191" s="13" t="s">
        <v>79</v>
      </c>
      <c r="AW191" s="13" t="s">
        <v>31</v>
      </c>
      <c r="AX191" s="13" t="s">
        <v>69</v>
      </c>
      <c r="AY191" s="235" t="s">
        <v>134</v>
      </c>
    </row>
    <row r="192" spans="1:51" s="13" customFormat="1" ht="12">
      <c r="A192" s="13"/>
      <c r="B192" s="225"/>
      <c r="C192" s="226"/>
      <c r="D192" s="218" t="s">
        <v>147</v>
      </c>
      <c r="E192" s="227" t="s">
        <v>19</v>
      </c>
      <c r="F192" s="228" t="s">
        <v>665</v>
      </c>
      <c r="G192" s="226"/>
      <c r="H192" s="229">
        <v>19.35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147</v>
      </c>
      <c r="AU192" s="235" t="s">
        <v>79</v>
      </c>
      <c r="AV192" s="13" t="s">
        <v>79</v>
      </c>
      <c r="AW192" s="13" t="s">
        <v>31</v>
      </c>
      <c r="AX192" s="13" t="s">
        <v>69</v>
      </c>
      <c r="AY192" s="235" t="s">
        <v>134</v>
      </c>
    </row>
    <row r="193" spans="1:51" s="14" customFormat="1" ht="12">
      <c r="A193" s="14"/>
      <c r="B193" s="236"/>
      <c r="C193" s="237"/>
      <c r="D193" s="218" t="s">
        <v>147</v>
      </c>
      <c r="E193" s="238" t="s">
        <v>19</v>
      </c>
      <c r="F193" s="239" t="s">
        <v>208</v>
      </c>
      <c r="G193" s="237"/>
      <c r="H193" s="240">
        <v>2903.95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147</v>
      </c>
      <c r="AU193" s="246" t="s">
        <v>79</v>
      </c>
      <c r="AV193" s="14" t="s">
        <v>141</v>
      </c>
      <c r="AW193" s="14" t="s">
        <v>31</v>
      </c>
      <c r="AX193" s="14" t="s">
        <v>77</v>
      </c>
      <c r="AY193" s="246" t="s">
        <v>134</v>
      </c>
    </row>
    <row r="194" spans="1:65" s="2" customFormat="1" ht="24.15" customHeight="1">
      <c r="A194" s="39"/>
      <c r="B194" s="40"/>
      <c r="C194" s="205" t="s">
        <v>666</v>
      </c>
      <c r="D194" s="205" t="s">
        <v>136</v>
      </c>
      <c r="E194" s="206" t="s">
        <v>279</v>
      </c>
      <c r="F194" s="207" t="s">
        <v>280</v>
      </c>
      <c r="G194" s="208" t="s">
        <v>220</v>
      </c>
      <c r="H194" s="209">
        <v>3240</v>
      </c>
      <c r="I194" s="210"/>
      <c r="J194" s="211">
        <f>ROUND(I194*H194,2)</f>
        <v>0</v>
      </c>
      <c r="K194" s="207" t="s">
        <v>140</v>
      </c>
      <c r="L194" s="45"/>
      <c r="M194" s="212" t="s">
        <v>19</v>
      </c>
      <c r="N194" s="213" t="s">
        <v>40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141</v>
      </c>
      <c r="AT194" s="216" t="s">
        <v>136</v>
      </c>
      <c r="AU194" s="216" t="s">
        <v>79</v>
      </c>
      <c r="AY194" s="18" t="s">
        <v>134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77</v>
      </c>
      <c r="BK194" s="217">
        <f>ROUND(I194*H194,2)</f>
        <v>0</v>
      </c>
      <c r="BL194" s="18" t="s">
        <v>141</v>
      </c>
      <c r="BM194" s="216" t="s">
        <v>667</v>
      </c>
    </row>
    <row r="195" spans="1:47" s="2" customFormat="1" ht="12">
      <c r="A195" s="39"/>
      <c r="B195" s="40"/>
      <c r="C195" s="41"/>
      <c r="D195" s="218" t="s">
        <v>143</v>
      </c>
      <c r="E195" s="41"/>
      <c r="F195" s="219" t="s">
        <v>282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143</v>
      </c>
      <c r="AU195" s="18" t="s">
        <v>79</v>
      </c>
    </row>
    <row r="196" spans="1:47" s="2" customFormat="1" ht="12">
      <c r="A196" s="39"/>
      <c r="B196" s="40"/>
      <c r="C196" s="41"/>
      <c r="D196" s="223" t="s">
        <v>145</v>
      </c>
      <c r="E196" s="41"/>
      <c r="F196" s="224" t="s">
        <v>283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145</v>
      </c>
      <c r="AU196" s="18" t="s">
        <v>79</v>
      </c>
    </row>
    <row r="197" spans="1:51" s="13" customFormat="1" ht="12">
      <c r="A197" s="13"/>
      <c r="B197" s="225"/>
      <c r="C197" s="226"/>
      <c r="D197" s="218" t="s">
        <v>147</v>
      </c>
      <c r="E197" s="227" t="s">
        <v>19</v>
      </c>
      <c r="F197" s="228" t="s">
        <v>668</v>
      </c>
      <c r="G197" s="226"/>
      <c r="H197" s="229">
        <v>3240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147</v>
      </c>
      <c r="AU197" s="235" t="s">
        <v>79</v>
      </c>
      <c r="AV197" s="13" t="s">
        <v>79</v>
      </c>
      <c r="AW197" s="13" t="s">
        <v>31</v>
      </c>
      <c r="AX197" s="13" t="s">
        <v>77</v>
      </c>
      <c r="AY197" s="235" t="s">
        <v>134</v>
      </c>
    </row>
    <row r="198" spans="1:65" s="2" customFormat="1" ht="16.5" customHeight="1">
      <c r="A198" s="39"/>
      <c r="B198" s="40"/>
      <c r="C198" s="205" t="s">
        <v>669</v>
      </c>
      <c r="D198" s="205" t="s">
        <v>136</v>
      </c>
      <c r="E198" s="206" t="s">
        <v>286</v>
      </c>
      <c r="F198" s="207" t="s">
        <v>287</v>
      </c>
      <c r="G198" s="208" t="s">
        <v>220</v>
      </c>
      <c r="H198" s="209">
        <v>3089.95</v>
      </c>
      <c r="I198" s="210"/>
      <c r="J198" s="211">
        <f>ROUND(I198*H198,2)</f>
        <v>0</v>
      </c>
      <c r="K198" s="207" t="s">
        <v>140</v>
      </c>
      <c r="L198" s="45"/>
      <c r="M198" s="212" t="s">
        <v>19</v>
      </c>
      <c r="N198" s="213" t="s">
        <v>40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141</v>
      </c>
      <c r="AT198" s="216" t="s">
        <v>136</v>
      </c>
      <c r="AU198" s="216" t="s">
        <v>79</v>
      </c>
      <c r="AY198" s="18" t="s">
        <v>134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77</v>
      </c>
      <c r="BK198" s="217">
        <f>ROUND(I198*H198,2)</f>
        <v>0</v>
      </c>
      <c r="BL198" s="18" t="s">
        <v>141</v>
      </c>
      <c r="BM198" s="216" t="s">
        <v>670</v>
      </c>
    </row>
    <row r="199" spans="1:47" s="2" customFormat="1" ht="12">
      <c r="A199" s="39"/>
      <c r="B199" s="40"/>
      <c r="C199" s="41"/>
      <c r="D199" s="218" t="s">
        <v>143</v>
      </c>
      <c r="E199" s="41"/>
      <c r="F199" s="219" t="s">
        <v>289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143</v>
      </c>
      <c r="AU199" s="18" t="s">
        <v>79</v>
      </c>
    </row>
    <row r="200" spans="1:47" s="2" customFormat="1" ht="12">
      <c r="A200" s="39"/>
      <c r="B200" s="40"/>
      <c r="C200" s="41"/>
      <c r="D200" s="223" t="s">
        <v>145</v>
      </c>
      <c r="E200" s="41"/>
      <c r="F200" s="224" t="s">
        <v>290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145</v>
      </c>
      <c r="AU200" s="18" t="s">
        <v>79</v>
      </c>
    </row>
    <row r="201" spans="1:51" s="13" customFormat="1" ht="12">
      <c r="A201" s="13"/>
      <c r="B201" s="225"/>
      <c r="C201" s="226"/>
      <c r="D201" s="218" t="s">
        <v>147</v>
      </c>
      <c r="E201" s="227" t="s">
        <v>19</v>
      </c>
      <c r="F201" s="228" t="s">
        <v>291</v>
      </c>
      <c r="G201" s="226"/>
      <c r="H201" s="229">
        <v>364</v>
      </c>
      <c r="I201" s="230"/>
      <c r="J201" s="226"/>
      <c r="K201" s="226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147</v>
      </c>
      <c r="AU201" s="235" t="s">
        <v>79</v>
      </c>
      <c r="AV201" s="13" t="s">
        <v>79</v>
      </c>
      <c r="AW201" s="13" t="s">
        <v>31</v>
      </c>
      <c r="AX201" s="13" t="s">
        <v>69</v>
      </c>
      <c r="AY201" s="235" t="s">
        <v>134</v>
      </c>
    </row>
    <row r="202" spans="1:51" s="13" customFormat="1" ht="12">
      <c r="A202" s="13"/>
      <c r="B202" s="225"/>
      <c r="C202" s="226"/>
      <c r="D202" s="218" t="s">
        <v>147</v>
      </c>
      <c r="E202" s="227" t="s">
        <v>19</v>
      </c>
      <c r="F202" s="228" t="s">
        <v>299</v>
      </c>
      <c r="G202" s="226"/>
      <c r="H202" s="229">
        <v>8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147</v>
      </c>
      <c r="AU202" s="235" t="s">
        <v>79</v>
      </c>
      <c r="AV202" s="13" t="s">
        <v>79</v>
      </c>
      <c r="AW202" s="13" t="s">
        <v>31</v>
      </c>
      <c r="AX202" s="13" t="s">
        <v>69</v>
      </c>
      <c r="AY202" s="235" t="s">
        <v>134</v>
      </c>
    </row>
    <row r="203" spans="1:51" s="13" customFormat="1" ht="12">
      <c r="A203" s="13"/>
      <c r="B203" s="225"/>
      <c r="C203" s="226"/>
      <c r="D203" s="218" t="s">
        <v>147</v>
      </c>
      <c r="E203" s="227" t="s">
        <v>19</v>
      </c>
      <c r="F203" s="228" t="s">
        <v>300</v>
      </c>
      <c r="G203" s="226"/>
      <c r="H203" s="229">
        <v>45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147</v>
      </c>
      <c r="AU203" s="235" t="s">
        <v>79</v>
      </c>
      <c r="AV203" s="13" t="s">
        <v>79</v>
      </c>
      <c r="AW203" s="13" t="s">
        <v>31</v>
      </c>
      <c r="AX203" s="13" t="s">
        <v>69</v>
      </c>
      <c r="AY203" s="235" t="s">
        <v>134</v>
      </c>
    </row>
    <row r="204" spans="1:51" s="13" customFormat="1" ht="12">
      <c r="A204" s="13"/>
      <c r="B204" s="225"/>
      <c r="C204" s="226"/>
      <c r="D204" s="218" t="s">
        <v>147</v>
      </c>
      <c r="E204" s="227" t="s">
        <v>19</v>
      </c>
      <c r="F204" s="228" t="s">
        <v>671</v>
      </c>
      <c r="G204" s="226"/>
      <c r="H204" s="229">
        <v>216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147</v>
      </c>
      <c r="AU204" s="235" t="s">
        <v>79</v>
      </c>
      <c r="AV204" s="13" t="s">
        <v>79</v>
      </c>
      <c r="AW204" s="13" t="s">
        <v>31</v>
      </c>
      <c r="AX204" s="13" t="s">
        <v>69</v>
      </c>
      <c r="AY204" s="235" t="s">
        <v>134</v>
      </c>
    </row>
    <row r="205" spans="1:51" s="13" customFormat="1" ht="12">
      <c r="A205" s="13"/>
      <c r="B205" s="225"/>
      <c r="C205" s="226"/>
      <c r="D205" s="218" t="s">
        <v>147</v>
      </c>
      <c r="E205" s="227" t="s">
        <v>19</v>
      </c>
      <c r="F205" s="228" t="s">
        <v>672</v>
      </c>
      <c r="G205" s="226"/>
      <c r="H205" s="229">
        <v>817.6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147</v>
      </c>
      <c r="AU205" s="235" t="s">
        <v>79</v>
      </c>
      <c r="AV205" s="13" t="s">
        <v>79</v>
      </c>
      <c r="AW205" s="13" t="s">
        <v>31</v>
      </c>
      <c r="AX205" s="13" t="s">
        <v>69</v>
      </c>
      <c r="AY205" s="235" t="s">
        <v>134</v>
      </c>
    </row>
    <row r="206" spans="1:51" s="13" customFormat="1" ht="12">
      <c r="A206" s="13"/>
      <c r="B206" s="225"/>
      <c r="C206" s="226"/>
      <c r="D206" s="218" t="s">
        <v>147</v>
      </c>
      <c r="E206" s="227" t="s">
        <v>19</v>
      </c>
      <c r="F206" s="228" t="s">
        <v>673</v>
      </c>
      <c r="G206" s="226"/>
      <c r="H206" s="229">
        <v>1620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147</v>
      </c>
      <c r="AU206" s="235" t="s">
        <v>79</v>
      </c>
      <c r="AV206" s="13" t="s">
        <v>79</v>
      </c>
      <c r="AW206" s="13" t="s">
        <v>31</v>
      </c>
      <c r="AX206" s="13" t="s">
        <v>69</v>
      </c>
      <c r="AY206" s="235" t="s">
        <v>134</v>
      </c>
    </row>
    <row r="207" spans="1:51" s="13" customFormat="1" ht="12">
      <c r="A207" s="13"/>
      <c r="B207" s="225"/>
      <c r="C207" s="226"/>
      <c r="D207" s="218" t="s">
        <v>147</v>
      </c>
      <c r="E207" s="227" t="s">
        <v>19</v>
      </c>
      <c r="F207" s="228" t="s">
        <v>257</v>
      </c>
      <c r="G207" s="226"/>
      <c r="H207" s="229">
        <v>19.35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147</v>
      </c>
      <c r="AU207" s="235" t="s">
        <v>79</v>
      </c>
      <c r="AV207" s="13" t="s">
        <v>79</v>
      </c>
      <c r="AW207" s="13" t="s">
        <v>31</v>
      </c>
      <c r="AX207" s="13" t="s">
        <v>69</v>
      </c>
      <c r="AY207" s="235" t="s">
        <v>134</v>
      </c>
    </row>
    <row r="208" spans="1:51" s="14" customFormat="1" ht="12">
      <c r="A208" s="14"/>
      <c r="B208" s="236"/>
      <c r="C208" s="237"/>
      <c r="D208" s="218" t="s">
        <v>147</v>
      </c>
      <c r="E208" s="238" t="s">
        <v>19</v>
      </c>
      <c r="F208" s="239" t="s">
        <v>208</v>
      </c>
      <c r="G208" s="237"/>
      <c r="H208" s="240">
        <v>3089.95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6" t="s">
        <v>147</v>
      </c>
      <c r="AU208" s="246" t="s">
        <v>79</v>
      </c>
      <c r="AV208" s="14" t="s">
        <v>141</v>
      </c>
      <c r="AW208" s="14" t="s">
        <v>31</v>
      </c>
      <c r="AX208" s="14" t="s">
        <v>77</v>
      </c>
      <c r="AY208" s="246" t="s">
        <v>134</v>
      </c>
    </row>
    <row r="209" spans="1:65" s="2" customFormat="1" ht="16.5" customHeight="1">
      <c r="A209" s="39"/>
      <c r="B209" s="40"/>
      <c r="C209" s="205" t="s">
        <v>7</v>
      </c>
      <c r="D209" s="205" t="s">
        <v>136</v>
      </c>
      <c r="E209" s="206" t="s">
        <v>294</v>
      </c>
      <c r="F209" s="207" t="s">
        <v>295</v>
      </c>
      <c r="G209" s="208" t="s">
        <v>220</v>
      </c>
      <c r="H209" s="209">
        <v>1136.6</v>
      </c>
      <c r="I209" s="210"/>
      <c r="J209" s="211">
        <f>ROUND(I209*H209,2)</f>
        <v>0</v>
      </c>
      <c r="K209" s="207" t="s">
        <v>140</v>
      </c>
      <c r="L209" s="45"/>
      <c r="M209" s="212" t="s">
        <v>19</v>
      </c>
      <c r="N209" s="213" t="s">
        <v>40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141</v>
      </c>
      <c r="AT209" s="216" t="s">
        <v>136</v>
      </c>
      <c r="AU209" s="216" t="s">
        <v>79</v>
      </c>
      <c r="AY209" s="18" t="s">
        <v>134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77</v>
      </c>
      <c r="BK209" s="217">
        <f>ROUND(I209*H209,2)</f>
        <v>0</v>
      </c>
      <c r="BL209" s="18" t="s">
        <v>141</v>
      </c>
      <c r="BM209" s="216" t="s">
        <v>674</v>
      </c>
    </row>
    <row r="210" spans="1:47" s="2" customFormat="1" ht="12">
      <c r="A210" s="39"/>
      <c r="B210" s="40"/>
      <c r="C210" s="41"/>
      <c r="D210" s="218" t="s">
        <v>143</v>
      </c>
      <c r="E210" s="41"/>
      <c r="F210" s="219" t="s">
        <v>297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143</v>
      </c>
      <c r="AU210" s="18" t="s">
        <v>79</v>
      </c>
    </row>
    <row r="211" spans="1:47" s="2" customFormat="1" ht="12">
      <c r="A211" s="39"/>
      <c r="B211" s="40"/>
      <c r="C211" s="41"/>
      <c r="D211" s="223" t="s">
        <v>145</v>
      </c>
      <c r="E211" s="41"/>
      <c r="F211" s="224" t="s">
        <v>298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145</v>
      </c>
      <c r="AU211" s="18" t="s">
        <v>79</v>
      </c>
    </row>
    <row r="212" spans="1:51" s="13" customFormat="1" ht="12">
      <c r="A212" s="13"/>
      <c r="B212" s="225"/>
      <c r="C212" s="226"/>
      <c r="D212" s="218" t="s">
        <v>147</v>
      </c>
      <c r="E212" s="227" t="s">
        <v>19</v>
      </c>
      <c r="F212" s="228" t="s">
        <v>277</v>
      </c>
      <c r="G212" s="226"/>
      <c r="H212" s="229">
        <v>50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147</v>
      </c>
      <c r="AU212" s="235" t="s">
        <v>79</v>
      </c>
      <c r="AV212" s="13" t="s">
        <v>79</v>
      </c>
      <c r="AW212" s="13" t="s">
        <v>31</v>
      </c>
      <c r="AX212" s="13" t="s">
        <v>69</v>
      </c>
      <c r="AY212" s="235" t="s">
        <v>134</v>
      </c>
    </row>
    <row r="213" spans="1:51" s="13" customFormat="1" ht="12">
      <c r="A213" s="13"/>
      <c r="B213" s="225"/>
      <c r="C213" s="226"/>
      <c r="D213" s="218" t="s">
        <v>147</v>
      </c>
      <c r="E213" s="227" t="s">
        <v>19</v>
      </c>
      <c r="F213" s="228" t="s">
        <v>299</v>
      </c>
      <c r="G213" s="226"/>
      <c r="H213" s="229">
        <v>8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147</v>
      </c>
      <c r="AU213" s="235" t="s">
        <v>79</v>
      </c>
      <c r="AV213" s="13" t="s">
        <v>79</v>
      </c>
      <c r="AW213" s="13" t="s">
        <v>31</v>
      </c>
      <c r="AX213" s="13" t="s">
        <v>69</v>
      </c>
      <c r="AY213" s="235" t="s">
        <v>134</v>
      </c>
    </row>
    <row r="214" spans="1:51" s="13" customFormat="1" ht="12">
      <c r="A214" s="13"/>
      <c r="B214" s="225"/>
      <c r="C214" s="226"/>
      <c r="D214" s="218" t="s">
        <v>147</v>
      </c>
      <c r="E214" s="227" t="s">
        <v>19</v>
      </c>
      <c r="F214" s="228" t="s">
        <v>300</v>
      </c>
      <c r="G214" s="226"/>
      <c r="H214" s="229">
        <v>45</v>
      </c>
      <c r="I214" s="230"/>
      <c r="J214" s="226"/>
      <c r="K214" s="226"/>
      <c r="L214" s="231"/>
      <c r="M214" s="232"/>
      <c r="N214" s="233"/>
      <c r="O214" s="233"/>
      <c r="P214" s="233"/>
      <c r="Q214" s="233"/>
      <c r="R214" s="233"/>
      <c r="S214" s="233"/>
      <c r="T214" s="23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5" t="s">
        <v>147</v>
      </c>
      <c r="AU214" s="235" t="s">
        <v>79</v>
      </c>
      <c r="AV214" s="13" t="s">
        <v>79</v>
      </c>
      <c r="AW214" s="13" t="s">
        <v>31</v>
      </c>
      <c r="AX214" s="13" t="s">
        <v>69</v>
      </c>
      <c r="AY214" s="235" t="s">
        <v>134</v>
      </c>
    </row>
    <row r="215" spans="1:51" s="13" customFormat="1" ht="12">
      <c r="A215" s="13"/>
      <c r="B215" s="225"/>
      <c r="C215" s="226"/>
      <c r="D215" s="218" t="s">
        <v>147</v>
      </c>
      <c r="E215" s="227" t="s">
        <v>19</v>
      </c>
      <c r="F215" s="228" t="s">
        <v>662</v>
      </c>
      <c r="G215" s="226"/>
      <c r="H215" s="229">
        <v>216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147</v>
      </c>
      <c r="AU215" s="235" t="s">
        <v>79</v>
      </c>
      <c r="AV215" s="13" t="s">
        <v>79</v>
      </c>
      <c r="AW215" s="13" t="s">
        <v>31</v>
      </c>
      <c r="AX215" s="13" t="s">
        <v>69</v>
      </c>
      <c r="AY215" s="235" t="s">
        <v>134</v>
      </c>
    </row>
    <row r="216" spans="1:51" s="13" customFormat="1" ht="12">
      <c r="A216" s="13"/>
      <c r="B216" s="225"/>
      <c r="C216" s="226"/>
      <c r="D216" s="218" t="s">
        <v>147</v>
      </c>
      <c r="E216" s="227" t="s">
        <v>19</v>
      </c>
      <c r="F216" s="228" t="s">
        <v>672</v>
      </c>
      <c r="G216" s="226"/>
      <c r="H216" s="229">
        <v>817.6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147</v>
      </c>
      <c r="AU216" s="235" t="s">
        <v>79</v>
      </c>
      <c r="AV216" s="13" t="s">
        <v>79</v>
      </c>
      <c r="AW216" s="13" t="s">
        <v>31</v>
      </c>
      <c r="AX216" s="13" t="s">
        <v>69</v>
      </c>
      <c r="AY216" s="235" t="s">
        <v>134</v>
      </c>
    </row>
    <row r="217" spans="1:51" s="14" customFormat="1" ht="12">
      <c r="A217" s="14"/>
      <c r="B217" s="236"/>
      <c r="C217" s="237"/>
      <c r="D217" s="218" t="s">
        <v>147</v>
      </c>
      <c r="E217" s="238" t="s">
        <v>19</v>
      </c>
      <c r="F217" s="239" t="s">
        <v>208</v>
      </c>
      <c r="G217" s="237"/>
      <c r="H217" s="240">
        <v>1136.6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147</v>
      </c>
      <c r="AU217" s="246" t="s">
        <v>79</v>
      </c>
      <c r="AV217" s="14" t="s">
        <v>141</v>
      </c>
      <c r="AW217" s="14" t="s">
        <v>31</v>
      </c>
      <c r="AX217" s="14" t="s">
        <v>77</v>
      </c>
      <c r="AY217" s="246" t="s">
        <v>134</v>
      </c>
    </row>
    <row r="218" spans="1:65" s="2" customFormat="1" ht="16.5" customHeight="1">
      <c r="A218" s="39"/>
      <c r="B218" s="40"/>
      <c r="C218" s="205" t="s">
        <v>675</v>
      </c>
      <c r="D218" s="205" t="s">
        <v>136</v>
      </c>
      <c r="E218" s="206" t="s">
        <v>302</v>
      </c>
      <c r="F218" s="207" t="s">
        <v>303</v>
      </c>
      <c r="G218" s="208" t="s">
        <v>304</v>
      </c>
      <c r="H218" s="209">
        <v>432</v>
      </c>
      <c r="I218" s="210"/>
      <c r="J218" s="211">
        <f>ROUND(I218*H218,2)</f>
        <v>0</v>
      </c>
      <c r="K218" s="207" t="s">
        <v>140</v>
      </c>
      <c r="L218" s="45"/>
      <c r="M218" s="212" t="s">
        <v>19</v>
      </c>
      <c r="N218" s="213" t="s">
        <v>40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141</v>
      </c>
      <c r="AT218" s="216" t="s">
        <v>136</v>
      </c>
      <c r="AU218" s="216" t="s">
        <v>79</v>
      </c>
      <c r="AY218" s="18" t="s">
        <v>134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77</v>
      </c>
      <c r="BK218" s="217">
        <f>ROUND(I218*H218,2)</f>
        <v>0</v>
      </c>
      <c r="BL218" s="18" t="s">
        <v>141</v>
      </c>
      <c r="BM218" s="216" t="s">
        <v>676</v>
      </c>
    </row>
    <row r="219" spans="1:47" s="2" customFormat="1" ht="12">
      <c r="A219" s="39"/>
      <c r="B219" s="40"/>
      <c r="C219" s="41"/>
      <c r="D219" s="218" t="s">
        <v>143</v>
      </c>
      <c r="E219" s="41"/>
      <c r="F219" s="219" t="s">
        <v>306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143</v>
      </c>
      <c r="AU219" s="18" t="s">
        <v>79</v>
      </c>
    </row>
    <row r="220" spans="1:47" s="2" customFormat="1" ht="12">
      <c r="A220" s="39"/>
      <c r="B220" s="40"/>
      <c r="C220" s="41"/>
      <c r="D220" s="223" t="s">
        <v>145</v>
      </c>
      <c r="E220" s="41"/>
      <c r="F220" s="224" t="s">
        <v>307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145</v>
      </c>
      <c r="AU220" s="18" t="s">
        <v>79</v>
      </c>
    </row>
    <row r="221" spans="1:47" s="2" customFormat="1" ht="12">
      <c r="A221" s="39"/>
      <c r="B221" s="40"/>
      <c r="C221" s="41"/>
      <c r="D221" s="218" t="s">
        <v>308</v>
      </c>
      <c r="E221" s="41"/>
      <c r="F221" s="247" t="s">
        <v>309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308</v>
      </c>
      <c r="AU221" s="18" t="s">
        <v>79</v>
      </c>
    </row>
    <row r="222" spans="1:47" s="2" customFormat="1" ht="12">
      <c r="A222" s="39"/>
      <c r="B222" s="40"/>
      <c r="C222" s="41"/>
      <c r="D222" s="218" t="s">
        <v>310</v>
      </c>
      <c r="E222" s="41"/>
      <c r="F222" s="247" t="s">
        <v>311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310</v>
      </c>
      <c r="AU222" s="18" t="s">
        <v>79</v>
      </c>
    </row>
    <row r="223" spans="1:51" s="13" customFormat="1" ht="12">
      <c r="A223" s="13"/>
      <c r="B223" s="225"/>
      <c r="C223" s="226"/>
      <c r="D223" s="218" t="s">
        <v>147</v>
      </c>
      <c r="E223" s="227" t="s">
        <v>19</v>
      </c>
      <c r="F223" s="228" t="s">
        <v>677</v>
      </c>
      <c r="G223" s="226"/>
      <c r="H223" s="229">
        <v>432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5" t="s">
        <v>147</v>
      </c>
      <c r="AU223" s="235" t="s">
        <v>79</v>
      </c>
      <c r="AV223" s="13" t="s">
        <v>79</v>
      </c>
      <c r="AW223" s="13" t="s">
        <v>31</v>
      </c>
      <c r="AX223" s="13" t="s">
        <v>77</v>
      </c>
      <c r="AY223" s="235" t="s">
        <v>134</v>
      </c>
    </row>
    <row r="224" spans="1:65" s="2" customFormat="1" ht="16.5" customHeight="1">
      <c r="A224" s="39"/>
      <c r="B224" s="40"/>
      <c r="C224" s="205" t="s">
        <v>678</v>
      </c>
      <c r="D224" s="205" t="s">
        <v>136</v>
      </c>
      <c r="E224" s="206" t="s">
        <v>314</v>
      </c>
      <c r="F224" s="207" t="s">
        <v>315</v>
      </c>
      <c r="G224" s="208" t="s">
        <v>220</v>
      </c>
      <c r="H224" s="209">
        <v>216</v>
      </c>
      <c r="I224" s="210"/>
      <c r="J224" s="211">
        <f>ROUND(I224*H224,2)</f>
        <v>0</v>
      </c>
      <c r="K224" s="207" t="s">
        <v>140</v>
      </c>
      <c r="L224" s="45"/>
      <c r="M224" s="212" t="s">
        <v>19</v>
      </c>
      <c r="N224" s="213" t="s">
        <v>40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141</v>
      </c>
      <c r="AT224" s="216" t="s">
        <v>136</v>
      </c>
      <c r="AU224" s="216" t="s">
        <v>79</v>
      </c>
      <c r="AY224" s="18" t="s">
        <v>134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77</v>
      </c>
      <c r="BK224" s="217">
        <f>ROUND(I224*H224,2)</f>
        <v>0</v>
      </c>
      <c r="BL224" s="18" t="s">
        <v>141</v>
      </c>
      <c r="BM224" s="216" t="s">
        <v>679</v>
      </c>
    </row>
    <row r="225" spans="1:47" s="2" customFormat="1" ht="12">
      <c r="A225" s="39"/>
      <c r="B225" s="40"/>
      <c r="C225" s="41"/>
      <c r="D225" s="218" t="s">
        <v>143</v>
      </c>
      <c r="E225" s="41"/>
      <c r="F225" s="219" t="s">
        <v>317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143</v>
      </c>
      <c r="AU225" s="18" t="s">
        <v>79</v>
      </c>
    </row>
    <row r="226" spans="1:47" s="2" customFormat="1" ht="12">
      <c r="A226" s="39"/>
      <c r="B226" s="40"/>
      <c r="C226" s="41"/>
      <c r="D226" s="223" t="s">
        <v>145</v>
      </c>
      <c r="E226" s="41"/>
      <c r="F226" s="224" t="s">
        <v>318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145</v>
      </c>
      <c r="AU226" s="18" t="s">
        <v>79</v>
      </c>
    </row>
    <row r="227" spans="1:47" s="2" customFormat="1" ht="12">
      <c r="A227" s="39"/>
      <c r="B227" s="40"/>
      <c r="C227" s="41"/>
      <c r="D227" s="218" t="s">
        <v>308</v>
      </c>
      <c r="E227" s="41"/>
      <c r="F227" s="247" t="s">
        <v>319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308</v>
      </c>
      <c r="AU227" s="18" t="s">
        <v>79</v>
      </c>
    </row>
    <row r="228" spans="1:47" s="2" customFormat="1" ht="12">
      <c r="A228" s="39"/>
      <c r="B228" s="40"/>
      <c r="C228" s="41"/>
      <c r="D228" s="218" t="s">
        <v>310</v>
      </c>
      <c r="E228" s="41"/>
      <c r="F228" s="247" t="s">
        <v>320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310</v>
      </c>
      <c r="AU228" s="18" t="s">
        <v>79</v>
      </c>
    </row>
    <row r="229" spans="1:51" s="13" customFormat="1" ht="12">
      <c r="A229" s="13"/>
      <c r="B229" s="225"/>
      <c r="C229" s="226"/>
      <c r="D229" s="218" t="s">
        <v>147</v>
      </c>
      <c r="E229" s="227" t="s">
        <v>19</v>
      </c>
      <c r="F229" s="228" t="s">
        <v>671</v>
      </c>
      <c r="G229" s="226"/>
      <c r="H229" s="229">
        <v>216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147</v>
      </c>
      <c r="AU229" s="235" t="s">
        <v>79</v>
      </c>
      <c r="AV229" s="13" t="s">
        <v>79</v>
      </c>
      <c r="AW229" s="13" t="s">
        <v>31</v>
      </c>
      <c r="AX229" s="13" t="s">
        <v>77</v>
      </c>
      <c r="AY229" s="235" t="s">
        <v>134</v>
      </c>
    </row>
    <row r="230" spans="1:65" s="2" customFormat="1" ht="21.75" customHeight="1">
      <c r="A230" s="39"/>
      <c r="B230" s="40"/>
      <c r="C230" s="205" t="s">
        <v>680</v>
      </c>
      <c r="D230" s="205" t="s">
        <v>136</v>
      </c>
      <c r="E230" s="206" t="s">
        <v>333</v>
      </c>
      <c r="F230" s="207" t="s">
        <v>334</v>
      </c>
      <c r="G230" s="208" t="s">
        <v>139</v>
      </c>
      <c r="H230" s="209">
        <v>415</v>
      </c>
      <c r="I230" s="210"/>
      <c r="J230" s="211">
        <f>ROUND(I230*H230,2)</f>
        <v>0</v>
      </c>
      <c r="K230" s="207" t="s">
        <v>140</v>
      </c>
      <c r="L230" s="45"/>
      <c r="M230" s="212" t="s">
        <v>19</v>
      </c>
      <c r="N230" s="213" t="s">
        <v>40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141</v>
      </c>
      <c r="AT230" s="216" t="s">
        <v>136</v>
      </c>
      <c r="AU230" s="216" t="s">
        <v>79</v>
      </c>
      <c r="AY230" s="18" t="s">
        <v>134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77</v>
      </c>
      <c r="BK230" s="217">
        <f>ROUND(I230*H230,2)</f>
        <v>0</v>
      </c>
      <c r="BL230" s="18" t="s">
        <v>141</v>
      </c>
      <c r="BM230" s="216" t="s">
        <v>681</v>
      </c>
    </row>
    <row r="231" spans="1:47" s="2" customFormat="1" ht="12">
      <c r="A231" s="39"/>
      <c r="B231" s="40"/>
      <c r="C231" s="41"/>
      <c r="D231" s="218" t="s">
        <v>143</v>
      </c>
      <c r="E231" s="41"/>
      <c r="F231" s="219" t="s">
        <v>336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143</v>
      </c>
      <c r="AU231" s="18" t="s">
        <v>79</v>
      </c>
    </row>
    <row r="232" spans="1:47" s="2" customFormat="1" ht="12">
      <c r="A232" s="39"/>
      <c r="B232" s="40"/>
      <c r="C232" s="41"/>
      <c r="D232" s="223" t="s">
        <v>145</v>
      </c>
      <c r="E232" s="41"/>
      <c r="F232" s="224" t="s">
        <v>337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145</v>
      </c>
      <c r="AU232" s="18" t="s">
        <v>79</v>
      </c>
    </row>
    <row r="233" spans="1:51" s="13" customFormat="1" ht="12">
      <c r="A233" s="13"/>
      <c r="B233" s="225"/>
      <c r="C233" s="226"/>
      <c r="D233" s="218" t="s">
        <v>147</v>
      </c>
      <c r="E233" s="227" t="s">
        <v>19</v>
      </c>
      <c r="F233" s="228" t="s">
        <v>682</v>
      </c>
      <c r="G233" s="226"/>
      <c r="H233" s="229">
        <v>415</v>
      </c>
      <c r="I233" s="230"/>
      <c r="J233" s="226"/>
      <c r="K233" s="226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147</v>
      </c>
      <c r="AU233" s="235" t="s">
        <v>79</v>
      </c>
      <c r="AV233" s="13" t="s">
        <v>79</v>
      </c>
      <c r="AW233" s="13" t="s">
        <v>31</v>
      </c>
      <c r="AX233" s="13" t="s">
        <v>69</v>
      </c>
      <c r="AY233" s="235" t="s">
        <v>134</v>
      </c>
    </row>
    <row r="234" spans="1:51" s="14" customFormat="1" ht="12">
      <c r="A234" s="14"/>
      <c r="B234" s="236"/>
      <c r="C234" s="237"/>
      <c r="D234" s="218" t="s">
        <v>147</v>
      </c>
      <c r="E234" s="238" t="s">
        <v>19</v>
      </c>
      <c r="F234" s="239" t="s">
        <v>208</v>
      </c>
      <c r="G234" s="237"/>
      <c r="H234" s="240">
        <v>415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6" t="s">
        <v>147</v>
      </c>
      <c r="AU234" s="246" t="s">
        <v>79</v>
      </c>
      <c r="AV234" s="14" t="s">
        <v>141</v>
      </c>
      <c r="AW234" s="14" t="s">
        <v>31</v>
      </c>
      <c r="AX234" s="14" t="s">
        <v>77</v>
      </c>
      <c r="AY234" s="246" t="s">
        <v>134</v>
      </c>
    </row>
    <row r="235" spans="1:65" s="2" customFormat="1" ht="16.5" customHeight="1">
      <c r="A235" s="39"/>
      <c r="B235" s="40"/>
      <c r="C235" s="205" t="s">
        <v>683</v>
      </c>
      <c r="D235" s="205" t="s">
        <v>136</v>
      </c>
      <c r="E235" s="206" t="s">
        <v>341</v>
      </c>
      <c r="F235" s="207" t="s">
        <v>342</v>
      </c>
      <c r="G235" s="208" t="s">
        <v>139</v>
      </c>
      <c r="H235" s="209">
        <v>537.7</v>
      </c>
      <c r="I235" s="210"/>
      <c r="J235" s="211">
        <f>ROUND(I235*H235,2)</f>
        <v>0</v>
      </c>
      <c r="K235" s="207" t="s">
        <v>140</v>
      </c>
      <c r="L235" s="45"/>
      <c r="M235" s="212" t="s">
        <v>19</v>
      </c>
      <c r="N235" s="213" t="s">
        <v>40</v>
      </c>
      <c r="O235" s="85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141</v>
      </c>
      <c r="AT235" s="216" t="s">
        <v>136</v>
      </c>
      <c r="AU235" s="216" t="s">
        <v>79</v>
      </c>
      <c r="AY235" s="18" t="s">
        <v>134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77</v>
      </c>
      <c r="BK235" s="217">
        <f>ROUND(I235*H235,2)</f>
        <v>0</v>
      </c>
      <c r="BL235" s="18" t="s">
        <v>141</v>
      </c>
      <c r="BM235" s="216" t="s">
        <v>684</v>
      </c>
    </row>
    <row r="236" spans="1:47" s="2" customFormat="1" ht="12">
      <c r="A236" s="39"/>
      <c r="B236" s="40"/>
      <c r="C236" s="41"/>
      <c r="D236" s="218" t="s">
        <v>143</v>
      </c>
      <c r="E236" s="41"/>
      <c r="F236" s="219" t="s">
        <v>344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143</v>
      </c>
      <c r="AU236" s="18" t="s">
        <v>79</v>
      </c>
    </row>
    <row r="237" spans="1:47" s="2" customFormat="1" ht="12">
      <c r="A237" s="39"/>
      <c r="B237" s="40"/>
      <c r="C237" s="41"/>
      <c r="D237" s="223" t="s">
        <v>145</v>
      </c>
      <c r="E237" s="41"/>
      <c r="F237" s="224" t="s">
        <v>345</v>
      </c>
      <c r="G237" s="41"/>
      <c r="H237" s="41"/>
      <c r="I237" s="220"/>
      <c r="J237" s="41"/>
      <c r="K237" s="41"/>
      <c r="L237" s="45"/>
      <c r="M237" s="221"/>
      <c r="N237" s="222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145</v>
      </c>
      <c r="AU237" s="18" t="s">
        <v>79</v>
      </c>
    </row>
    <row r="238" spans="1:51" s="13" customFormat="1" ht="12">
      <c r="A238" s="13"/>
      <c r="B238" s="225"/>
      <c r="C238" s="226"/>
      <c r="D238" s="218" t="s">
        <v>147</v>
      </c>
      <c r="E238" s="227" t="s">
        <v>19</v>
      </c>
      <c r="F238" s="228" t="s">
        <v>373</v>
      </c>
      <c r="G238" s="226"/>
      <c r="H238" s="229">
        <v>105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147</v>
      </c>
      <c r="AU238" s="235" t="s">
        <v>79</v>
      </c>
      <c r="AV238" s="13" t="s">
        <v>79</v>
      </c>
      <c r="AW238" s="13" t="s">
        <v>31</v>
      </c>
      <c r="AX238" s="13" t="s">
        <v>69</v>
      </c>
      <c r="AY238" s="235" t="s">
        <v>134</v>
      </c>
    </row>
    <row r="239" spans="1:51" s="13" customFormat="1" ht="12">
      <c r="A239" s="13"/>
      <c r="B239" s="225"/>
      <c r="C239" s="226"/>
      <c r="D239" s="218" t="s">
        <v>147</v>
      </c>
      <c r="E239" s="227" t="s">
        <v>19</v>
      </c>
      <c r="F239" s="228" t="s">
        <v>685</v>
      </c>
      <c r="G239" s="226"/>
      <c r="H239" s="229">
        <v>17.7</v>
      </c>
      <c r="I239" s="230"/>
      <c r="J239" s="226"/>
      <c r="K239" s="226"/>
      <c r="L239" s="231"/>
      <c r="M239" s="232"/>
      <c r="N239" s="233"/>
      <c r="O239" s="233"/>
      <c r="P239" s="233"/>
      <c r="Q239" s="233"/>
      <c r="R239" s="233"/>
      <c r="S239" s="233"/>
      <c r="T239" s="23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5" t="s">
        <v>147</v>
      </c>
      <c r="AU239" s="235" t="s">
        <v>79</v>
      </c>
      <c r="AV239" s="13" t="s">
        <v>79</v>
      </c>
      <c r="AW239" s="13" t="s">
        <v>31</v>
      </c>
      <c r="AX239" s="13" t="s">
        <v>69</v>
      </c>
      <c r="AY239" s="235" t="s">
        <v>134</v>
      </c>
    </row>
    <row r="240" spans="1:51" s="13" customFormat="1" ht="12">
      <c r="A240" s="13"/>
      <c r="B240" s="225"/>
      <c r="C240" s="226"/>
      <c r="D240" s="218" t="s">
        <v>147</v>
      </c>
      <c r="E240" s="227" t="s">
        <v>19</v>
      </c>
      <c r="F240" s="228" t="s">
        <v>682</v>
      </c>
      <c r="G240" s="226"/>
      <c r="H240" s="229">
        <v>415</v>
      </c>
      <c r="I240" s="230"/>
      <c r="J240" s="226"/>
      <c r="K240" s="226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147</v>
      </c>
      <c r="AU240" s="235" t="s">
        <v>79</v>
      </c>
      <c r="AV240" s="13" t="s">
        <v>79</v>
      </c>
      <c r="AW240" s="13" t="s">
        <v>31</v>
      </c>
      <c r="AX240" s="13" t="s">
        <v>69</v>
      </c>
      <c r="AY240" s="235" t="s">
        <v>134</v>
      </c>
    </row>
    <row r="241" spans="1:51" s="14" customFormat="1" ht="12">
      <c r="A241" s="14"/>
      <c r="B241" s="236"/>
      <c r="C241" s="237"/>
      <c r="D241" s="218" t="s">
        <v>147</v>
      </c>
      <c r="E241" s="238" t="s">
        <v>19</v>
      </c>
      <c r="F241" s="239" t="s">
        <v>208</v>
      </c>
      <c r="G241" s="237"/>
      <c r="H241" s="240">
        <v>537.7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6" t="s">
        <v>147</v>
      </c>
      <c r="AU241" s="246" t="s">
        <v>79</v>
      </c>
      <c r="AV241" s="14" t="s">
        <v>141</v>
      </c>
      <c r="AW241" s="14" t="s">
        <v>31</v>
      </c>
      <c r="AX241" s="14" t="s">
        <v>77</v>
      </c>
      <c r="AY241" s="246" t="s">
        <v>134</v>
      </c>
    </row>
    <row r="242" spans="1:65" s="2" customFormat="1" ht="16.5" customHeight="1">
      <c r="A242" s="39"/>
      <c r="B242" s="40"/>
      <c r="C242" s="248" t="s">
        <v>686</v>
      </c>
      <c r="D242" s="248" t="s">
        <v>348</v>
      </c>
      <c r="E242" s="249" t="s">
        <v>349</v>
      </c>
      <c r="F242" s="250" t="s">
        <v>350</v>
      </c>
      <c r="G242" s="251" t="s">
        <v>351</v>
      </c>
      <c r="H242" s="252">
        <v>13.443</v>
      </c>
      <c r="I242" s="253"/>
      <c r="J242" s="254">
        <f>ROUND(I242*H242,2)</f>
        <v>0</v>
      </c>
      <c r="K242" s="250" t="s">
        <v>140</v>
      </c>
      <c r="L242" s="255"/>
      <c r="M242" s="256" t="s">
        <v>19</v>
      </c>
      <c r="N242" s="257" t="s">
        <v>40</v>
      </c>
      <c r="O242" s="85"/>
      <c r="P242" s="214">
        <f>O242*H242</f>
        <v>0</v>
      </c>
      <c r="Q242" s="214">
        <v>0.001</v>
      </c>
      <c r="R242" s="214">
        <f>Q242*H242</f>
        <v>0.013443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352</v>
      </c>
      <c r="AT242" s="216" t="s">
        <v>348</v>
      </c>
      <c r="AU242" s="216" t="s">
        <v>79</v>
      </c>
      <c r="AY242" s="18" t="s">
        <v>134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77</v>
      </c>
      <c r="BK242" s="217">
        <f>ROUND(I242*H242,2)</f>
        <v>0</v>
      </c>
      <c r="BL242" s="18" t="s">
        <v>141</v>
      </c>
      <c r="BM242" s="216" t="s">
        <v>687</v>
      </c>
    </row>
    <row r="243" spans="1:47" s="2" customFormat="1" ht="12">
      <c r="A243" s="39"/>
      <c r="B243" s="40"/>
      <c r="C243" s="41"/>
      <c r="D243" s="218" t="s">
        <v>143</v>
      </c>
      <c r="E243" s="41"/>
      <c r="F243" s="219" t="s">
        <v>350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143</v>
      </c>
      <c r="AU243" s="18" t="s">
        <v>79</v>
      </c>
    </row>
    <row r="244" spans="1:51" s="13" customFormat="1" ht="12">
      <c r="A244" s="13"/>
      <c r="B244" s="225"/>
      <c r="C244" s="226"/>
      <c r="D244" s="218" t="s">
        <v>147</v>
      </c>
      <c r="E244" s="226"/>
      <c r="F244" s="228" t="s">
        <v>688</v>
      </c>
      <c r="G244" s="226"/>
      <c r="H244" s="229">
        <v>13.443</v>
      </c>
      <c r="I244" s="230"/>
      <c r="J244" s="226"/>
      <c r="K244" s="226"/>
      <c r="L244" s="231"/>
      <c r="M244" s="232"/>
      <c r="N244" s="233"/>
      <c r="O244" s="233"/>
      <c r="P244" s="233"/>
      <c r="Q244" s="233"/>
      <c r="R244" s="233"/>
      <c r="S244" s="233"/>
      <c r="T244" s="23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5" t="s">
        <v>147</v>
      </c>
      <c r="AU244" s="235" t="s">
        <v>79</v>
      </c>
      <c r="AV244" s="13" t="s">
        <v>79</v>
      </c>
      <c r="AW244" s="13" t="s">
        <v>4</v>
      </c>
      <c r="AX244" s="13" t="s">
        <v>77</v>
      </c>
      <c r="AY244" s="235" t="s">
        <v>134</v>
      </c>
    </row>
    <row r="245" spans="1:65" s="2" customFormat="1" ht="16.5" customHeight="1">
      <c r="A245" s="39"/>
      <c r="B245" s="40"/>
      <c r="C245" s="205" t="s">
        <v>689</v>
      </c>
      <c r="D245" s="205" t="s">
        <v>136</v>
      </c>
      <c r="E245" s="206" t="s">
        <v>356</v>
      </c>
      <c r="F245" s="207" t="s">
        <v>357</v>
      </c>
      <c r="G245" s="208" t="s">
        <v>139</v>
      </c>
      <c r="H245" s="209">
        <v>854</v>
      </c>
      <c r="I245" s="210"/>
      <c r="J245" s="211">
        <f>ROUND(I245*H245,2)</f>
        <v>0</v>
      </c>
      <c r="K245" s="207" t="s">
        <v>140</v>
      </c>
      <c r="L245" s="45"/>
      <c r="M245" s="212" t="s">
        <v>19</v>
      </c>
      <c r="N245" s="213" t="s">
        <v>40</v>
      </c>
      <c r="O245" s="85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141</v>
      </c>
      <c r="AT245" s="216" t="s">
        <v>136</v>
      </c>
      <c r="AU245" s="216" t="s">
        <v>79</v>
      </c>
      <c r="AY245" s="18" t="s">
        <v>134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77</v>
      </c>
      <c r="BK245" s="217">
        <f>ROUND(I245*H245,2)</f>
        <v>0</v>
      </c>
      <c r="BL245" s="18" t="s">
        <v>141</v>
      </c>
      <c r="BM245" s="216" t="s">
        <v>690</v>
      </c>
    </row>
    <row r="246" spans="1:47" s="2" customFormat="1" ht="12">
      <c r="A246" s="39"/>
      <c r="B246" s="40"/>
      <c r="C246" s="41"/>
      <c r="D246" s="218" t="s">
        <v>143</v>
      </c>
      <c r="E246" s="41"/>
      <c r="F246" s="219" t="s">
        <v>359</v>
      </c>
      <c r="G246" s="41"/>
      <c r="H246" s="41"/>
      <c r="I246" s="220"/>
      <c r="J246" s="41"/>
      <c r="K246" s="41"/>
      <c r="L246" s="45"/>
      <c r="M246" s="221"/>
      <c r="N246" s="222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143</v>
      </c>
      <c r="AU246" s="18" t="s">
        <v>79</v>
      </c>
    </row>
    <row r="247" spans="1:47" s="2" customFormat="1" ht="12">
      <c r="A247" s="39"/>
      <c r="B247" s="40"/>
      <c r="C247" s="41"/>
      <c r="D247" s="223" t="s">
        <v>145</v>
      </c>
      <c r="E247" s="41"/>
      <c r="F247" s="224" t="s">
        <v>360</v>
      </c>
      <c r="G247" s="41"/>
      <c r="H247" s="41"/>
      <c r="I247" s="220"/>
      <c r="J247" s="41"/>
      <c r="K247" s="41"/>
      <c r="L247" s="45"/>
      <c r="M247" s="221"/>
      <c r="N247" s="222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145</v>
      </c>
      <c r="AU247" s="18" t="s">
        <v>79</v>
      </c>
    </row>
    <row r="248" spans="1:51" s="13" customFormat="1" ht="12">
      <c r="A248" s="13"/>
      <c r="B248" s="225"/>
      <c r="C248" s="226"/>
      <c r="D248" s="218" t="s">
        <v>147</v>
      </c>
      <c r="E248" s="227" t="s">
        <v>19</v>
      </c>
      <c r="F248" s="228" t="s">
        <v>691</v>
      </c>
      <c r="G248" s="226"/>
      <c r="H248" s="229">
        <v>854</v>
      </c>
      <c r="I248" s="230"/>
      <c r="J248" s="226"/>
      <c r="K248" s="226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147</v>
      </c>
      <c r="AU248" s="235" t="s">
        <v>79</v>
      </c>
      <c r="AV248" s="13" t="s">
        <v>79</v>
      </c>
      <c r="AW248" s="13" t="s">
        <v>31</v>
      </c>
      <c r="AX248" s="13" t="s">
        <v>77</v>
      </c>
      <c r="AY248" s="235" t="s">
        <v>134</v>
      </c>
    </row>
    <row r="249" spans="1:65" s="2" customFormat="1" ht="16.5" customHeight="1">
      <c r="A249" s="39"/>
      <c r="B249" s="40"/>
      <c r="C249" s="248" t="s">
        <v>258</v>
      </c>
      <c r="D249" s="248" t="s">
        <v>348</v>
      </c>
      <c r="E249" s="249" t="s">
        <v>363</v>
      </c>
      <c r="F249" s="250" t="s">
        <v>364</v>
      </c>
      <c r="G249" s="251" t="s">
        <v>351</v>
      </c>
      <c r="H249" s="252">
        <v>21.35</v>
      </c>
      <c r="I249" s="253"/>
      <c r="J249" s="254">
        <f>ROUND(I249*H249,2)</f>
        <v>0</v>
      </c>
      <c r="K249" s="250" t="s">
        <v>140</v>
      </c>
      <c r="L249" s="255"/>
      <c r="M249" s="256" t="s">
        <v>19</v>
      </c>
      <c r="N249" s="257" t="s">
        <v>40</v>
      </c>
      <c r="O249" s="85"/>
      <c r="P249" s="214">
        <f>O249*H249</f>
        <v>0</v>
      </c>
      <c r="Q249" s="214">
        <v>0.001</v>
      </c>
      <c r="R249" s="214">
        <f>Q249*H249</f>
        <v>0.02135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352</v>
      </c>
      <c r="AT249" s="216" t="s">
        <v>348</v>
      </c>
      <c r="AU249" s="216" t="s">
        <v>79</v>
      </c>
      <c r="AY249" s="18" t="s">
        <v>134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77</v>
      </c>
      <c r="BK249" s="217">
        <f>ROUND(I249*H249,2)</f>
        <v>0</v>
      </c>
      <c r="BL249" s="18" t="s">
        <v>141</v>
      </c>
      <c r="BM249" s="216" t="s">
        <v>692</v>
      </c>
    </row>
    <row r="250" spans="1:47" s="2" customFormat="1" ht="12">
      <c r="A250" s="39"/>
      <c r="B250" s="40"/>
      <c r="C250" s="41"/>
      <c r="D250" s="218" t="s">
        <v>143</v>
      </c>
      <c r="E250" s="41"/>
      <c r="F250" s="219" t="s">
        <v>364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143</v>
      </c>
      <c r="AU250" s="18" t="s">
        <v>79</v>
      </c>
    </row>
    <row r="251" spans="1:51" s="13" customFormat="1" ht="12">
      <c r="A251" s="13"/>
      <c r="B251" s="225"/>
      <c r="C251" s="226"/>
      <c r="D251" s="218" t="s">
        <v>147</v>
      </c>
      <c r="E251" s="226"/>
      <c r="F251" s="228" t="s">
        <v>693</v>
      </c>
      <c r="G251" s="226"/>
      <c r="H251" s="229">
        <v>21.35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147</v>
      </c>
      <c r="AU251" s="235" t="s">
        <v>79</v>
      </c>
      <c r="AV251" s="13" t="s">
        <v>79</v>
      </c>
      <c r="AW251" s="13" t="s">
        <v>4</v>
      </c>
      <c r="AX251" s="13" t="s">
        <v>77</v>
      </c>
      <c r="AY251" s="235" t="s">
        <v>134</v>
      </c>
    </row>
    <row r="252" spans="1:65" s="2" customFormat="1" ht="16.5" customHeight="1">
      <c r="A252" s="39"/>
      <c r="B252" s="40"/>
      <c r="C252" s="205" t="s">
        <v>694</v>
      </c>
      <c r="D252" s="205" t="s">
        <v>136</v>
      </c>
      <c r="E252" s="206" t="s">
        <v>368</v>
      </c>
      <c r="F252" s="207" t="s">
        <v>369</v>
      </c>
      <c r="G252" s="208" t="s">
        <v>139</v>
      </c>
      <c r="H252" s="209">
        <v>1405</v>
      </c>
      <c r="I252" s="210"/>
      <c r="J252" s="211">
        <f>ROUND(I252*H252,2)</f>
        <v>0</v>
      </c>
      <c r="K252" s="207" t="s">
        <v>140</v>
      </c>
      <c r="L252" s="45"/>
      <c r="M252" s="212" t="s">
        <v>19</v>
      </c>
      <c r="N252" s="213" t="s">
        <v>40</v>
      </c>
      <c r="O252" s="85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141</v>
      </c>
      <c r="AT252" s="216" t="s">
        <v>136</v>
      </c>
      <c r="AU252" s="216" t="s">
        <v>79</v>
      </c>
      <c r="AY252" s="18" t="s">
        <v>134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77</v>
      </c>
      <c r="BK252" s="217">
        <f>ROUND(I252*H252,2)</f>
        <v>0</v>
      </c>
      <c r="BL252" s="18" t="s">
        <v>141</v>
      </c>
      <c r="BM252" s="216" t="s">
        <v>695</v>
      </c>
    </row>
    <row r="253" spans="1:47" s="2" customFormat="1" ht="12">
      <c r="A253" s="39"/>
      <c r="B253" s="40"/>
      <c r="C253" s="41"/>
      <c r="D253" s="218" t="s">
        <v>143</v>
      </c>
      <c r="E253" s="41"/>
      <c r="F253" s="219" t="s">
        <v>371</v>
      </c>
      <c r="G253" s="41"/>
      <c r="H253" s="41"/>
      <c r="I253" s="220"/>
      <c r="J253" s="41"/>
      <c r="K253" s="41"/>
      <c r="L253" s="45"/>
      <c r="M253" s="221"/>
      <c r="N253" s="222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143</v>
      </c>
      <c r="AU253" s="18" t="s">
        <v>79</v>
      </c>
    </row>
    <row r="254" spans="1:47" s="2" customFormat="1" ht="12">
      <c r="A254" s="39"/>
      <c r="B254" s="40"/>
      <c r="C254" s="41"/>
      <c r="D254" s="223" t="s">
        <v>145</v>
      </c>
      <c r="E254" s="41"/>
      <c r="F254" s="224" t="s">
        <v>372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145</v>
      </c>
      <c r="AU254" s="18" t="s">
        <v>79</v>
      </c>
    </row>
    <row r="255" spans="1:51" s="13" customFormat="1" ht="12">
      <c r="A255" s="13"/>
      <c r="B255" s="225"/>
      <c r="C255" s="226"/>
      <c r="D255" s="218" t="s">
        <v>147</v>
      </c>
      <c r="E255" s="227" t="s">
        <v>19</v>
      </c>
      <c r="F255" s="228" t="s">
        <v>627</v>
      </c>
      <c r="G255" s="226"/>
      <c r="H255" s="229">
        <v>150</v>
      </c>
      <c r="I255" s="230"/>
      <c r="J255" s="226"/>
      <c r="K255" s="226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147</v>
      </c>
      <c r="AU255" s="235" t="s">
        <v>79</v>
      </c>
      <c r="AV255" s="13" t="s">
        <v>79</v>
      </c>
      <c r="AW255" s="13" t="s">
        <v>31</v>
      </c>
      <c r="AX255" s="13" t="s">
        <v>69</v>
      </c>
      <c r="AY255" s="235" t="s">
        <v>134</v>
      </c>
    </row>
    <row r="256" spans="1:51" s="13" customFormat="1" ht="12">
      <c r="A256" s="13"/>
      <c r="B256" s="225"/>
      <c r="C256" s="226"/>
      <c r="D256" s="218" t="s">
        <v>147</v>
      </c>
      <c r="E256" s="227" t="s">
        <v>19</v>
      </c>
      <c r="F256" s="228" t="s">
        <v>696</v>
      </c>
      <c r="G256" s="226"/>
      <c r="H256" s="229">
        <v>760</v>
      </c>
      <c r="I256" s="230"/>
      <c r="J256" s="226"/>
      <c r="K256" s="226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147</v>
      </c>
      <c r="AU256" s="235" t="s">
        <v>79</v>
      </c>
      <c r="AV256" s="13" t="s">
        <v>79</v>
      </c>
      <c r="AW256" s="13" t="s">
        <v>31</v>
      </c>
      <c r="AX256" s="13" t="s">
        <v>69</v>
      </c>
      <c r="AY256" s="235" t="s">
        <v>134</v>
      </c>
    </row>
    <row r="257" spans="1:51" s="13" customFormat="1" ht="12">
      <c r="A257" s="13"/>
      <c r="B257" s="225"/>
      <c r="C257" s="226"/>
      <c r="D257" s="218" t="s">
        <v>147</v>
      </c>
      <c r="E257" s="227" t="s">
        <v>19</v>
      </c>
      <c r="F257" s="228" t="s">
        <v>697</v>
      </c>
      <c r="G257" s="226"/>
      <c r="H257" s="229">
        <v>495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147</v>
      </c>
      <c r="AU257" s="235" t="s">
        <v>79</v>
      </c>
      <c r="AV257" s="13" t="s">
        <v>79</v>
      </c>
      <c r="AW257" s="13" t="s">
        <v>31</v>
      </c>
      <c r="AX257" s="13" t="s">
        <v>69</v>
      </c>
      <c r="AY257" s="235" t="s">
        <v>134</v>
      </c>
    </row>
    <row r="258" spans="1:51" s="14" customFormat="1" ht="12">
      <c r="A258" s="14"/>
      <c r="B258" s="236"/>
      <c r="C258" s="237"/>
      <c r="D258" s="218" t="s">
        <v>147</v>
      </c>
      <c r="E258" s="238" t="s">
        <v>19</v>
      </c>
      <c r="F258" s="239" t="s">
        <v>208</v>
      </c>
      <c r="G258" s="237"/>
      <c r="H258" s="240">
        <v>1405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6" t="s">
        <v>147</v>
      </c>
      <c r="AU258" s="246" t="s">
        <v>79</v>
      </c>
      <c r="AV258" s="14" t="s">
        <v>141</v>
      </c>
      <c r="AW258" s="14" t="s">
        <v>31</v>
      </c>
      <c r="AX258" s="14" t="s">
        <v>77</v>
      </c>
      <c r="AY258" s="246" t="s">
        <v>134</v>
      </c>
    </row>
    <row r="259" spans="1:65" s="2" customFormat="1" ht="16.5" customHeight="1">
      <c r="A259" s="39"/>
      <c r="B259" s="40"/>
      <c r="C259" s="205" t="s">
        <v>264</v>
      </c>
      <c r="D259" s="205" t="s">
        <v>136</v>
      </c>
      <c r="E259" s="206" t="s">
        <v>377</v>
      </c>
      <c r="F259" s="207" t="s">
        <v>378</v>
      </c>
      <c r="G259" s="208" t="s">
        <v>139</v>
      </c>
      <c r="H259" s="209">
        <v>345</v>
      </c>
      <c r="I259" s="210"/>
      <c r="J259" s="211">
        <f>ROUND(I259*H259,2)</f>
        <v>0</v>
      </c>
      <c r="K259" s="207" t="s">
        <v>140</v>
      </c>
      <c r="L259" s="45"/>
      <c r="M259" s="212" t="s">
        <v>19</v>
      </c>
      <c r="N259" s="213" t="s">
        <v>40</v>
      </c>
      <c r="O259" s="85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141</v>
      </c>
      <c r="AT259" s="216" t="s">
        <v>136</v>
      </c>
      <c r="AU259" s="216" t="s">
        <v>79</v>
      </c>
      <c r="AY259" s="18" t="s">
        <v>134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77</v>
      </c>
      <c r="BK259" s="217">
        <f>ROUND(I259*H259,2)</f>
        <v>0</v>
      </c>
      <c r="BL259" s="18" t="s">
        <v>141</v>
      </c>
      <c r="BM259" s="216" t="s">
        <v>698</v>
      </c>
    </row>
    <row r="260" spans="1:47" s="2" customFormat="1" ht="12">
      <c r="A260" s="39"/>
      <c r="B260" s="40"/>
      <c r="C260" s="41"/>
      <c r="D260" s="218" t="s">
        <v>143</v>
      </c>
      <c r="E260" s="41"/>
      <c r="F260" s="219" t="s">
        <v>380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143</v>
      </c>
      <c r="AU260" s="18" t="s">
        <v>79</v>
      </c>
    </row>
    <row r="261" spans="1:47" s="2" customFormat="1" ht="12">
      <c r="A261" s="39"/>
      <c r="B261" s="40"/>
      <c r="C261" s="41"/>
      <c r="D261" s="223" t="s">
        <v>145</v>
      </c>
      <c r="E261" s="41"/>
      <c r="F261" s="224" t="s">
        <v>381</v>
      </c>
      <c r="G261" s="41"/>
      <c r="H261" s="41"/>
      <c r="I261" s="220"/>
      <c r="J261" s="41"/>
      <c r="K261" s="41"/>
      <c r="L261" s="45"/>
      <c r="M261" s="221"/>
      <c r="N261" s="22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145</v>
      </c>
      <c r="AU261" s="18" t="s">
        <v>79</v>
      </c>
    </row>
    <row r="262" spans="1:51" s="13" customFormat="1" ht="12">
      <c r="A262" s="13"/>
      <c r="B262" s="225"/>
      <c r="C262" s="226"/>
      <c r="D262" s="218" t="s">
        <v>147</v>
      </c>
      <c r="E262" s="227" t="s">
        <v>19</v>
      </c>
      <c r="F262" s="228" t="s">
        <v>699</v>
      </c>
      <c r="G262" s="226"/>
      <c r="H262" s="229">
        <v>345</v>
      </c>
      <c r="I262" s="230"/>
      <c r="J262" s="226"/>
      <c r="K262" s="226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147</v>
      </c>
      <c r="AU262" s="235" t="s">
        <v>79</v>
      </c>
      <c r="AV262" s="13" t="s">
        <v>79</v>
      </c>
      <c r="AW262" s="13" t="s">
        <v>31</v>
      </c>
      <c r="AX262" s="13" t="s">
        <v>77</v>
      </c>
      <c r="AY262" s="235" t="s">
        <v>134</v>
      </c>
    </row>
    <row r="263" spans="1:63" s="12" customFormat="1" ht="22.8" customHeight="1">
      <c r="A263" s="12"/>
      <c r="B263" s="189"/>
      <c r="C263" s="190"/>
      <c r="D263" s="191" t="s">
        <v>68</v>
      </c>
      <c r="E263" s="203" t="s">
        <v>79</v>
      </c>
      <c r="F263" s="203" t="s">
        <v>383</v>
      </c>
      <c r="G263" s="190"/>
      <c r="H263" s="190"/>
      <c r="I263" s="193"/>
      <c r="J263" s="204">
        <f>BK263</f>
        <v>0</v>
      </c>
      <c r="K263" s="190"/>
      <c r="L263" s="195"/>
      <c r="M263" s="196"/>
      <c r="N263" s="197"/>
      <c r="O263" s="197"/>
      <c r="P263" s="198">
        <f>SUM(P264:P281)</f>
        <v>0</v>
      </c>
      <c r="Q263" s="197"/>
      <c r="R263" s="198">
        <f>SUM(R264:R281)</f>
        <v>39.88881550000001</v>
      </c>
      <c r="S263" s="197"/>
      <c r="T263" s="199">
        <f>SUM(T264:T281)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0" t="s">
        <v>77</v>
      </c>
      <c r="AT263" s="201" t="s">
        <v>68</v>
      </c>
      <c r="AU263" s="201" t="s">
        <v>77</v>
      </c>
      <c r="AY263" s="200" t="s">
        <v>134</v>
      </c>
      <c r="BK263" s="202">
        <f>SUM(BK264:BK281)</f>
        <v>0</v>
      </c>
    </row>
    <row r="264" spans="1:65" s="2" customFormat="1" ht="16.5" customHeight="1">
      <c r="A264" s="39"/>
      <c r="B264" s="40"/>
      <c r="C264" s="205" t="s">
        <v>285</v>
      </c>
      <c r="D264" s="205" t="s">
        <v>136</v>
      </c>
      <c r="E264" s="206" t="s">
        <v>385</v>
      </c>
      <c r="F264" s="207" t="s">
        <v>386</v>
      </c>
      <c r="G264" s="208" t="s">
        <v>139</v>
      </c>
      <c r="H264" s="209">
        <v>46.8</v>
      </c>
      <c r="I264" s="210"/>
      <c r="J264" s="211">
        <f>ROUND(I264*H264,2)</f>
        <v>0</v>
      </c>
      <c r="K264" s="207" t="s">
        <v>140</v>
      </c>
      <c r="L264" s="45"/>
      <c r="M264" s="212" t="s">
        <v>19</v>
      </c>
      <c r="N264" s="213" t="s">
        <v>40</v>
      </c>
      <c r="O264" s="85"/>
      <c r="P264" s="214">
        <f>O264*H264</f>
        <v>0</v>
      </c>
      <c r="Q264" s="214">
        <v>0.0001375</v>
      </c>
      <c r="R264" s="214">
        <f>Q264*H264</f>
        <v>0.006435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141</v>
      </c>
      <c r="AT264" s="216" t="s">
        <v>136</v>
      </c>
      <c r="AU264" s="216" t="s">
        <v>79</v>
      </c>
      <c r="AY264" s="18" t="s">
        <v>134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77</v>
      </c>
      <c r="BK264" s="217">
        <f>ROUND(I264*H264,2)</f>
        <v>0</v>
      </c>
      <c r="BL264" s="18" t="s">
        <v>141</v>
      </c>
      <c r="BM264" s="216" t="s">
        <v>700</v>
      </c>
    </row>
    <row r="265" spans="1:47" s="2" customFormat="1" ht="12">
      <c r="A265" s="39"/>
      <c r="B265" s="40"/>
      <c r="C265" s="41"/>
      <c r="D265" s="218" t="s">
        <v>143</v>
      </c>
      <c r="E265" s="41"/>
      <c r="F265" s="219" t="s">
        <v>388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143</v>
      </c>
      <c r="AU265" s="18" t="s">
        <v>79</v>
      </c>
    </row>
    <row r="266" spans="1:47" s="2" customFormat="1" ht="12">
      <c r="A266" s="39"/>
      <c r="B266" s="40"/>
      <c r="C266" s="41"/>
      <c r="D266" s="223" t="s">
        <v>145</v>
      </c>
      <c r="E266" s="41"/>
      <c r="F266" s="224" t="s">
        <v>389</v>
      </c>
      <c r="G266" s="41"/>
      <c r="H266" s="41"/>
      <c r="I266" s="220"/>
      <c r="J266" s="41"/>
      <c r="K266" s="41"/>
      <c r="L266" s="45"/>
      <c r="M266" s="221"/>
      <c r="N266" s="222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145</v>
      </c>
      <c r="AU266" s="18" t="s">
        <v>79</v>
      </c>
    </row>
    <row r="267" spans="1:47" s="2" customFormat="1" ht="12">
      <c r="A267" s="39"/>
      <c r="B267" s="40"/>
      <c r="C267" s="41"/>
      <c r="D267" s="218" t="s">
        <v>308</v>
      </c>
      <c r="E267" s="41"/>
      <c r="F267" s="247" t="s">
        <v>390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308</v>
      </c>
      <c r="AU267" s="18" t="s">
        <v>79</v>
      </c>
    </row>
    <row r="268" spans="1:51" s="13" customFormat="1" ht="12">
      <c r="A268" s="13"/>
      <c r="B268" s="225"/>
      <c r="C268" s="226"/>
      <c r="D268" s="218" t="s">
        <v>147</v>
      </c>
      <c r="E268" s="227" t="s">
        <v>19</v>
      </c>
      <c r="F268" s="228" t="s">
        <v>701</v>
      </c>
      <c r="G268" s="226"/>
      <c r="H268" s="229">
        <v>35.8</v>
      </c>
      <c r="I268" s="230"/>
      <c r="J268" s="226"/>
      <c r="K268" s="226"/>
      <c r="L268" s="231"/>
      <c r="M268" s="232"/>
      <c r="N268" s="233"/>
      <c r="O268" s="233"/>
      <c r="P268" s="233"/>
      <c r="Q268" s="233"/>
      <c r="R268" s="233"/>
      <c r="S268" s="233"/>
      <c r="T268" s="23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147</v>
      </c>
      <c r="AU268" s="235" t="s">
        <v>79</v>
      </c>
      <c r="AV268" s="13" t="s">
        <v>79</v>
      </c>
      <c r="AW268" s="13" t="s">
        <v>31</v>
      </c>
      <c r="AX268" s="13" t="s">
        <v>69</v>
      </c>
      <c r="AY268" s="235" t="s">
        <v>134</v>
      </c>
    </row>
    <row r="269" spans="1:51" s="13" customFormat="1" ht="12">
      <c r="A269" s="13"/>
      <c r="B269" s="225"/>
      <c r="C269" s="226"/>
      <c r="D269" s="218" t="s">
        <v>147</v>
      </c>
      <c r="E269" s="227" t="s">
        <v>19</v>
      </c>
      <c r="F269" s="228" t="s">
        <v>702</v>
      </c>
      <c r="G269" s="226"/>
      <c r="H269" s="229">
        <v>11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147</v>
      </c>
      <c r="AU269" s="235" t="s">
        <v>79</v>
      </c>
      <c r="AV269" s="13" t="s">
        <v>79</v>
      </c>
      <c r="AW269" s="13" t="s">
        <v>31</v>
      </c>
      <c r="AX269" s="13" t="s">
        <v>69</v>
      </c>
      <c r="AY269" s="235" t="s">
        <v>134</v>
      </c>
    </row>
    <row r="270" spans="1:51" s="14" customFormat="1" ht="12">
      <c r="A270" s="14"/>
      <c r="B270" s="236"/>
      <c r="C270" s="237"/>
      <c r="D270" s="218" t="s">
        <v>147</v>
      </c>
      <c r="E270" s="238" t="s">
        <v>19</v>
      </c>
      <c r="F270" s="239" t="s">
        <v>208</v>
      </c>
      <c r="G270" s="237"/>
      <c r="H270" s="240">
        <v>46.8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6" t="s">
        <v>147</v>
      </c>
      <c r="AU270" s="246" t="s">
        <v>79</v>
      </c>
      <c r="AV270" s="14" t="s">
        <v>141</v>
      </c>
      <c r="AW270" s="14" t="s">
        <v>31</v>
      </c>
      <c r="AX270" s="14" t="s">
        <v>77</v>
      </c>
      <c r="AY270" s="246" t="s">
        <v>134</v>
      </c>
    </row>
    <row r="271" spans="1:65" s="2" customFormat="1" ht="16.5" customHeight="1">
      <c r="A271" s="39"/>
      <c r="B271" s="40"/>
      <c r="C271" s="248" t="s">
        <v>293</v>
      </c>
      <c r="D271" s="248" t="s">
        <v>348</v>
      </c>
      <c r="E271" s="249" t="s">
        <v>393</v>
      </c>
      <c r="F271" s="250" t="s">
        <v>394</v>
      </c>
      <c r="G271" s="251" t="s">
        <v>139</v>
      </c>
      <c r="H271" s="252">
        <v>114.761</v>
      </c>
      <c r="I271" s="253"/>
      <c r="J271" s="254">
        <f>ROUND(I271*H271,2)</f>
        <v>0</v>
      </c>
      <c r="K271" s="250" t="s">
        <v>140</v>
      </c>
      <c r="L271" s="255"/>
      <c r="M271" s="256" t="s">
        <v>19</v>
      </c>
      <c r="N271" s="257" t="s">
        <v>40</v>
      </c>
      <c r="O271" s="85"/>
      <c r="P271" s="214">
        <f>O271*H271</f>
        <v>0</v>
      </c>
      <c r="Q271" s="214">
        <v>0.0005</v>
      </c>
      <c r="R271" s="214">
        <f>Q271*H271</f>
        <v>0.0573805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352</v>
      </c>
      <c r="AT271" s="216" t="s">
        <v>348</v>
      </c>
      <c r="AU271" s="216" t="s">
        <v>79</v>
      </c>
      <c r="AY271" s="18" t="s">
        <v>134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77</v>
      </c>
      <c r="BK271" s="217">
        <f>ROUND(I271*H271,2)</f>
        <v>0</v>
      </c>
      <c r="BL271" s="18" t="s">
        <v>141</v>
      </c>
      <c r="BM271" s="216" t="s">
        <v>703</v>
      </c>
    </row>
    <row r="272" spans="1:47" s="2" customFormat="1" ht="12">
      <c r="A272" s="39"/>
      <c r="B272" s="40"/>
      <c r="C272" s="41"/>
      <c r="D272" s="218" t="s">
        <v>143</v>
      </c>
      <c r="E272" s="41"/>
      <c r="F272" s="219" t="s">
        <v>394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143</v>
      </c>
      <c r="AU272" s="18" t="s">
        <v>79</v>
      </c>
    </row>
    <row r="273" spans="1:51" s="13" customFormat="1" ht="12">
      <c r="A273" s="13"/>
      <c r="B273" s="225"/>
      <c r="C273" s="226"/>
      <c r="D273" s="218" t="s">
        <v>147</v>
      </c>
      <c r="E273" s="226"/>
      <c r="F273" s="228" t="s">
        <v>704</v>
      </c>
      <c r="G273" s="226"/>
      <c r="H273" s="229">
        <v>114.761</v>
      </c>
      <c r="I273" s="230"/>
      <c r="J273" s="226"/>
      <c r="K273" s="226"/>
      <c r="L273" s="231"/>
      <c r="M273" s="232"/>
      <c r="N273" s="233"/>
      <c r="O273" s="233"/>
      <c r="P273" s="233"/>
      <c r="Q273" s="233"/>
      <c r="R273" s="233"/>
      <c r="S273" s="233"/>
      <c r="T273" s="23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5" t="s">
        <v>147</v>
      </c>
      <c r="AU273" s="235" t="s">
        <v>79</v>
      </c>
      <c r="AV273" s="13" t="s">
        <v>79</v>
      </c>
      <c r="AW273" s="13" t="s">
        <v>4</v>
      </c>
      <c r="AX273" s="13" t="s">
        <v>77</v>
      </c>
      <c r="AY273" s="235" t="s">
        <v>134</v>
      </c>
    </row>
    <row r="274" spans="1:65" s="2" customFormat="1" ht="16.5" customHeight="1">
      <c r="A274" s="39"/>
      <c r="B274" s="40"/>
      <c r="C274" s="205" t="s">
        <v>705</v>
      </c>
      <c r="D274" s="205" t="s">
        <v>136</v>
      </c>
      <c r="E274" s="206" t="s">
        <v>398</v>
      </c>
      <c r="F274" s="207" t="s">
        <v>399</v>
      </c>
      <c r="G274" s="208" t="s">
        <v>139</v>
      </c>
      <c r="H274" s="209">
        <v>150</v>
      </c>
      <c r="I274" s="210"/>
      <c r="J274" s="211">
        <f>ROUND(I274*H274,2)</f>
        <v>0</v>
      </c>
      <c r="K274" s="207" t="s">
        <v>140</v>
      </c>
      <c r="L274" s="45"/>
      <c r="M274" s="212" t="s">
        <v>19</v>
      </c>
      <c r="N274" s="213" t="s">
        <v>40</v>
      </c>
      <c r="O274" s="85"/>
      <c r="P274" s="214">
        <f>O274*H274</f>
        <v>0</v>
      </c>
      <c r="Q274" s="214">
        <v>0.108</v>
      </c>
      <c r="R274" s="214">
        <f>Q274*H274</f>
        <v>16.2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141</v>
      </c>
      <c r="AT274" s="216" t="s">
        <v>136</v>
      </c>
      <c r="AU274" s="216" t="s">
        <v>79</v>
      </c>
      <c r="AY274" s="18" t="s">
        <v>134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77</v>
      </c>
      <c r="BK274" s="217">
        <f>ROUND(I274*H274,2)</f>
        <v>0</v>
      </c>
      <c r="BL274" s="18" t="s">
        <v>141</v>
      </c>
      <c r="BM274" s="216" t="s">
        <v>706</v>
      </c>
    </row>
    <row r="275" spans="1:47" s="2" customFormat="1" ht="12">
      <c r="A275" s="39"/>
      <c r="B275" s="40"/>
      <c r="C275" s="41"/>
      <c r="D275" s="218" t="s">
        <v>143</v>
      </c>
      <c r="E275" s="41"/>
      <c r="F275" s="219" t="s">
        <v>401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143</v>
      </c>
      <c r="AU275" s="18" t="s">
        <v>79</v>
      </c>
    </row>
    <row r="276" spans="1:47" s="2" customFormat="1" ht="12">
      <c r="A276" s="39"/>
      <c r="B276" s="40"/>
      <c r="C276" s="41"/>
      <c r="D276" s="223" t="s">
        <v>145</v>
      </c>
      <c r="E276" s="41"/>
      <c r="F276" s="224" t="s">
        <v>402</v>
      </c>
      <c r="G276" s="41"/>
      <c r="H276" s="41"/>
      <c r="I276" s="220"/>
      <c r="J276" s="41"/>
      <c r="K276" s="41"/>
      <c r="L276" s="45"/>
      <c r="M276" s="221"/>
      <c r="N276" s="222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145</v>
      </c>
      <c r="AU276" s="18" t="s">
        <v>79</v>
      </c>
    </row>
    <row r="277" spans="1:51" s="13" customFormat="1" ht="12">
      <c r="A277" s="13"/>
      <c r="B277" s="225"/>
      <c r="C277" s="226"/>
      <c r="D277" s="218" t="s">
        <v>147</v>
      </c>
      <c r="E277" s="227" t="s">
        <v>19</v>
      </c>
      <c r="F277" s="228" t="s">
        <v>707</v>
      </c>
      <c r="G277" s="226"/>
      <c r="H277" s="229">
        <v>150</v>
      </c>
      <c r="I277" s="230"/>
      <c r="J277" s="226"/>
      <c r="K277" s="226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147</v>
      </c>
      <c r="AU277" s="235" t="s">
        <v>79</v>
      </c>
      <c r="AV277" s="13" t="s">
        <v>79</v>
      </c>
      <c r="AW277" s="13" t="s">
        <v>31</v>
      </c>
      <c r="AX277" s="13" t="s">
        <v>77</v>
      </c>
      <c r="AY277" s="235" t="s">
        <v>134</v>
      </c>
    </row>
    <row r="278" spans="1:65" s="2" customFormat="1" ht="16.5" customHeight="1">
      <c r="A278" s="39"/>
      <c r="B278" s="40"/>
      <c r="C278" s="248" t="s">
        <v>332</v>
      </c>
      <c r="D278" s="248" t="s">
        <v>348</v>
      </c>
      <c r="E278" s="249" t="s">
        <v>405</v>
      </c>
      <c r="F278" s="250" t="s">
        <v>406</v>
      </c>
      <c r="G278" s="251" t="s">
        <v>152</v>
      </c>
      <c r="H278" s="252">
        <v>8.75</v>
      </c>
      <c r="I278" s="253"/>
      <c r="J278" s="254">
        <f>ROUND(I278*H278,2)</f>
        <v>0</v>
      </c>
      <c r="K278" s="250" t="s">
        <v>140</v>
      </c>
      <c r="L278" s="255"/>
      <c r="M278" s="256" t="s">
        <v>19</v>
      </c>
      <c r="N278" s="257" t="s">
        <v>40</v>
      </c>
      <c r="O278" s="85"/>
      <c r="P278" s="214">
        <f>O278*H278</f>
        <v>0</v>
      </c>
      <c r="Q278" s="214">
        <v>2.7</v>
      </c>
      <c r="R278" s="214">
        <f>Q278*H278</f>
        <v>23.625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352</v>
      </c>
      <c r="AT278" s="216" t="s">
        <v>348</v>
      </c>
      <c r="AU278" s="216" t="s">
        <v>79</v>
      </c>
      <c r="AY278" s="18" t="s">
        <v>134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77</v>
      </c>
      <c r="BK278" s="217">
        <f>ROUND(I278*H278,2)</f>
        <v>0</v>
      </c>
      <c r="BL278" s="18" t="s">
        <v>141</v>
      </c>
      <c r="BM278" s="216" t="s">
        <v>708</v>
      </c>
    </row>
    <row r="279" spans="1:47" s="2" customFormat="1" ht="12">
      <c r="A279" s="39"/>
      <c r="B279" s="40"/>
      <c r="C279" s="41"/>
      <c r="D279" s="218" t="s">
        <v>143</v>
      </c>
      <c r="E279" s="41"/>
      <c r="F279" s="219" t="s">
        <v>406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143</v>
      </c>
      <c r="AU279" s="18" t="s">
        <v>79</v>
      </c>
    </row>
    <row r="280" spans="1:51" s="13" customFormat="1" ht="12">
      <c r="A280" s="13"/>
      <c r="B280" s="225"/>
      <c r="C280" s="226"/>
      <c r="D280" s="218" t="s">
        <v>147</v>
      </c>
      <c r="E280" s="227" t="s">
        <v>19</v>
      </c>
      <c r="F280" s="228" t="s">
        <v>355</v>
      </c>
      <c r="G280" s="226"/>
      <c r="H280" s="229">
        <v>35</v>
      </c>
      <c r="I280" s="230"/>
      <c r="J280" s="226"/>
      <c r="K280" s="226"/>
      <c r="L280" s="231"/>
      <c r="M280" s="232"/>
      <c r="N280" s="233"/>
      <c r="O280" s="233"/>
      <c r="P280" s="233"/>
      <c r="Q280" s="233"/>
      <c r="R280" s="233"/>
      <c r="S280" s="233"/>
      <c r="T280" s="23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5" t="s">
        <v>147</v>
      </c>
      <c r="AU280" s="235" t="s">
        <v>79</v>
      </c>
      <c r="AV280" s="13" t="s">
        <v>79</v>
      </c>
      <c r="AW280" s="13" t="s">
        <v>31</v>
      </c>
      <c r="AX280" s="13" t="s">
        <v>77</v>
      </c>
      <c r="AY280" s="235" t="s">
        <v>134</v>
      </c>
    </row>
    <row r="281" spans="1:51" s="13" customFormat="1" ht="12">
      <c r="A281" s="13"/>
      <c r="B281" s="225"/>
      <c r="C281" s="226"/>
      <c r="D281" s="218" t="s">
        <v>147</v>
      </c>
      <c r="E281" s="226"/>
      <c r="F281" s="228" t="s">
        <v>709</v>
      </c>
      <c r="G281" s="226"/>
      <c r="H281" s="229">
        <v>8.75</v>
      </c>
      <c r="I281" s="230"/>
      <c r="J281" s="226"/>
      <c r="K281" s="226"/>
      <c r="L281" s="231"/>
      <c r="M281" s="232"/>
      <c r="N281" s="233"/>
      <c r="O281" s="233"/>
      <c r="P281" s="233"/>
      <c r="Q281" s="233"/>
      <c r="R281" s="233"/>
      <c r="S281" s="233"/>
      <c r="T281" s="23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5" t="s">
        <v>147</v>
      </c>
      <c r="AU281" s="235" t="s">
        <v>79</v>
      </c>
      <c r="AV281" s="13" t="s">
        <v>79</v>
      </c>
      <c r="AW281" s="13" t="s">
        <v>4</v>
      </c>
      <c r="AX281" s="13" t="s">
        <v>77</v>
      </c>
      <c r="AY281" s="235" t="s">
        <v>134</v>
      </c>
    </row>
    <row r="282" spans="1:63" s="12" customFormat="1" ht="22.8" customHeight="1">
      <c r="A282" s="12"/>
      <c r="B282" s="189"/>
      <c r="C282" s="190"/>
      <c r="D282" s="191" t="s">
        <v>68</v>
      </c>
      <c r="E282" s="203" t="s">
        <v>209</v>
      </c>
      <c r="F282" s="203" t="s">
        <v>409</v>
      </c>
      <c r="G282" s="190"/>
      <c r="H282" s="190"/>
      <c r="I282" s="193"/>
      <c r="J282" s="204">
        <f>BK282</f>
        <v>0</v>
      </c>
      <c r="K282" s="190"/>
      <c r="L282" s="195"/>
      <c r="M282" s="196"/>
      <c r="N282" s="197"/>
      <c r="O282" s="197"/>
      <c r="P282" s="198">
        <f>SUM(P283:P320)</f>
        <v>0</v>
      </c>
      <c r="Q282" s="197"/>
      <c r="R282" s="198">
        <f>SUM(R283:R320)</f>
        <v>1.7942532943325</v>
      </c>
      <c r="S282" s="197"/>
      <c r="T282" s="199">
        <f>SUM(T283:T320)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0" t="s">
        <v>77</v>
      </c>
      <c r="AT282" s="201" t="s">
        <v>68</v>
      </c>
      <c r="AU282" s="201" t="s">
        <v>77</v>
      </c>
      <c r="AY282" s="200" t="s">
        <v>134</v>
      </c>
      <c r="BK282" s="202">
        <f>SUM(BK283:BK320)</f>
        <v>0</v>
      </c>
    </row>
    <row r="283" spans="1:65" s="2" customFormat="1" ht="16.5" customHeight="1">
      <c r="A283" s="39"/>
      <c r="B283" s="40"/>
      <c r="C283" s="205" t="s">
        <v>340</v>
      </c>
      <c r="D283" s="205" t="s">
        <v>136</v>
      </c>
      <c r="E283" s="206" t="s">
        <v>411</v>
      </c>
      <c r="F283" s="207" t="s">
        <v>412</v>
      </c>
      <c r="G283" s="208" t="s">
        <v>152</v>
      </c>
      <c r="H283" s="209">
        <v>1.6</v>
      </c>
      <c r="I283" s="210"/>
      <c r="J283" s="211">
        <f>ROUND(I283*H283,2)</f>
        <v>0</v>
      </c>
      <c r="K283" s="207" t="s">
        <v>19</v>
      </c>
      <c r="L283" s="45"/>
      <c r="M283" s="212" t="s">
        <v>19</v>
      </c>
      <c r="N283" s="213" t="s">
        <v>40</v>
      </c>
      <c r="O283" s="85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141</v>
      </c>
      <c r="AT283" s="216" t="s">
        <v>136</v>
      </c>
      <c r="AU283" s="216" t="s">
        <v>79</v>
      </c>
      <c r="AY283" s="18" t="s">
        <v>134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77</v>
      </c>
      <c r="BK283" s="217">
        <f>ROUND(I283*H283,2)</f>
        <v>0</v>
      </c>
      <c r="BL283" s="18" t="s">
        <v>141</v>
      </c>
      <c r="BM283" s="216" t="s">
        <v>710</v>
      </c>
    </row>
    <row r="284" spans="1:47" s="2" customFormat="1" ht="12">
      <c r="A284" s="39"/>
      <c r="B284" s="40"/>
      <c r="C284" s="41"/>
      <c r="D284" s="218" t="s">
        <v>143</v>
      </c>
      <c r="E284" s="41"/>
      <c r="F284" s="219" t="s">
        <v>412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143</v>
      </c>
      <c r="AU284" s="18" t="s">
        <v>79</v>
      </c>
    </row>
    <row r="285" spans="1:51" s="13" customFormat="1" ht="12">
      <c r="A285" s="13"/>
      <c r="B285" s="225"/>
      <c r="C285" s="226"/>
      <c r="D285" s="218" t="s">
        <v>147</v>
      </c>
      <c r="E285" s="227" t="s">
        <v>19</v>
      </c>
      <c r="F285" s="228" t="s">
        <v>711</v>
      </c>
      <c r="G285" s="226"/>
      <c r="H285" s="229">
        <v>1.6</v>
      </c>
      <c r="I285" s="230"/>
      <c r="J285" s="226"/>
      <c r="K285" s="226"/>
      <c r="L285" s="231"/>
      <c r="M285" s="232"/>
      <c r="N285" s="233"/>
      <c r="O285" s="233"/>
      <c r="P285" s="233"/>
      <c r="Q285" s="233"/>
      <c r="R285" s="233"/>
      <c r="S285" s="233"/>
      <c r="T285" s="23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5" t="s">
        <v>147</v>
      </c>
      <c r="AU285" s="235" t="s">
        <v>79</v>
      </c>
      <c r="AV285" s="13" t="s">
        <v>79</v>
      </c>
      <c r="AW285" s="13" t="s">
        <v>31</v>
      </c>
      <c r="AX285" s="13" t="s">
        <v>77</v>
      </c>
      <c r="AY285" s="235" t="s">
        <v>134</v>
      </c>
    </row>
    <row r="286" spans="1:65" s="2" customFormat="1" ht="16.5" customHeight="1">
      <c r="A286" s="39"/>
      <c r="B286" s="40"/>
      <c r="C286" s="205" t="s">
        <v>347</v>
      </c>
      <c r="D286" s="205" t="s">
        <v>136</v>
      </c>
      <c r="E286" s="206" t="s">
        <v>417</v>
      </c>
      <c r="F286" s="207" t="s">
        <v>19</v>
      </c>
      <c r="G286" s="208" t="s">
        <v>413</v>
      </c>
      <c r="H286" s="209">
        <v>1</v>
      </c>
      <c r="I286" s="210"/>
      <c r="J286" s="211">
        <f>ROUND(I286*H286,2)</f>
        <v>0</v>
      </c>
      <c r="K286" s="207" t="s">
        <v>19</v>
      </c>
      <c r="L286" s="45"/>
      <c r="M286" s="212" t="s">
        <v>19</v>
      </c>
      <c r="N286" s="213" t="s">
        <v>40</v>
      </c>
      <c r="O286" s="85"/>
      <c r="P286" s="214">
        <f>O286*H286</f>
        <v>0</v>
      </c>
      <c r="Q286" s="214">
        <v>0</v>
      </c>
      <c r="R286" s="214">
        <f>Q286*H286</f>
        <v>0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141</v>
      </c>
      <c r="AT286" s="216" t="s">
        <v>136</v>
      </c>
      <c r="AU286" s="216" t="s">
        <v>79</v>
      </c>
      <c r="AY286" s="18" t="s">
        <v>134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77</v>
      </c>
      <c r="BK286" s="217">
        <f>ROUND(I286*H286,2)</f>
        <v>0</v>
      </c>
      <c r="BL286" s="18" t="s">
        <v>141</v>
      </c>
      <c r="BM286" s="216" t="s">
        <v>712</v>
      </c>
    </row>
    <row r="287" spans="1:47" s="2" customFormat="1" ht="12">
      <c r="A287" s="39"/>
      <c r="B287" s="40"/>
      <c r="C287" s="41"/>
      <c r="D287" s="218" t="s">
        <v>143</v>
      </c>
      <c r="E287" s="41"/>
      <c r="F287" s="219" t="s">
        <v>419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143</v>
      </c>
      <c r="AU287" s="18" t="s">
        <v>79</v>
      </c>
    </row>
    <row r="288" spans="1:51" s="13" customFormat="1" ht="12">
      <c r="A288" s="13"/>
      <c r="B288" s="225"/>
      <c r="C288" s="226"/>
      <c r="D288" s="218" t="s">
        <v>147</v>
      </c>
      <c r="E288" s="227" t="s">
        <v>19</v>
      </c>
      <c r="F288" s="228" t="s">
        <v>420</v>
      </c>
      <c r="G288" s="226"/>
      <c r="H288" s="229">
        <v>1</v>
      </c>
      <c r="I288" s="230"/>
      <c r="J288" s="226"/>
      <c r="K288" s="226"/>
      <c r="L288" s="231"/>
      <c r="M288" s="232"/>
      <c r="N288" s="233"/>
      <c r="O288" s="233"/>
      <c r="P288" s="233"/>
      <c r="Q288" s="233"/>
      <c r="R288" s="233"/>
      <c r="S288" s="233"/>
      <c r="T288" s="23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5" t="s">
        <v>147</v>
      </c>
      <c r="AU288" s="235" t="s">
        <v>79</v>
      </c>
      <c r="AV288" s="13" t="s">
        <v>79</v>
      </c>
      <c r="AW288" s="13" t="s">
        <v>31</v>
      </c>
      <c r="AX288" s="13" t="s">
        <v>77</v>
      </c>
      <c r="AY288" s="235" t="s">
        <v>134</v>
      </c>
    </row>
    <row r="289" spans="1:65" s="2" customFormat="1" ht="16.5" customHeight="1">
      <c r="A289" s="39"/>
      <c r="B289" s="40"/>
      <c r="C289" s="205" t="s">
        <v>187</v>
      </c>
      <c r="D289" s="205" t="s">
        <v>136</v>
      </c>
      <c r="E289" s="206" t="s">
        <v>422</v>
      </c>
      <c r="F289" s="207" t="s">
        <v>423</v>
      </c>
      <c r="G289" s="208" t="s">
        <v>220</v>
      </c>
      <c r="H289" s="209">
        <v>7.228</v>
      </c>
      <c r="I289" s="210"/>
      <c r="J289" s="211">
        <f>ROUND(I289*H289,2)</f>
        <v>0</v>
      </c>
      <c r="K289" s="207" t="s">
        <v>140</v>
      </c>
      <c r="L289" s="45"/>
      <c r="M289" s="212" t="s">
        <v>19</v>
      </c>
      <c r="N289" s="213" t="s">
        <v>40</v>
      </c>
      <c r="O289" s="85"/>
      <c r="P289" s="214">
        <f>O289*H289</f>
        <v>0</v>
      </c>
      <c r="Q289" s="214">
        <v>0</v>
      </c>
      <c r="R289" s="214">
        <f>Q289*H289</f>
        <v>0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141</v>
      </c>
      <c r="AT289" s="216" t="s">
        <v>136</v>
      </c>
      <c r="AU289" s="216" t="s">
        <v>79</v>
      </c>
      <c r="AY289" s="18" t="s">
        <v>134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77</v>
      </c>
      <c r="BK289" s="217">
        <f>ROUND(I289*H289,2)</f>
        <v>0</v>
      </c>
      <c r="BL289" s="18" t="s">
        <v>141</v>
      </c>
      <c r="BM289" s="216" t="s">
        <v>713</v>
      </c>
    </row>
    <row r="290" spans="1:47" s="2" customFormat="1" ht="12">
      <c r="A290" s="39"/>
      <c r="B290" s="40"/>
      <c r="C290" s="41"/>
      <c r="D290" s="218" t="s">
        <v>143</v>
      </c>
      <c r="E290" s="41"/>
      <c r="F290" s="219" t="s">
        <v>425</v>
      </c>
      <c r="G290" s="41"/>
      <c r="H290" s="41"/>
      <c r="I290" s="220"/>
      <c r="J290" s="41"/>
      <c r="K290" s="41"/>
      <c r="L290" s="45"/>
      <c r="M290" s="221"/>
      <c r="N290" s="222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143</v>
      </c>
      <c r="AU290" s="18" t="s">
        <v>79</v>
      </c>
    </row>
    <row r="291" spans="1:47" s="2" customFormat="1" ht="12">
      <c r="A291" s="39"/>
      <c r="B291" s="40"/>
      <c r="C291" s="41"/>
      <c r="D291" s="223" t="s">
        <v>145</v>
      </c>
      <c r="E291" s="41"/>
      <c r="F291" s="224" t="s">
        <v>426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145</v>
      </c>
      <c r="AU291" s="18" t="s">
        <v>79</v>
      </c>
    </row>
    <row r="292" spans="1:51" s="13" customFormat="1" ht="12">
      <c r="A292" s="13"/>
      <c r="B292" s="225"/>
      <c r="C292" s="226"/>
      <c r="D292" s="218" t="s">
        <v>147</v>
      </c>
      <c r="E292" s="227" t="s">
        <v>19</v>
      </c>
      <c r="F292" s="228" t="s">
        <v>714</v>
      </c>
      <c r="G292" s="226"/>
      <c r="H292" s="229">
        <v>0.268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5" t="s">
        <v>147</v>
      </c>
      <c r="AU292" s="235" t="s">
        <v>79</v>
      </c>
      <c r="AV292" s="13" t="s">
        <v>79</v>
      </c>
      <c r="AW292" s="13" t="s">
        <v>31</v>
      </c>
      <c r="AX292" s="13" t="s">
        <v>69</v>
      </c>
      <c r="AY292" s="235" t="s">
        <v>134</v>
      </c>
    </row>
    <row r="293" spans="1:51" s="13" customFormat="1" ht="12">
      <c r="A293" s="13"/>
      <c r="B293" s="225"/>
      <c r="C293" s="226"/>
      <c r="D293" s="218" t="s">
        <v>147</v>
      </c>
      <c r="E293" s="227" t="s">
        <v>19</v>
      </c>
      <c r="F293" s="228" t="s">
        <v>715</v>
      </c>
      <c r="G293" s="226"/>
      <c r="H293" s="229">
        <v>2.04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147</v>
      </c>
      <c r="AU293" s="235" t="s">
        <v>79</v>
      </c>
      <c r="AV293" s="13" t="s">
        <v>79</v>
      </c>
      <c r="AW293" s="13" t="s">
        <v>31</v>
      </c>
      <c r="AX293" s="13" t="s">
        <v>69</v>
      </c>
      <c r="AY293" s="235" t="s">
        <v>134</v>
      </c>
    </row>
    <row r="294" spans="1:51" s="13" customFormat="1" ht="12">
      <c r="A294" s="13"/>
      <c r="B294" s="225"/>
      <c r="C294" s="226"/>
      <c r="D294" s="218" t="s">
        <v>147</v>
      </c>
      <c r="E294" s="227" t="s">
        <v>19</v>
      </c>
      <c r="F294" s="228" t="s">
        <v>429</v>
      </c>
      <c r="G294" s="226"/>
      <c r="H294" s="229">
        <v>0.6</v>
      </c>
      <c r="I294" s="230"/>
      <c r="J294" s="226"/>
      <c r="K294" s="226"/>
      <c r="L294" s="231"/>
      <c r="M294" s="232"/>
      <c r="N294" s="233"/>
      <c r="O294" s="233"/>
      <c r="P294" s="233"/>
      <c r="Q294" s="233"/>
      <c r="R294" s="233"/>
      <c r="S294" s="233"/>
      <c r="T294" s="23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5" t="s">
        <v>147</v>
      </c>
      <c r="AU294" s="235" t="s">
        <v>79</v>
      </c>
      <c r="AV294" s="13" t="s">
        <v>79</v>
      </c>
      <c r="AW294" s="13" t="s">
        <v>31</v>
      </c>
      <c r="AX294" s="13" t="s">
        <v>69</v>
      </c>
      <c r="AY294" s="235" t="s">
        <v>134</v>
      </c>
    </row>
    <row r="295" spans="1:51" s="13" customFormat="1" ht="12">
      <c r="A295" s="13"/>
      <c r="B295" s="225"/>
      <c r="C295" s="226"/>
      <c r="D295" s="218" t="s">
        <v>147</v>
      </c>
      <c r="E295" s="227" t="s">
        <v>19</v>
      </c>
      <c r="F295" s="228" t="s">
        <v>431</v>
      </c>
      <c r="G295" s="226"/>
      <c r="H295" s="229">
        <v>4.32</v>
      </c>
      <c r="I295" s="230"/>
      <c r="J295" s="226"/>
      <c r="K295" s="226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147</v>
      </c>
      <c r="AU295" s="235" t="s">
        <v>79</v>
      </c>
      <c r="AV295" s="13" t="s">
        <v>79</v>
      </c>
      <c r="AW295" s="13" t="s">
        <v>31</v>
      </c>
      <c r="AX295" s="13" t="s">
        <v>69</v>
      </c>
      <c r="AY295" s="235" t="s">
        <v>134</v>
      </c>
    </row>
    <row r="296" spans="1:51" s="14" customFormat="1" ht="12">
      <c r="A296" s="14"/>
      <c r="B296" s="236"/>
      <c r="C296" s="237"/>
      <c r="D296" s="218" t="s">
        <v>147</v>
      </c>
      <c r="E296" s="238" t="s">
        <v>19</v>
      </c>
      <c r="F296" s="239" t="s">
        <v>208</v>
      </c>
      <c r="G296" s="237"/>
      <c r="H296" s="240">
        <v>7.228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6" t="s">
        <v>147</v>
      </c>
      <c r="AU296" s="246" t="s">
        <v>79</v>
      </c>
      <c r="AV296" s="14" t="s">
        <v>141</v>
      </c>
      <c r="AW296" s="14" t="s">
        <v>31</v>
      </c>
      <c r="AX296" s="14" t="s">
        <v>77</v>
      </c>
      <c r="AY296" s="246" t="s">
        <v>134</v>
      </c>
    </row>
    <row r="297" spans="1:65" s="2" customFormat="1" ht="16.5" customHeight="1">
      <c r="A297" s="39"/>
      <c r="B297" s="40"/>
      <c r="C297" s="205" t="s">
        <v>362</v>
      </c>
      <c r="D297" s="205" t="s">
        <v>136</v>
      </c>
      <c r="E297" s="206" t="s">
        <v>433</v>
      </c>
      <c r="F297" s="207" t="s">
        <v>434</v>
      </c>
      <c r="G297" s="208" t="s">
        <v>139</v>
      </c>
      <c r="H297" s="209">
        <v>8.824</v>
      </c>
      <c r="I297" s="210"/>
      <c r="J297" s="211">
        <f>ROUND(I297*H297,2)</f>
        <v>0</v>
      </c>
      <c r="K297" s="207" t="s">
        <v>140</v>
      </c>
      <c r="L297" s="45"/>
      <c r="M297" s="212" t="s">
        <v>19</v>
      </c>
      <c r="N297" s="213" t="s">
        <v>40</v>
      </c>
      <c r="O297" s="85"/>
      <c r="P297" s="214">
        <f>O297*H297</f>
        <v>0</v>
      </c>
      <c r="Q297" s="214">
        <v>0.007258004</v>
      </c>
      <c r="R297" s="214">
        <f>Q297*H297</f>
        <v>0.064044627296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141</v>
      </c>
      <c r="AT297" s="216" t="s">
        <v>136</v>
      </c>
      <c r="AU297" s="216" t="s">
        <v>79</v>
      </c>
      <c r="AY297" s="18" t="s">
        <v>134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77</v>
      </c>
      <c r="BK297" s="217">
        <f>ROUND(I297*H297,2)</f>
        <v>0</v>
      </c>
      <c r="BL297" s="18" t="s">
        <v>141</v>
      </c>
      <c r="BM297" s="216" t="s">
        <v>716</v>
      </c>
    </row>
    <row r="298" spans="1:47" s="2" customFormat="1" ht="12">
      <c r="A298" s="39"/>
      <c r="B298" s="40"/>
      <c r="C298" s="41"/>
      <c r="D298" s="218" t="s">
        <v>143</v>
      </c>
      <c r="E298" s="41"/>
      <c r="F298" s="219" t="s">
        <v>436</v>
      </c>
      <c r="G298" s="41"/>
      <c r="H298" s="41"/>
      <c r="I298" s="220"/>
      <c r="J298" s="41"/>
      <c r="K298" s="41"/>
      <c r="L298" s="45"/>
      <c r="M298" s="221"/>
      <c r="N298" s="222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143</v>
      </c>
      <c r="AU298" s="18" t="s">
        <v>79</v>
      </c>
    </row>
    <row r="299" spans="1:47" s="2" customFormat="1" ht="12">
      <c r="A299" s="39"/>
      <c r="B299" s="40"/>
      <c r="C299" s="41"/>
      <c r="D299" s="223" t="s">
        <v>145</v>
      </c>
      <c r="E299" s="41"/>
      <c r="F299" s="224" t="s">
        <v>437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145</v>
      </c>
      <c r="AU299" s="18" t="s">
        <v>79</v>
      </c>
    </row>
    <row r="300" spans="1:51" s="13" customFormat="1" ht="12">
      <c r="A300" s="13"/>
      <c r="B300" s="225"/>
      <c r="C300" s="226"/>
      <c r="D300" s="218" t="s">
        <v>147</v>
      </c>
      <c r="E300" s="227" t="s">
        <v>19</v>
      </c>
      <c r="F300" s="228" t="s">
        <v>717</v>
      </c>
      <c r="G300" s="226"/>
      <c r="H300" s="229">
        <v>0.544</v>
      </c>
      <c r="I300" s="230"/>
      <c r="J300" s="226"/>
      <c r="K300" s="226"/>
      <c r="L300" s="231"/>
      <c r="M300" s="232"/>
      <c r="N300" s="233"/>
      <c r="O300" s="233"/>
      <c r="P300" s="233"/>
      <c r="Q300" s="233"/>
      <c r="R300" s="233"/>
      <c r="S300" s="233"/>
      <c r="T300" s="23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5" t="s">
        <v>147</v>
      </c>
      <c r="AU300" s="235" t="s">
        <v>79</v>
      </c>
      <c r="AV300" s="13" t="s">
        <v>79</v>
      </c>
      <c r="AW300" s="13" t="s">
        <v>31</v>
      </c>
      <c r="AX300" s="13" t="s">
        <v>69</v>
      </c>
      <c r="AY300" s="235" t="s">
        <v>134</v>
      </c>
    </row>
    <row r="301" spans="1:51" s="13" customFormat="1" ht="12">
      <c r="A301" s="13"/>
      <c r="B301" s="225"/>
      <c r="C301" s="226"/>
      <c r="D301" s="218" t="s">
        <v>147</v>
      </c>
      <c r="E301" s="227" t="s">
        <v>19</v>
      </c>
      <c r="F301" s="228" t="s">
        <v>440</v>
      </c>
      <c r="G301" s="226"/>
      <c r="H301" s="229">
        <v>6.6</v>
      </c>
      <c r="I301" s="230"/>
      <c r="J301" s="226"/>
      <c r="K301" s="226"/>
      <c r="L301" s="231"/>
      <c r="M301" s="232"/>
      <c r="N301" s="233"/>
      <c r="O301" s="233"/>
      <c r="P301" s="233"/>
      <c r="Q301" s="233"/>
      <c r="R301" s="233"/>
      <c r="S301" s="233"/>
      <c r="T301" s="23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5" t="s">
        <v>147</v>
      </c>
      <c r="AU301" s="235" t="s">
        <v>79</v>
      </c>
      <c r="AV301" s="13" t="s">
        <v>79</v>
      </c>
      <c r="AW301" s="13" t="s">
        <v>31</v>
      </c>
      <c r="AX301" s="13" t="s">
        <v>69</v>
      </c>
      <c r="AY301" s="235" t="s">
        <v>134</v>
      </c>
    </row>
    <row r="302" spans="1:51" s="13" customFormat="1" ht="12">
      <c r="A302" s="13"/>
      <c r="B302" s="225"/>
      <c r="C302" s="226"/>
      <c r="D302" s="218" t="s">
        <v>147</v>
      </c>
      <c r="E302" s="227" t="s">
        <v>19</v>
      </c>
      <c r="F302" s="228" t="s">
        <v>441</v>
      </c>
      <c r="G302" s="226"/>
      <c r="H302" s="229">
        <v>1.68</v>
      </c>
      <c r="I302" s="230"/>
      <c r="J302" s="226"/>
      <c r="K302" s="226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147</v>
      </c>
      <c r="AU302" s="235" t="s">
        <v>79</v>
      </c>
      <c r="AV302" s="13" t="s">
        <v>79</v>
      </c>
      <c r="AW302" s="13" t="s">
        <v>31</v>
      </c>
      <c r="AX302" s="13" t="s">
        <v>69</v>
      </c>
      <c r="AY302" s="235" t="s">
        <v>134</v>
      </c>
    </row>
    <row r="303" spans="1:51" s="14" customFormat="1" ht="12">
      <c r="A303" s="14"/>
      <c r="B303" s="236"/>
      <c r="C303" s="237"/>
      <c r="D303" s="218" t="s">
        <v>147</v>
      </c>
      <c r="E303" s="238" t="s">
        <v>19</v>
      </c>
      <c r="F303" s="239" t="s">
        <v>208</v>
      </c>
      <c r="G303" s="237"/>
      <c r="H303" s="240">
        <v>8.824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6" t="s">
        <v>147</v>
      </c>
      <c r="AU303" s="246" t="s">
        <v>79</v>
      </c>
      <c r="AV303" s="14" t="s">
        <v>141</v>
      </c>
      <c r="AW303" s="14" t="s">
        <v>31</v>
      </c>
      <c r="AX303" s="14" t="s">
        <v>77</v>
      </c>
      <c r="AY303" s="246" t="s">
        <v>134</v>
      </c>
    </row>
    <row r="304" spans="1:65" s="2" customFormat="1" ht="16.5" customHeight="1">
      <c r="A304" s="39"/>
      <c r="B304" s="40"/>
      <c r="C304" s="205" t="s">
        <v>367</v>
      </c>
      <c r="D304" s="205" t="s">
        <v>136</v>
      </c>
      <c r="E304" s="206" t="s">
        <v>443</v>
      </c>
      <c r="F304" s="207" t="s">
        <v>444</v>
      </c>
      <c r="G304" s="208" t="s">
        <v>139</v>
      </c>
      <c r="H304" s="209">
        <v>8.824</v>
      </c>
      <c r="I304" s="210"/>
      <c r="J304" s="211">
        <f>ROUND(I304*H304,2)</f>
        <v>0</v>
      </c>
      <c r="K304" s="207" t="s">
        <v>140</v>
      </c>
      <c r="L304" s="45"/>
      <c r="M304" s="212" t="s">
        <v>19</v>
      </c>
      <c r="N304" s="213" t="s">
        <v>40</v>
      </c>
      <c r="O304" s="85"/>
      <c r="P304" s="214">
        <f>O304*H304</f>
        <v>0</v>
      </c>
      <c r="Q304" s="214">
        <v>0.000856935</v>
      </c>
      <c r="R304" s="214">
        <f>Q304*H304</f>
        <v>0.00756159444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141</v>
      </c>
      <c r="AT304" s="216" t="s">
        <v>136</v>
      </c>
      <c r="AU304" s="216" t="s">
        <v>79</v>
      </c>
      <c r="AY304" s="18" t="s">
        <v>134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77</v>
      </c>
      <c r="BK304" s="217">
        <f>ROUND(I304*H304,2)</f>
        <v>0</v>
      </c>
      <c r="BL304" s="18" t="s">
        <v>141</v>
      </c>
      <c r="BM304" s="216" t="s">
        <v>718</v>
      </c>
    </row>
    <row r="305" spans="1:47" s="2" customFormat="1" ht="12">
      <c r="A305" s="39"/>
      <c r="B305" s="40"/>
      <c r="C305" s="41"/>
      <c r="D305" s="218" t="s">
        <v>143</v>
      </c>
      <c r="E305" s="41"/>
      <c r="F305" s="219" t="s">
        <v>446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143</v>
      </c>
      <c r="AU305" s="18" t="s">
        <v>79</v>
      </c>
    </row>
    <row r="306" spans="1:47" s="2" customFormat="1" ht="12">
      <c r="A306" s="39"/>
      <c r="B306" s="40"/>
      <c r="C306" s="41"/>
      <c r="D306" s="223" t="s">
        <v>145</v>
      </c>
      <c r="E306" s="41"/>
      <c r="F306" s="224" t="s">
        <v>447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145</v>
      </c>
      <c r="AU306" s="18" t="s">
        <v>79</v>
      </c>
    </row>
    <row r="307" spans="1:51" s="13" customFormat="1" ht="12">
      <c r="A307" s="13"/>
      <c r="B307" s="225"/>
      <c r="C307" s="226"/>
      <c r="D307" s="218" t="s">
        <v>147</v>
      </c>
      <c r="E307" s="227" t="s">
        <v>19</v>
      </c>
      <c r="F307" s="228" t="s">
        <v>717</v>
      </c>
      <c r="G307" s="226"/>
      <c r="H307" s="229">
        <v>0.544</v>
      </c>
      <c r="I307" s="230"/>
      <c r="J307" s="226"/>
      <c r="K307" s="226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147</v>
      </c>
      <c r="AU307" s="235" t="s">
        <v>79</v>
      </c>
      <c r="AV307" s="13" t="s">
        <v>79</v>
      </c>
      <c r="AW307" s="13" t="s">
        <v>31</v>
      </c>
      <c r="AX307" s="13" t="s">
        <v>69</v>
      </c>
      <c r="AY307" s="235" t="s">
        <v>134</v>
      </c>
    </row>
    <row r="308" spans="1:51" s="13" customFormat="1" ht="12">
      <c r="A308" s="13"/>
      <c r="B308" s="225"/>
      <c r="C308" s="226"/>
      <c r="D308" s="218" t="s">
        <v>147</v>
      </c>
      <c r="E308" s="227" t="s">
        <v>19</v>
      </c>
      <c r="F308" s="228" t="s">
        <v>440</v>
      </c>
      <c r="G308" s="226"/>
      <c r="H308" s="229">
        <v>6.6</v>
      </c>
      <c r="I308" s="230"/>
      <c r="J308" s="226"/>
      <c r="K308" s="226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147</v>
      </c>
      <c r="AU308" s="235" t="s">
        <v>79</v>
      </c>
      <c r="AV308" s="13" t="s">
        <v>79</v>
      </c>
      <c r="AW308" s="13" t="s">
        <v>31</v>
      </c>
      <c r="AX308" s="13" t="s">
        <v>69</v>
      </c>
      <c r="AY308" s="235" t="s">
        <v>134</v>
      </c>
    </row>
    <row r="309" spans="1:51" s="13" customFormat="1" ht="12">
      <c r="A309" s="13"/>
      <c r="B309" s="225"/>
      <c r="C309" s="226"/>
      <c r="D309" s="218" t="s">
        <v>147</v>
      </c>
      <c r="E309" s="227" t="s">
        <v>19</v>
      </c>
      <c r="F309" s="228" t="s">
        <v>441</v>
      </c>
      <c r="G309" s="226"/>
      <c r="H309" s="229">
        <v>1.68</v>
      </c>
      <c r="I309" s="230"/>
      <c r="J309" s="226"/>
      <c r="K309" s="226"/>
      <c r="L309" s="231"/>
      <c r="M309" s="232"/>
      <c r="N309" s="233"/>
      <c r="O309" s="233"/>
      <c r="P309" s="233"/>
      <c r="Q309" s="233"/>
      <c r="R309" s="233"/>
      <c r="S309" s="233"/>
      <c r="T309" s="23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5" t="s">
        <v>147</v>
      </c>
      <c r="AU309" s="235" t="s">
        <v>79</v>
      </c>
      <c r="AV309" s="13" t="s">
        <v>79</v>
      </c>
      <c r="AW309" s="13" t="s">
        <v>31</v>
      </c>
      <c r="AX309" s="13" t="s">
        <v>69</v>
      </c>
      <c r="AY309" s="235" t="s">
        <v>134</v>
      </c>
    </row>
    <row r="310" spans="1:51" s="14" customFormat="1" ht="12">
      <c r="A310" s="14"/>
      <c r="B310" s="236"/>
      <c r="C310" s="237"/>
      <c r="D310" s="218" t="s">
        <v>147</v>
      </c>
      <c r="E310" s="238" t="s">
        <v>19</v>
      </c>
      <c r="F310" s="239" t="s">
        <v>208</v>
      </c>
      <c r="G310" s="237"/>
      <c r="H310" s="240">
        <v>8.824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6" t="s">
        <v>147</v>
      </c>
      <c r="AU310" s="246" t="s">
        <v>79</v>
      </c>
      <c r="AV310" s="14" t="s">
        <v>141</v>
      </c>
      <c r="AW310" s="14" t="s">
        <v>31</v>
      </c>
      <c r="AX310" s="14" t="s">
        <v>77</v>
      </c>
      <c r="AY310" s="246" t="s">
        <v>134</v>
      </c>
    </row>
    <row r="311" spans="1:65" s="2" customFormat="1" ht="16.5" customHeight="1">
      <c r="A311" s="39"/>
      <c r="B311" s="40"/>
      <c r="C311" s="205" t="s">
        <v>376</v>
      </c>
      <c r="D311" s="205" t="s">
        <v>136</v>
      </c>
      <c r="E311" s="206" t="s">
        <v>449</v>
      </c>
      <c r="F311" s="207" t="s">
        <v>450</v>
      </c>
      <c r="G311" s="208" t="s">
        <v>304</v>
      </c>
      <c r="H311" s="209">
        <v>1.084</v>
      </c>
      <c r="I311" s="210"/>
      <c r="J311" s="211">
        <f>ROUND(I311*H311,2)</f>
        <v>0</v>
      </c>
      <c r="K311" s="207" t="s">
        <v>140</v>
      </c>
      <c r="L311" s="45"/>
      <c r="M311" s="212" t="s">
        <v>19</v>
      </c>
      <c r="N311" s="213" t="s">
        <v>40</v>
      </c>
      <c r="O311" s="85"/>
      <c r="P311" s="214">
        <f>O311*H311</f>
        <v>0</v>
      </c>
      <c r="Q311" s="214">
        <v>1.095275</v>
      </c>
      <c r="R311" s="214">
        <f>Q311*H311</f>
        <v>1.1872781000000001</v>
      </c>
      <c r="S311" s="214">
        <v>0</v>
      </c>
      <c r="T311" s="215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6" t="s">
        <v>141</v>
      </c>
      <c r="AT311" s="216" t="s">
        <v>136</v>
      </c>
      <c r="AU311" s="216" t="s">
        <v>79</v>
      </c>
      <c r="AY311" s="18" t="s">
        <v>134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8" t="s">
        <v>77</v>
      </c>
      <c r="BK311" s="217">
        <f>ROUND(I311*H311,2)</f>
        <v>0</v>
      </c>
      <c r="BL311" s="18" t="s">
        <v>141</v>
      </c>
      <c r="BM311" s="216" t="s">
        <v>719</v>
      </c>
    </row>
    <row r="312" spans="1:47" s="2" customFormat="1" ht="12">
      <c r="A312" s="39"/>
      <c r="B312" s="40"/>
      <c r="C312" s="41"/>
      <c r="D312" s="218" t="s">
        <v>143</v>
      </c>
      <c r="E312" s="41"/>
      <c r="F312" s="219" t="s">
        <v>452</v>
      </c>
      <c r="G312" s="41"/>
      <c r="H312" s="41"/>
      <c r="I312" s="220"/>
      <c r="J312" s="41"/>
      <c r="K312" s="41"/>
      <c r="L312" s="45"/>
      <c r="M312" s="221"/>
      <c r="N312" s="222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143</v>
      </c>
      <c r="AU312" s="18" t="s">
        <v>79</v>
      </c>
    </row>
    <row r="313" spans="1:47" s="2" customFormat="1" ht="12">
      <c r="A313" s="39"/>
      <c r="B313" s="40"/>
      <c r="C313" s="41"/>
      <c r="D313" s="223" t="s">
        <v>145</v>
      </c>
      <c r="E313" s="41"/>
      <c r="F313" s="224" t="s">
        <v>453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145</v>
      </c>
      <c r="AU313" s="18" t="s">
        <v>79</v>
      </c>
    </row>
    <row r="314" spans="1:51" s="13" customFormat="1" ht="12">
      <c r="A314" s="13"/>
      <c r="B314" s="225"/>
      <c r="C314" s="226"/>
      <c r="D314" s="218" t="s">
        <v>147</v>
      </c>
      <c r="E314" s="227" t="s">
        <v>19</v>
      </c>
      <c r="F314" s="228" t="s">
        <v>720</v>
      </c>
      <c r="G314" s="226"/>
      <c r="H314" s="229">
        <v>1.084</v>
      </c>
      <c r="I314" s="230"/>
      <c r="J314" s="226"/>
      <c r="K314" s="226"/>
      <c r="L314" s="231"/>
      <c r="M314" s="232"/>
      <c r="N314" s="233"/>
      <c r="O314" s="233"/>
      <c r="P314" s="233"/>
      <c r="Q314" s="233"/>
      <c r="R314" s="233"/>
      <c r="S314" s="233"/>
      <c r="T314" s="23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5" t="s">
        <v>147</v>
      </c>
      <c r="AU314" s="235" t="s">
        <v>79</v>
      </c>
      <c r="AV314" s="13" t="s">
        <v>79</v>
      </c>
      <c r="AW314" s="13" t="s">
        <v>31</v>
      </c>
      <c r="AX314" s="13" t="s">
        <v>69</v>
      </c>
      <c r="AY314" s="235" t="s">
        <v>134</v>
      </c>
    </row>
    <row r="315" spans="1:51" s="14" customFormat="1" ht="12">
      <c r="A315" s="14"/>
      <c r="B315" s="236"/>
      <c r="C315" s="237"/>
      <c r="D315" s="218" t="s">
        <v>147</v>
      </c>
      <c r="E315" s="238" t="s">
        <v>19</v>
      </c>
      <c r="F315" s="239" t="s">
        <v>208</v>
      </c>
      <c r="G315" s="237"/>
      <c r="H315" s="240">
        <v>1.084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6" t="s">
        <v>147</v>
      </c>
      <c r="AU315" s="246" t="s">
        <v>79</v>
      </c>
      <c r="AV315" s="14" t="s">
        <v>141</v>
      </c>
      <c r="AW315" s="14" t="s">
        <v>31</v>
      </c>
      <c r="AX315" s="14" t="s">
        <v>77</v>
      </c>
      <c r="AY315" s="246" t="s">
        <v>134</v>
      </c>
    </row>
    <row r="316" spans="1:65" s="2" customFormat="1" ht="16.5" customHeight="1">
      <c r="A316" s="39"/>
      <c r="B316" s="40"/>
      <c r="C316" s="205" t="s">
        <v>721</v>
      </c>
      <c r="D316" s="205" t="s">
        <v>136</v>
      </c>
      <c r="E316" s="206" t="s">
        <v>456</v>
      </c>
      <c r="F316" s="207" t="s">
        <v>457</v>
      </c>
      <c r="G316" s="208" t="s">
        <v>304</v>
      </c>
      <c r="H316" s="209">
        <v>0.515</v>
      </c>
      <c r="I316" s="210"/>
      <c r="J316" s="211">
        <f>ROUND(I316*H316,2)</f>
        <v>0</v>
      </c>
      <c r="K316" s="207" t="s">
        <v>140</v>
      </c>
      <c r="L316" s="45"/>
      <c r="M316" s="212" t="s">
        <v>19</v>
      </c>
      <c r="N316" s="213" t="s">
        <v>40</v>
      </c>
      <c r="O316" s="85"/>
      <c r="P316" s="214">
        <f>O316*H316</f>
        <v>0</v>
      </c>
      <c r="Q316" s="214">
        <v>1.0395514031</v>
      </c>
      <c r="R316" s="214">
        <f>Q316*H316</f>
        <v>0.5353689725965</v>
      </c>
      <c r="S316" s="214">
        <v>0</v>
      </c>
      <c r="T316" s="215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6" t="s">
        <v>141</v>
      </c>
      <c r="AT316" s="216" t="s">
        <v>136</v>
      </c>
      <c r="AU316" s="216" t="s">
        <v>79</v>
      </c>
      <c r="AY316" s="18" t="s">
        <v>134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18" t="s">
        <v>77</v>
      </c>
      <c r="BK316" s="217">
        <f>ROUND(I316*H316,2)</f>
        <v>0</v>
      </c>
      <c r="BL316" s="18" t="s">
        <v>141</v>
      </c>
      <c r="BM316" s="216" t="s">
        <v>722</v>
      </c>
    </row>
    <row r="317" spans="1:47" s="2" customFormat="1" ht="12">
      <c r="A317" s="39"/>
      <c r="B317" s="40"/>
      <c r="C317" s="41"/>
      <c r="D317" s="218" t="s">
        <v>143</v>
      </c>
      <c r="E317" s="41"/>
      <c r="F317" s="219" t="s">
        <v>459</v>
      </c>
      <c r="G317" s="41"/>
      <c r="H317" s="41"/>
      <c r="I317" s="220"/>
      <c r="J317" s="41"/>
      <c r="K317" s="41"/>
      <c r="L317" s="45"/>
      <c r="M317" s="221"/>
      <c r="N317" s="222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143</v>
      </c>
      <c r="AU317" s="18" t="s">
        <v>79</v>
      </c>
    </row>
    <row r="318" spans="1:47" s="2" customFormat="1" ht="12">
      <c r="A318" s="39"/>
      <c r="B318" s="40"/>
      <c r="C318" s="41"/>
      <c r="D318" s="223" t="s">
        <v>145</v>
      </c>
      <c r="E318" s="41"/>
      <c r="F318" s="224" t="s">
        <v>460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145</v>
      </c>
      <c r="AU318" s="18" t="s">
        <v>79</v>
      </c>
    </row>
    <row r="319" spans="1:47" s="2" customFormat="1" ht="12">
      <c r="A319" s="39"/>
      <c r="B319" s="40"/>
      <c r="C319" s="41"/>
      <c r="D319" s="218" t="s">
        <v>308</v>
      </c>
      <c r="E319" s="41"/>
      <c r="F319" s="247" t="s">
        <v>461</v>
      </c>
      <c r="G319" s="41"/>
      <c r="H319" s="41"/>
      <c r="I319" s="220"/>
      <c r="J319" s="41"/>
      <c r="K319" s="41"/>
      <c r="L319" s="45"/>
      <c r="M319" s="221"/>
      <c r="N319" s="22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308</v>
      </c>
      <c r="AU319" s="18" t="s">
        <v>79</v>
      </c>
    </row>
    <row r="320" spans="1:51" s="13" customFormat="1" ht="12">
      <c r="A320" s="13"/>
      <c r="B320" s="225"/>
      <c r="C320" s="226"/>
      <c r="D320" s="218" t="s">
        <v>147</v>
      </c>
      <c r="E320" s="227" t="s">
        <v>19</v>
      </c>
      <c r="F320" s="228" t="s">
        <v>723</v>
      </c>
      <c r="G320" s="226"/>
      <c r="H320" s="229">
        <v>0.515</v>
      </c>
      <c r="I320" s="230"/>
      <c r="J320" s="226"/>
      <c r="K320" s="226"/>
      <c r="L320" s="231"/>
      <c r="M320" s="232"/>
      <c r="N320" s="233"/>
      <c r="O320" s="233"/>
      <c r="P320" s="233"/>
      <c r="Q320" s="233"/>
      <c r="R320" s="233"/>
      <c r="S320" s="233"/>
      <c r="T320" s="23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5" t="s">
        <v>147</v>
      </c>
      <c r="AU320" s="235" t="s">
        <v>79</v>
      </c>
      <c r="AV320" s="13" t="s">
        <v>79</v>
      </c>
      <c r="AW320" s="13" t="s">
        <v>31</v>
      </c>
      <c r="AX320" s="13" t="s">
        <v>77</v>
      </c>
      <c r="AY320" s="235" t="s">
        <v>134</v>
      </c>
    </row>
    <row r="321" spans="1:63" s="12" customFormat="1" ht="22.8" customHeight="1">
      <c r="A321" s="12"/>
      <c r="B321" s="189"/>
      <c r="C321" s="190"/>
      <c r="D321" s="191" t="s">
        <v>68</v>
      </c>
      <c r="E321" s="203" t="s">
        <v>141</v>
      </c>
      <c r="F321" s="203" t="s">
        <v>463</v>
      </c>
      <c r="G321" s="190"/>
      <c r="H321" s="190"/>
      <c r="I321" s="193"/>
      <c r="J321" s="204">
        <f>BK321</f>
        <v>0</v>
      </c>
      <c r="K321" s="190"/>
      <c r="L321" s="195"/>
      <c r="M321" s="196"/>
      <c r="N321" s="197"/>
      <c r="O321" s="197"/>
      <c r="P321" s="198">
        <f>SUM(P322:P357)</f>
        <v>0</v>
      </c>
      <c r="Q321" s="197"/>
      <c r="R321" s="198">
        <f>SUM(R322:R357)</f>
        <v>371.5051007999999</v>
      </c>
      <c r="S321" s="197"/>
      <c r="T321" s="199">
        <f>SUM(T322:T357)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00" t="s">
        <v>77</v>
      </c>
      <c r="AT321" s="201" t="s">
        <v>68</v>
      </c>
      <c r="AU321" s="201" t="s">
        <v>77</v>
      </c>
      <c r="AY321" s="200" t="s">
        <v>134</v>
      </c>
      <c r="BK321" s="202">
        <f>SUM(BK322:BK357)</f>
        <v>0</v>
      </c>
    </row>
    <row r="322" spans="1:65" s="2" customFormat="1" ht="16.5" customHeight="1">
      <c r="A322" s="39"/>
      <c r="B322" s="40"/>
      <c r="C322" s="205" t="s">
        <v>181</v>
      </c>
      <c r="D322" s="205" t="s">
        <v>136</v>
      </c>
      <c r="E322" s="206" t="s">
        <v>465</v>
      </c>
      <c r="F322" s="207" t="s">
        <v>466</v>
      </c>
      <c r="G322" s="208" t="s">
        <v>139</v>
      </c>
      <c r="H322" s="209">
        <v>21.65</v>
      </c>
      <c r="I322" s="210"/>
      <c r="J322" s="211">
        <f>ROUND(I322*H322,2)</f>
        <v>0</v>
      </c>
      <c r="K322" s="207" t="s">
        <v>140</v>
      </c>
      <c r="L322" s="45"/>
      <c r="M322" s="212" t="s">
        <v>19</v>
      </c>
      <c r="N322" s="213" t="s">
        <v>40</v>
      </c>
      <c r="O322" s="85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141</v>
      </c>
      <c r="AT322" s="216" t="s">
        <v>136</v>
      </c>
      <c r="AU322" s="216" t="s">
        <v>79</v>
      </c>
      <c r="AY322" s="18" t="s">
        <v>134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77</v>
      </c>
      <c r="BK322" s="217">
        <f>ROUND(I322*H322,2)</f>
        <v>0</v>
      </c>
      <c r="BL322" s="18" t="s">
        <v>141</v>
      </c>
      <c r="BM322" s="216" t="s">
        <v>724</v>
      </c>
    </row>
    <row r="323" spans="1:47" s="2" customFormat="1" ht="12">
      <c r="A323" s="39"/>
      <c r="B323" s="40"/>
      <c r="C323" s="41"/>
      <c r="D323" s="218" t="s">
        <v>143</v>
      </c>
      <c r="E323" s="41"/>
      <c r="F323" s="219" t="s">
        <v>468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143</v>
      </c>
      <c r="AU323" s="18" t="s">
        <v>79</v>
      </c>
    </row>
    <row r="324" spans="1:47" s="2" customFormat="1" ht="12">
      <c r="A324" s="39"/>
      <c r="B324" s="40"/>
      <c r="C324" s="41"/>
      <c r="D324" s="223" t="s">
        <v>145</v>
      </c>
      <c r="E324" s="41"/>
      <c r="F324" s="224" t="s">
        <v>469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145</v>
      </c>
      <c r="AU324" s="18" t="s">
        <v>79</v>
      </c>
    </row>
    <row r="325" spans="1:51" s="13" customFormat="1" ht="12">
      <c r="A325" s="13"/>
      <c r="B325" s="225"/>
      <c r="C325" s="226"/>
      <c r="D325" s="218" t="s">
        <v>147</v>
      </c>
      <c r="E325" s="227" t="s">
        <v>19</v>
      </c>
      <c r="F325" s="228" t="s">
        <v>725</v>
      </c>
      <c r="G325" s="226"/>
      <c r="H325" s="229">
        <v>2.45</v>
      </c>
      <c r="I325" s="230"/>
      <c r="J325" s="226"/>
      <c r="K325" s="226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147</v>
      </c>
      <c r="AU325" s="235" t="s">
        <v>79</v>
      </c>
      <c r="AV325" s="13" t="s">
        <v>79</v>
      </c>
      <c r="AW325" s="13" t="s">
        <v>31</v>
      </c>
      <c r="AX325" s="13" t="s">
        <v>69</v>
      </c>
      <c r="AY325" s="235" t="s">
        <v>134</v>
      </c>
    </row>
    <row r="326" spans="1:51" s="13" customFormat="1" ht="12">
      <c r="A326" s="13"/>
      <c r="B326" s="225"/>
      <c r="C326" s="226"/>
      <c r="D326" s="218" t="s">
        <v>147</v>
      </c>
      <c r="E326" s="227" t="s">
        <v>19</v>
      </c>
      <c r="F326" s="228" t="s">
        <v>726</v>
      </c>
      <c r="G326" s="226"/>
      <c r="H326" s="229">
        <v>19.2</v>
      </c>
      <c r="I326" s="230"/>
      <c r="J326" s="226"/>
      <c r="K326" s="226"/>
      <c r="L326" s="231"/>
      <c r="M326" s="232"/>
      <c r="N326" s="233"/>
      <c r="O326" s="233"/>
      <c r="P326" s="233"/>
      <c r="Q326" s="233"/>
      <c r="R326" s="233"/>
      <c r="S326" s="233"/>
      <c r="T326" s="23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5" t="s">
        <v>147</v>
      </c>
      <c r="AU326" s="235" t="s">
        <v>79</v>
      </c>
      <c r="AV326" s="13" t="s">
        <v>79</v>
      </c>
      <c r="AW326" s="13" t="s">
        <v>31</v>
      </c>
      <c r="AX326" s="13" t="s">
        <v>69</v>
      </c>
      <c r="AY326" s="235" t="s">
        <v>134</v>
      </c>
    </row>
    <row r="327" spans="1:51" s="14" customFormat="1" ht="12">
      <c r="A327" s="14"/>
      <c r="B327" s="236"/>
      <c r="C327" s="237"/>
      <c r="D327" s="218" t="s">
        <v>147</v>
      </c>
      <c r="E327" s="238" t="s">
        <v>19</v>
      </c>
      <c r="F327" s="239" t="s">
        <v>208</v>
      </c>
      <c r="G327" s="237"/>
      <c r="H327" s="240">
        <v>21.65</v>
      </c>
      <c r="I327" s="241"/>
      <c r="J327" s="237"/>
      <c r="K327" s="237"/>
      <c r="L327" s="242"/>
      <c r="M327" s="243"/>
      <c r="N327" s="244"/>
      <c r="O327" s="244"/>
      <c r="P327" s="244"/>
      <c r="Q327" s="244"/>
      <c r="R327" s="244"/>
      <c r="S327" s="244"/>
      <c r="T327" s="245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6" t="s">
        <v>147</v>
      </c>
      <c r="AU327" s="246" t="s">
        <v>79</v>
      </c>
      <c r="AV327" s="14" t="s">
        <v>141</v>
      </c>
      <c r="AW327" s="14" t="s">
        <v>31</v>
      </c>
      <c r="AX327" s="14" t="s">
        <v>77</v>
      </c>
      <c r="AY327" s="246" t="s">
        <v>134</v>
      </c>
    </row>
    <row r="328" spans="1:65" s="2" customFormat="1" ht="16.5" customHeight="1">
      <c r="A328" s="39"/>
      <c r="B328" s="40"/>
      <c r="C328" s="205" t="s">
        <v>384</v>
      </c>
      <c r="D328" s="205" t="s">
        <v>136</v>
      </c>
      <c r="E328" s="206" t="s">
        <v>473</v>
      </c>
      <c r="F328" s="207" t="s">
        <v>474</v>
      </c>
      <c r="G328" s="208" t="s">
        <v>220</v>
      </c>
      <c r="H328" s="209">
        <v>41.56</v>
      </c>
      <c r="I328" s="210"/>
      <c r="J328" s="211">
        <f>ROUND(I328*H328,2)</f>
        <v>0</v>
      </c>
      <c r="K328" s="207" t="s">
        <v>140</v>
      </c>
      <c r="L328" s="45"/>
      <c r="M328" s="212" t="s">
        <v>19</v>
      </c>
      <c r="N328" s="213" t="s">
        <v>40</v>
      </c>
      <c r="O328" s="85"/>
      <c r="P328" s="214">
        <f>O328*H328</f>
        <v>0</v>
      </c>
      <c r="Q328" s="214">
        <v>2.43408</v>
      </c>
      <c r="R328" s="214">
        <f>Q328*H328</f>
        <v>101.1603648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141</v>
      </c>
      <c r="AT328" s="216" t="s">
        <v>136</v>
      </c>
      <c r="AU328" s="216" t="s">
        <v>79</v>
      </c>
      <c r="AY328" s="18" t="s">
        <v>134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77</v>
      </c>
      <c r="BK328" s="217">
        <f>ROUND(I328*H328,2)</f>
        <v>0</v>
      </c>
      <c r="BL328" s="18" t="s">
        <v>141</v>
      </c>
      <c r="BM328" s="216" t="s">
        <v>727</v>
      </c>
    </row>
    <row r="329" spans="1:47" s="2" customFormat="1" ht="12">
      <c r="A329" s="39"/>
      <c r="B329" s="40"/>
      <c r="C329" s="41"/>
      <c r="D329" s="218" t="s">
        <v>143</v>
      </c>
      <c r="E329" s="41"/>
      <c r="F329" s="219" t="s">
        <v>476</v>
      </c>
      <c r="G329" s="41"/>
      <c r="H329" s="41"/>
      <c r="I329" s="220"/>
      <c r="J329" s="41"/>
      <c r="K329" s="41"/>
      <c r="L329" s="45"/>
      <c r="M329" s="221"/>
      <c r="N329" s="222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143</v>
      </c>
      <c r="AU329" s="18" t="s">
        <v>79</v>
      </c>
    </row>
    <row r="330" spans="1:47" s="2" customFormat="1" ht="12">
      <c r="A330" s="39"/>
      <c r="B330" s="40"/>
      <c r="C330" s="41"/>
      <c r="D330" s="223" t="s">
        <v>145</v>
      </c>
      <c r="E330" s="41"/>
      <c r="F330" s="224" t="s">
        <v>477</v>
      </c>
      <c r="G330" s="41"/>
      <c r="H330" s="41"/>
      <c r="I330" s="220"/>
      <c r="J330" s="41"/>
      <c r="K330" s="41"/>
      <c r="L330" s="45"/>
      <c r="M330" s="221"/>
      <c r="N330" s="222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145</v>
      </c>
      <c r="AU330" s="18" t="s">
        <v>79</v>
      </c>
    </row>
    <row r="331" spans="1:51" s="13" customFormat="1" ht="12">
      <c r="A331" s="13"/>
      <c r="B331" s="225"/>
      <c r="C331" s="226"/>
      <c r="D331" s="218" t="s">
        <v>147</v>
      </c>
      <c r="E331" s="227" t="s">
        <v>19</v>
      </c>
      <c r="F331" s="228" t="s">
        <v>728</v>
      </c>
      <c r="G331" s="226"/>
      <c r="H331" s="229">
        <v>40.42</v>
      </c>
      <c r="I331" s="230"/>
      <c r="J331" s="226"/>
      <c r="K331" s="226"/>
      <c r="L331" s="231"/>
      <c r="M331" s="232"/>
      <c r="N331" s="233"/>
      <c r="O331" s="233"/>
      <c r="P331" s="233"/>
      <c r="Q331" s="233"/>
      <c r="R331" s="233"/>
      <c r="S331" s="233"/>
      <c r="T331" s="23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5" t="s">
        <v>147</v>
      </c>
      <c r="AU331" s="235" t="s">
        <v>79</v>
      </c>
      <c r="AV331" s="13" t="s">
        <v>79</v>
      </c>
      <c r="AW331" s="13" t="s">
        <v>31</v>
      </c>
      <c r="AX331" s="13" t="s">
        <v>69</v>
      </c>
      <c r="AY331" s="235" t="s">
        <v>134</v>
      </c>
    </row>
    <row r="332" spans="1:51" s="13" customFormat="1" ht="12">
      <c r="A332" s="13"/>
      <c r="B332" s="225"/>
      <c r="C332" s="226"/>
      <c r="D332" s="218" t="s">
        <v>147</v>
      </c>
      <c r="E332" s="227" t="s">
        <v>19</v>
      </c>
      <c r="F332" s="228" t="s">
        <v>729</v>
      </c>
      <c r="G332" s="226"/>
      <c r="H332" s="229">
        <v>1.14</v>
      </c>
      <c r="I332" s="230"/>
      <c r="J332" s="226"/>
      <c r="K332" s="226"/>
      <c r="L332" s="231"/>
      <c r="M332" s="232"/>
      <c r="N332" s="233"/>
      <c r="O332" s="233"/>
      <c r="P332" s="233"/>
      <c r="Q332" s="233"/>
      <c r="R332" s="233"/>
      <c r="S332" s="233"/>
      <c r="T332" s="23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5" t="s">
        <v>147</v>
      </c>
      <c r="AU332" s="235" t="s">
        <v>79</v>
      </c>
      <c r="AV332" s="13" t="s">
        <v>79</v>
      </c>
      <c r="AW332" s="13" t="s">
        <v>31</v>
      </c>
      <c r="AX332" s="13" t="s">
        <v>69</v>
      </c>
      <c r="AY332" s="235" t="s">
        <v>134</v>
      </c>
    </row>
    <row r="333" spans="1:51" s="14" customFormat="1" ht="12">
      <c r="A333" s="14"/>
      <c r="B333" s="236"/>
      <c r="C333" s="237"/>
      <c r="D333" s="218" t="s">
        <v>147</v>
      </c>
      <c r="E333" s="238" t="s">
        <v>19</v>
      </c>
      <c r="F333" s="239" t="s">
        <v>208</v>
      </c>
      <c r="G333" s="237"/>
      <c r="H333" s="240">
        <v>41.56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6" t="s">
        <v>147</v>
      </c>
      <c r="AU333" s="246" t="s">
        <v>79</v>
      </c>
      <c r="AV333" s="14" t="s">
        <v>141</v>
      </c>
      <c r="AW333" s="14" t="s">
        <v>31</v>
      </c>
      <c r="AX333" s="14" t="s">
        <v>77</v>
      </c>
      <c r="AY333" s="246" t="s">
        <v>134</v>
      </c>
    </row>
    <row r="334" spans="1:65" s="2" customFormat="1" ht="16.5" customHeight="1">
      <c r="A334" s="39"/>
      <c r="B334" s="40"/>
      <c r="C334" s="205" t="s">
        <v>392</v>
      </c>
      <c r="D334" s="205" t="s">
        <v>136</v>
      </c>
      <c r="E334" s="206" t="s">
        <v>480</v>
      </c>
      <c r="F334" s="207" t="s">
        <v>481</v>
      </c>
      <c r="G334" s="208" t="s">
        <v>220</v>
      </c>
      <c r="H334" s="209">
        <v>134.98</v>
      </c>
      <c r="I334" s="210"/>
      <c r="J334" s="211">
        <f>ROUND(I334*H334,2)</f>
        <v>0</v>
      </c>
      <c r="K334" s="207" t="s">
        <v>140</v>
      </c>
      <c r="L334" s="45"/>
      <c r="M334" s="212" t="s">
        <v>19</v>
      </c>
      <c r="N334" s="213" t="s">
        <v>40</v>
      </c>
      <c r="O334" s="85"/>
      <c r="P334" s="214">
        <f>O334*H334</f>
        <v>0</v>
      </c>
      <c r="Q334" s="214">
        <v>1.9968</v>
      </c>
      <c r="R334" s="214">
        <f>Q334*H334</f>
        <v>269.528064</v>
      </c>
      <c r="S334" s="214">
        <v>0</v>
      </c>
      <c r="T334" s="21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6" t="s">
        <v>141</v>
      </c>
      <c r="AT334" s="216" t="s">
        <v>136</v>
      </c>
      <c r="AU334" s="216" t="s">
        <v>79</v>
      </c>
      <c r="AY334" s="18" t="s">
        <v>134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8" t="s">
        <v>77</v>
      </c>
      <c r="BK334" s="217">
        <f>ROUND(I334*H334,2)</f>
        <v>0</v>
      </c>
      <c r="BL334" s="18" t="s">
        <v>141</v>
      </c>
      <c r="BM334" s="216" t="s">
        <v>730</v>
      </c>
    </row>
    <row r="335" spans="1:47" s="2" customFormat="1" ht="12">
      <c r="A335" s="39"/>
      <c r="B335" s="40"/>
      <c r="C335" s="41"/>
      <c r="D335" s="218" t="s">
        <v>143</v>
      </c>
      <c r="E335" s="41"/>
      <c r="F335" s="219" t="s">
        <v>483</v>
      </c>
      <c r="G335" s="41"/>
      <c r="H335" s="41"/>
      <c r="I335" s="220"/>
      <c r="J335" s="41"/>
      <c r="K335" s="41"/>
      <c r="L335" s="45"/>
      <c r="M335" s="221"/>
      <c r="N335" s="222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143</v>
      </c>
      <c r="AU335" s="18" t="s">
        <v>79</v>
      </c>
    </row>
    <row r="336" spans="1:47" s="2" customFormat="1" ht="12">
      <c r="A336" s="39"/>
      <c r="B336" s="40"/>
      <c r="C336" s="41"/>
      <c r="D336" s="223" t="s">
        <v>145</v>
      </c>
      <c r="E336" s="41"/>
      <c r="F336" s="224" t="s">
        <v>484</v>
      </c>
      <c r="G336" s="41"/>
      <c r="H336" s="41"/>
      <c r="I336" s="220"/>
      <c r="J336" s="41"/>
      <c r="K336" s="41"/>
      <c r="L336" s="45"/>
      <c r="M336" s="221"/>
      <c r="N336" s="222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145</v>
      </c>
      <c r="AU336" s="18" t="s">
        <v>79</v>
      </c>
    </row>
    <row r="337" spans="1:51" s="13" customFormat="1" ht="12">
      <c r="A337" s="13"/>
      <c r="B337" s="225"/>
      <c r="C337" s="226"/>
      <c r="D337" s="218" t="s">
        <v>147</v>
      </c>
      <c r="E337" s="227" t="s">
        <v>19</v>
      </c>
      <c r="F337" s="228" t="s">
        <v>731</v>
      </c>
      <c r="G337" s="226"/>
      <c r="H337" s="229">
        <v>10</v>
      </c>
      <c r="I337" s="230"/>
      <c r="J337" s="226"/>
      <c r="K337" s="226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147</v>
      </c>
      <c r="AU337" s="235" t="s">
        <v>79</v>
      </c>
      <c r="AV337" s="13" t="s">
        <v>79</v>
      </c>
      <c r="AW337" s="13" t="s">
        <v>31</v>
      </c>
      <c r="AX337" s="13" t="s">
        <v>69</v>
      </c>
      <c r="AY337" s="235" t="s">
        <v>134</v>
      </c>
    </row>
    <row r="338" spans="1:51" s="13" customFormat="1" ht="12">
      <c r="A338" s="13"/>
      <c r="B338" s="225"/>
      <c r="C338" s="226"/>
      <c r="D338" s="218" t="s">
        <v>147</v>
      </c>
      <c r="E338" s="227" t="s">
        <v>19</v>
      </c>
      <c r="F338" s="228" t="s">
        <v>732</v>
      </c>
      <c r="G338" s="226"/>
      <c r="H338" s="229">
        <v>14.32</v>
      </c>
      <c r="I338" s="230"/>
      <c r="J338" s="226"/>
      <c r="K338" s="226"/>
      <c r="L338" s="231"/>
      <c r="M338" s="232"/>
      <c r="N338" s="233"/>
      <c r="O338" s="233"/>
      <c r="P338" s="233"/>
      <c r="Q338" s="233"/>
      <c r="R338" s="233"/>
      <c r="S338" s="233"/>
      <c r="T338" s="23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5" t="s">
        <v>147</v>
      </c>
      <c r="AU338" s="235" t="s">
        <v>79</v>
      </c>
      <c r="AV338" s="13" t="s">
        <v>79</v>
      </c>
      <c r="AW338" s="13" t="s">
        <v>31</v>
      </c>
      <c r="AX338" s="13" t="s">
        <v>69</v>
      </c>
      <c r="AY338" s="235" t="s">
        <v>134</v>
      </c>
    </row>
    <row r="339" spans="1:51" s="13" customFormat="1" ht="12">
      <c r="A339" s="13"/>
      <c r="B339" s="225"/>
      <c r="C339" s="226"/>
      <c r="D339" s="218" t="s">
        <v>147</v>
      </c>
      <c r="E339" s="227" t="s">
        <v>19</v>
      </c>
      <c r="F339" s="228" t="s">
        <v>733</v>
      </c>
      <c r="G339" s="226"/>
      <c r="H339" s="229">
        <v>103.5</v>
      </c>
      <c r="I339" s="230"/>
      <c r="J339" s="226"/>
      <c r="K339" s="226"/>
      <c r="L339" s="231"/>
      <c r="M339" s="232"/>
      <c r="N339" s="233"/>
      <c r="O339" s="233"/>
      <c r="P339" s="233"/>
      <c r="Q339" s="233"/>
      <c r="R339" s="233"/>
      <c r="S339" s="233"/>
      <c r="T339" s="23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5" t="s">
        <v>147</v>
      </c>
      <c r="AU339" s="235" t="s">
        <v>79</v>
      </c>
      <c r="AV339" s="13" t="s">
        <v>79</v>
      </c>
      <c r="AW339" s="13" t="s">
        <v>31</v>
      </c>
      <c r="AX339" s="13" t="s">
        <v>69</v>
      </c>
      <c r="AY339" s="235" t="s">
        <v>134</v>
      </c>
    </row>
    <row r="340" spans="1:51" s="13" customFormat="1" ht="12">
      <c r="A340" s="13"/>
      <c r="B340" s="225"/>
      <c r="C340" s="226"/>
      <c r="D340" s="218" t="s">
        <v>147</v>
      </c>
      <c r="E340" s="227" t="s">
        <v>19</v>
      </c>
      <c r="F340" s="228" t="s">
        <v>734</v>
      </c>
      <c r="G340" s="226"/>
      <c r="H340" s="229">
        <v>2.76</v>
      </c>
      <c r="I340" s="230"/>
      <c r="J340" s="226"/>
      <c r="K340" s="226"/>
      <c r="L340" s="231"/>
      <c r="M340" s="232"/>
      <c r="N340" s="233"/>
      <c r="O340" s="233"/>
      <c r="P340" s="233"/>
      <c r="Q340" s="233"/>
      <c r="R340" s="233"/>
      <c r="S340" s="233"/>
      <c r="T340" s="23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5" t="s">
        <v>147</v>
      </c>
      <c r="AU340" s="235" t="s">
        <v>79</v>
      </c>
      <c r="AV340" s="13" t="s">
        <v>79</v>
      </c>
      <c r="AW340" s="13" t="s">
        <v>31</v>
      </c>
      <c r="AX340" s="13" t="s">
        <v>69</v>
      </c>
      <c r="AY340" s="235" t="s">
        <v>134</v>
      </c>
    </row>
    <row r="341" spans="1:51" s="13" customFormat="1" ht="12">
      <c r="A341" s="13"/>
      <c r="B341" s="225"/>
      <c r="C341" s="226"/>
      <c r="D341" s="218" t="s">
        <v>147</v>
      </c>
      <c r="E341" s="227" t="s">
        <v>19</v>
      </c>
      <c r="F341" s="228" t="s">
        <v>735</v>
      </c>
      <c r="G341" s="226"/>
      <c r="H341" s="229">
        <v>4.4</v>
      </c>
      <c r="I341" s="230"/>
      <c r="J341" s="226"/>
      <c r="K341" s="226"/>
      <c r="L341" s="231"/>
      <c r="M341" s="232"/>
      <c r="N341" s="233"/>
      <c r="O341" s="233"/>
      <c r="P341" s="233"/>
      <c r="Q341" s="233"/>
      <c r="R341" s="233"/>
      <c r="S341" s="233"/>
      <c r="T341" s="23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147</v>
      </c>
      <c r="AU341" s="235" t="s">
        <v>79</v>
      </c>
      <c r="AV341" s="13" t="s">
        <v>79</v>
      </c>
      <c r="AW341" s="13" t="s">
        <v>31</v>
      </c>
      <c r="AX341" s="13" t="s">
        <v>69</v>
      </c>
      <c r="AY341" s="235" t="s">
        <v>134</v>
      </c>
    </row>
    <row r="342" spans="1:51" s="14" customFormat="1" ht="12">
      <c r="A342" s="14"/>
      <c r="B342" s="236"/>
      <c r="C342" s="237"/>
      <c r="D342" s="218" t="s">
        <v>147</v>
      </c>
      <c r="E342" s="238" t="s">
        <v>19</v>
      </c>
      <c r="F342" s="239" t="s">
        <v>208</v>
      </c>
      <c r="G342" s="237"/>
      <c r="H342" s="240">
        <v>134.98</v>
      </c>
      <c r="I342" s="241"/>
      <c r="J342" s="237"/>
      <c r="K342" s="237"/>
      <c r="L342" s="242"/>
      <c r="M342" s="243"/>
      <c r="N342" s="244"/>
      <c r="O342" s="244"/>
      <c r="P342" s="244"/>
      <c r="Q342" s="244"/>
      <c r="R342" s="244"/>
      <c r="S342" s="244"/>
      <c r="T342" s="24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6" t="s">
        <v>147</v>
      </c>
      <c r="AU342" s="246" t="s">
        <v>79</v>
      </c>
      <c r="AV342" s="14" t="s">
        <v>141</v>
      </c>
      <c r="AW342" s="14" t="s">
        <v>31</v>
      </c>
      <c r="AX342" s="14" t="s">
        <v>77</v>
      </c>
      <c r="AY342" s="246" t="s">
        <v>134</v>
      </c>
    </row>
    <row r="343" spans="1:65" s="2" customFormat="1" ht="16.5" customHeight="1">
      <c r="A343" s="39"/>
      <c r="B343" s="40"/>
      <c r="C343" s="205" t="s">
        <v>397</v>
      </c>
      <c r="D343" s="205" t="s">
        <v>136</v>
      </c>
      <c r="E343" s="206" t="s">
        <v>491</v>
      </c>
      <c r="F343" s="207" t="s">
        <v>492</v>
      </c>
      <c r="G343" s="208" t="s">
        <v>139</v>
      </c>
      <c r="H343" s="209">
        <v>134.98</v>
      </c>
      <c r="I343" s="210"/>
      <c r="J343" s="211">
        <f>ROUND(I343*H343,2)</f>
        <v>0</v>
      </c>
      <c r="K343" s="207" t="s">
        <v>140</v>
      </c>
      <c r="L343" s="45"/>
      <c r="M343" s="212" t="s">
        <v>19</v>
      </c>
      <c r="N343" s="213" t="s">
        <v>40</v>
      </c>
      <c r="O343" s="85"/>
      <c r="P343" s="214">
        <f>O343*H343</f>
        <v>0</v>
      </c>
      <c r="Q343" s="214">
        <v>0</v>
      </c>
      <c r="R343" s="214">
        <f>Q343*H343</f>
        <v>0</v>
      </c>
      <c r="S343" s="214">
        <v>0</v>
      </c>
      <c r="T343" s="215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6" t="s">
        <v>141</v>
      </c>
      <c r="AT343" s="216" t="s">
        <v>136</v>
      </c>
      <c r="AU343" s="216" t="s">
        <v>79</v>
      </c>
      <c r="AY343" s="18" t="s">
        <v>134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8" t="s">
        <v>77</v>
      </c>
      <c r="BK343" s="217">
        <f>ROUND(I343*H343,2)</f>
        <v>0</v>
      </c>
      <c r="BL343" s="18" t="s">
        <v>141</v>
      </c>
      <c r="BM343" s="216" t="s">
        <v>736</v>
      </c>
    </row>
    <row r="344" spans="1:47" s="2" customFormat="1" ht="12">
      <c r="A344" s="39"/>
      <c r="B344" s="40"/>
      <c r="C344" s="41"/>
      <c r="D344" s="218" t="s">
        <v>143</v>
      </c>
      <c r="E344" s="41"/>
      <c r="F344" s="219" t="s">
        <v>494</v>
      </c>
      <c r="G344" s="41"/>
      <c r="H344" s="41"/>
      <c r="I344" s="220"/>
      <c r="J344" s="41"/>
      <c r="K344" s="41"/>
      <c r="L344" s="45"/>
      <c r="M344" s="221"/>
      <c r="N344" s="222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143</v>
      </c>
      <c r="AU344" s="18" t="s">
        <v>79</v>
      </c>
    </row>
    <row r="345" spans="1:47" s="2" customFormat="1" ht="12">
      <c r="A345" s="39"/>
      <c r="B345" s="40"/>
      <c r="C345" s="41"/>
      <c r="D345" s="223" t="s">
        <v>145</v>
      </c>
      <c r="E345" s="41"/>
      <c r="F345" s="224" t="s">
        <v>495</v>
      </c>
      <c r="G345" s="41"/>
      <c r="H345" s="41"/>
      <c r="I345" s="220"/>
      <c r="J345" s="41"/>
      <c r="K345" s="41"/>
      <c r="L345" s="45"/>
      <c r="M345" s="221"/>
      <c r="N345" s="222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145</v>
      </c>
      <c r="AU345" s="18" t="s">
        <v>79</v>
      </c>
    </row>
    <row r="346" spans="1:51" s="13" customFormat="1" ht="12">
      <c r="A346" s="13"/>
      <c r="B346" s="225"/>
      <c r="C346" s="226"/>
      <c r="D346" s="218" t="s">
        <v>147</v>
      </c>
      <c r="E346" s="227" t="s">
        <v>19</v>
      </c>
      <c r="F346" s="228" t="s">
        <v>731</v>
      </c>
      <c r="G346" s="226"/>
      <c r="H346" s="229">
        <v>10</v>
      </c>
      <c r="I346" s="230"/>
      <c r="J346" s="226"/>
      <c r="K346" s="226"/>
      <c r="L346" s="231"/>
      <c r="M346" s="232"/>
      <c r="N346" s="233"/>
      <c r="O346" s="233"/>
      <c r="P346" s="233"/>
      <c r="Q346" s="233"/>
      <c r="R346" s="233"/>
      <c r="S346" s="233"/>
      <c r="T346" s="23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5" t="s">
        <v>147</v>
      </c>
      <c r="AU346" s="235" t="s">
        <v>79</v>
      </c>
      <c r="AV346" s="13" t="s">
        <v>79</v>
      </c>
      <c r="AW346" s="13" t="s">
        <v>31</v>
      </c>
      <c r="AX346" s="13" t="s">
        <v>69</v>
      </c>
      <c r="AY346" s="235" t="s">
        <v>134</v>
      </c>
    </row>
    <row r="347" spans="1:51" s="13" customFormat="1" ht="12">
      <c r="A347" s="13"/>
      <c r="B347" s="225"/>
      <c r="C347" s="226"/>
      <c r="D347" s="218" t="s">
        <v>147</v>
      </c>
      <c r="E347" s="227" t="s">
        <v>19</v>
      </c>
      <c r="F347" s="228" t="s">
        <v>737</v>
      </c>
      <c r="G347" s="226"/>
      <c r="H347" s="229">
        <v>14.32</v>
      </c>
      <c r="I347" s="230"/>
      <c r="J347" s="226"/>
      <c r="K347" s="226"/>
      <c r="L347" s="231"/>
      <c r="M347" s="232"/>
      <c r="N347" s="233"/>
      <c r="O347" s="233"/>
      <c r="P347" s="233"/>
      <c r="Q347" s="233"/>
      <c r="R347" s="233"/>
      <c r="S347" s="233"/>
      <c r="T347" s="23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5" t="s">
        <v>147</v>
      </c>
      <c r="AU347" s="235" t="s">
        <v>79</v>
      </c>
      <c r="AV347" s="13" t="s">
        <v>79</v>
      </c>
      <c r="AW347" s="13" t="s">
        <v>31</v>
      </c>
      <c r="AX347" s="13" t="s">
        <v>69</v>
      </c>
      <c r="AY347" s="235" t="s">
        <v>134</v>
      </c>
    </row>
    <row r="348" spans="1:51" s="13" customFormat="1" ht="12">
      <c r="A348" s="13"/>
      <c r="B348" s="225"/>
      <c r="C348" s="226"/>
      <c r="D348" s="218" t="s">
        <v>147</v>
      </c>
      <c r="E348" s="227" t="s">
        <v>19</v>
      </c>
      <c r="F348" s="228" t="s">
        <v>735</v>
      </c>
      <c r="G348" s="226"/>
      <c r="H348" s="229">
        <v>4.4</v>
      </c>
      <c r="I348" s="230"/>
      <c r="J348" s="226"/>
      <c r="K348" s="226"/>
      <c r="L348" s="231"/>
      <c r="M348" s="232"/>
      <c r="N348" s="233"/>
      <c r="O348" s="233"/>
      <c r="P348" s="233"/>
      <c r="Q348" s="233"/>
      <c r="R348" s="233"/>
      <c r="S348" s="233"/>
      <c r="T348" s="23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5" t="s">
        <v>147</v>
      </c>
      <c r="AU348" s="235" t="s">
        <v>79</v>
      </c>
      <c r="AV348" s="13" t="s">
        <v>79</v>
      </c>
      <c r="AW348" s="13" t="s">
        <v>31</v>
      </c>
      <c r="AX348" s="13" t="s">
        <v>69</v>
      </c>
      <c r="AY348" s="235" t="s">
        <v>134</v>
      </c>
    </row>
    <row r="349" spans="1:51" s="13" customFormat="1" ht="12">
      <c r="A349" s="13"/>
      <c r="B349" s="225"/>
      <c r="C349" s="226"/>
      <c r="D349" s="218" t="s">
        <v>147</v>
      </c>
      <c r="E349" s="227" t="s">
        <v>19</v>
      </c>
      <c r="F349" s="228" t="s">
        <v>733</v>
      </c>
      <c r="G349" s="226"/>
      <c r="H349" s="229">
        <v>103.5</v>
      </c>
      <c r="I349" s="230"/>
      <c r="J349" s="226"/>
      <c r="K349" s="226"/>
      <c r="L349" s="231"/>
      <c r="M349" s="232"/>
      <c r="N349" s="233"/>
      <c r="O349" s="233"/>
      <c r="P349" s="233"/>
      <c r="Q349" s="233"/>
      <c r="R349" s="233"/>
      <c r="S349" s="233"/>
      <c r="T349" s="23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5" t="s">
        <v>147</v>
      </c>
      <c r="AU349" s="235" t="s">
        <v>79</v>
      </c>
      <c r="AV349" s="13" t="s">
        <v>79</v>
      </c>
      <c r="AW349" s="13" t="s">
        <v>31</v>
      </c>
      <c r="AX349" s="13" t="s">
        <v>69</v>
      </c>
      <c r="AY349" s="235" t="s">
        <v>134</v>
      </c>
    </row>
    <row r="350" spans="1:51" s="13" customFormat="1" ht="12">
      <c r="A350" s="13"/>
      <c r="B350" s="225"/>
      <c r="C350" s="226"/>
      <c r="D350" s="218" t="s">
        <v>147</v>
      </c>
      <c r="E350" s="227" t="s">
        <v>19</v>
      </c>
      <c r="F350" s="228" t="s">
        <v>734</v>
      </c>
      <c r="G350" s="226"/>
      <c r="H350" s="229">
        <v>2.76</v>
      </c>
      <c r="I350" s="230"/>
      <c r="J350" s="226"/>
      <c r="K350" s="226"/>
      <c r="L350" s="231"/>
      <c r="M350" s="232"/>
      <c r="N350" s="233"/>
      <c r="O350" s="233"/>
      <c r="P350" s="233"/>
      <c r="Q350" s="233"/>
      <c r="R350" s="233"/>
      <c r="S350" s="233"/>
      <c r="T350" s="23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5" t="s">
        <v>147</v>
      </c>
      <c r="AU350" s="235" t="s">
        <v>79</v>
      </c>
      <c r="AV350" s="13" t="s">
        <v>79</v>
      </c>
      <c r="AW350" s="13" t="s">
        <v>31</v>
      </c>
      <c r="AX350" s="13" t="s">
        <v>69</v>
      </c>
      <c r="AY350" s="235" t="s">
        <v>134</v>
      </c>
    </row>
    <row r="351" spans="1:51" s="14" customFormat="1" ht="12">
      <c r="A351" s="14"/>
      <c r="B351" s="236"/>
      <c r="C351" s="237"/>
      <c r="D351" s="218" t="s">
        <v>147</v>
      </c>
      <c r="E351" s="238" t="s">
        <v>19</v>
      </c>
      <c r="F351" s="239" t="s">
        <v>208</v>
      </c>
      <c r="G351" s="237"/>
      <c r="H351" s="240">
        <v>134.98</v>
      </c>
      <c r="I351" s="241"/>
      <c r="J351" s="237"/>
      <c r="K351" s="237"/>
      <c r="L351" s="242"/>
      <c r="M351" s="243"/>
      <c r="N351" s="244"/>
      <c r="O351" s="244"/>
      <c r="P351" s="244"/>
      <c r="Q351" s="244"/>
      <c r="R351" s="244"/>
      <c r="S351" s="244"/>
      <c r="T351" s="24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6" t="s">
        <v>147</v>
      </c>
      <c r="AU351" s="246" t="s">
        <v>79</v>
      </c>
      <c r="AV351" s="14" t="s">
        <v>141</v>
      </c>
      <c r="AW351" s="14" t="s">
        <v>31</v>
      </c>
      <c r="AX351" s="14" t="s">
        <v>77</v>
      </c>
      <c r="AY351" s="246" t="s">
        <v>134</v>
      </c>
    </row>
    <row r="352" spans="1:65" s="2" customFormat="1" ht="16.5" customHeight="1">
      <c r="A352" s="39"/>
      <c r="B352" s="40"/>
      <c r="C352" s="205" t="s">
        <v>404</v>
      </c>
      <c r="D352" s="205" t="s">
        <v>136</v>
      </c>
      <c r="E352" s="206" t="s">
        <v>497</v>
      </c>
      <c r="F352" s="207" t="s">
        <v>498</v>
      </c>
      <c r="G352" s="208" t="s">
        <v>499</v>
      </c>
      <c r="H352" s="209">
        <v>9.4</v>
      </c>
      <c r="I352" s="210"/>
      <c r="J352" s="211">
        <f>ROUND(I352*H352,2)</f>
        <v>0</v>
      </c>
      <c r="K352" s="207" t="s">
        <v>140</v>
      </c>
      <c r="L352" s="45"/>
      <c r="M352" s="212" t="s">
        <v>19</v>
      </c>
      <c r="N352" s="213" t="s">
        <v>40</v>
      </c>
      <c r="O352" s="85"/>
      <c r="P352" s="214">
        <f>O352*H352</f>
        <v>0</v>
      </c>
      <c r="Q352" s="214">
        <v>0.08688</v>
      </c>
      <c r="R352" s="214">
        <f>Q352*H352</f>
        <v>0.8166720000000001</v>
      </c>
      <c r="S352" s="214">
        <v>0</v>
      </c>
      <c r="T352" s="21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141</v>
      </c>
      <c r="AT352" s="216" t="s">
        <v>136</v>
      </c>
      <c r="AU352" s="216" t="s">
        <v>79</v>
      </c>
      <c r="AY352" s="18" t="s">
        <v>134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77</v>
      </c>
      <c r="BK352" s="217">
        <f>ROUND(I352*H352,2)</f>
        <v>0</v>
      </c>
      <c r="BL352" s="18" t="s">
        <v>141</v>
      </c>
      <c r="BM352" s="216" t="s">
        <v>738</v>
      </c>
    </row>
    <row r="353" spans="1:47" s="2" customFormat="1" ht="12">
      <c r="A353" s="39"/>
      <c r="B353" s="40"/>
      <c r="C353" s="41"/>
      <c r="D353" s="218" t="s">
        <v>143</v>
      </c>
      <c r="E353" s="41"/>
      <c r="F353" s="219" t="s">
        <v>501</v>
      </c>
      <c r="G353" s="41"/>
      <c r="H353" s="41"/>
      <c r="I353" s="220"/>
      <c r="J353" s="41"/>
      <c r="K353" s="41"/>
      <c r="L353" s="45"/>
      <c r="M353" s="221"/>
      <c r="N353" s="222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143</v>
      </c>
      <c r="AU353" s="18" t="s">
        <v>79</v>
      </c>
    </row>
    <row r="354" spans="1:47" s="2" customFormat="1" ht="12">
      <c r="A354" s="39"/>
      <c r="B354" s="40"/>
      <c r="C354" s="41"/>
      <c r="D354" s="223" t="s">
        <v>145</v>
      </c>
      <c r="E354" s="41"/>
      <c r="F354" s="224" t="s">
        <v>502</v>
      </c>
      <c r="G354" s="41"/>
      <c r="H354" s="41"/>
      <c r="I354" s="220"/>
      <c r="J354" s="41"/>
      <c r="K354" s="41"/>
      <c r="L354" s="45"/>
      <c r="M354" s="221"/>
      <c r="N354" s="222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145</v>
      </c>
      <c r="AU354" s="18" t="s">
        <v>79</v>
      </c>
    </row>
    <row r="355" spans="1:51" s="13" customFormat="1" ht="12">
      <c r="A355" s="13"/>
      <c r="B355" s="225"/>
      <c r="C355" s="226"/>
      <c r="D355" s="218" t="s">
        <v>147</v>
      </c>
      <c r="E355" s="227" t="s">
        <v>19</v>
      </c>
      <c r="F355" s="228" t="s">
        <v>739</v>
      </c>
      <c r="G355" s="226"/>
      <c r="H355" s="229">
        <v>6.6</v>
      </c>
      <c r="I355" s="230"/>
      <c r="J355" s="226"/>
      <c r="K355" s="226"/>
      <c r="L355" s="231"/>
      <c r="M355" s="232"/>
      <c r="N355" s="233"/>
      <c r="O355" s="233"/>
      <c r="P355" s="233"/>
      <c r="Q355" s="233"/>
      <c r="R355" s="233"/>
      <c r="S355" s="233"/>
      <c r="T355" s="23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5" t="s">
        <v>147</v>
      </c>
      <c r="AU355" s="235" t="s">
        <v>79</v>
      </c>
      <c r="AV355" s="13" t="s">
        <v>79</v>
      </c>
      <c r="AW355" s="13" t="s">
        <v>31</v>
      </c>
      <c r="AX355" s="13" t="s">
        <v>69</v>
      </c>
      <c r="AY355" s="235" t="s">
        <v>134</v>
      </c>
    </row>
    <row r="356" spans="1:51" s="13" customFormat="1" ht="12">
      <c r="A356" s="13"/>
      <c r="B356" s="225"/>
      <c r="C356" s="226"/>
      <c r="D356" s="218" t="s">
        <v>147</v>
      </c>
      <c r="E356" s="227" t="s">
        <v>19</v>
      </c>
      <c r="F356" s="228" t="s">
        <v>504</v>
      </c>
      <c r="G356" s="226"/>
      <c r="H356" s="229">
        <v>2.8</v>
      </c>
      <c r="I356" s="230"/>
      <c r="J356" s="226"/>
      <c r="K356" s="226"/>
      <c r="L356" s="231"/>
      <c r="M356" s="232"/>
      <c r="N356" s="233"/>
      <c r="O356" s="233"/>
      <c r="P356" s="233"/>
      <c r="Q356" s="233"/>
      <c r="R356" s="233"/>
      <c r="S356" s="233"/>
      <c r="T356" s="23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5" t="s">
        <v>147</v>
      </c>
      <c r="AU356" s="235" t="s">
        <v>79</v>
      </c>
      <c r="AV356" s="13" t="s">
        <v>79</v>
      </c>
      <c r="AW356" s="13" t="s">
        <v>31</v>
      </c>
      <c r="AX356" s="13" t="s">
        <v>69</v>
      </c>
      <c r="AY356" s="235" t="s">
        <v>134</v>
      </c>
    </row>
    <row r="357" spans="1:51" s="14" customFormat="1" ht="12">
      <c r="A357" s="14"/>
      <c r="B357" s="236"/>
      <c r="C357" s="237"/>
      <c r="D357" s="218" t="s">
        <v>147</v>
      </c>
      <c r="E357" s="238" t="s">
        <v>19</v>
      </c>
      <c r="F357" s="239" t="s">
        <v>208</v>
      </c>
      <c r="G357" s="237"/>
      <c r="H357" s="240">
        <v>9.4</v>
      </c>
      <c r="I357" s="241"/>
      <c r="J357" s="237"/>
      <c r="K357" s="237"/>
      <c r="L357" s="242"/>
      <c r="M357" s="243"/>
      <c r="N357" s="244"/>
      <c r="O357" s="244"/>
      <c r="P357" s="244"/>
      <c r="Q357" s="244"/>
      <c r="R357" s="244"/>
      <c r="S357" s="244"/>
      <c r="T357" s="245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6" t="s">
        <v>147</v>
      </c>
      <c r="AU357" s="246" t="s">
        <v>79</v>
      </c>
      <c r="AV357" s="14" t="s">
        <v>141</v>
      </c>
      <c r="AW357" s="14" t="s">
        <v>31</v>
      </c>
      <c r="AX357" s="14" t="s">
        <v>77</v>
      </c>
      <c r="AY357" s="246" t="s">
        <v>134</v>
      </c>
    </row>
    <row r="358" spans="1:63" s="12" customFormat="1" ht="22.8" customHeight="1">
      <c r="A358" s="12"/>
      <c r="B358" s="189"/>
      <c r="C358" s="190"/>
      <c r="D358" s="191" t="s">
        <v>68</v>
      </c>
      <c r="E358" s="203" t="s">
        <v>156</v>
      </c>
      <c r="F358" s="203" t="s">
        <v>505</v>
      </c>
      <c r="G358" s="190"/>
      <c r="H358" s="190"/>
      <c r="I358" s="193"/>
      <c r="J358" s="204">
        <f>BK358</f>
        <v>0</v>
      </c>
      <c r="K358" s="190"/>
      <c r="L358" s="195"/>
      <c r="M358" s="196"/>
      <c r="N358" s="197"/>
      <c r="O358" s="197"/>
      <c r="P358" s="198">
        <f>SUM(P359:P370)</f>
        <v>0</v>
      </c>
      <c r="Q358" s="197"/>
      <c r="R358" s="198">
        <f>SUM(R359:R370)</f>
        <v>196.834</v>
      </c>
      <c r="S358" s="197"/>
      <c r="T358" s="199">
        <f>SUM(T359:T370)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0" t="s">
        <v>77</v>
      </c>
      <c r="AT358" s="201" t="s">
        <v>68</v>
      </c>
      <c r="AU358" s="201" t="s">
        <v>77</v>
      </c>
      <c r="AY358" s="200" t="s">
        <v>134</v>
      </c>
      <c r="BK358" s="202">
        <f>SUM(BK359:BK370)</f>
        <v>0</v>
      </c>
    </row>
    <row r="359" spans="1:65" s="2" customFormat="1" ht="16.5" customHeight="1">
      <c r="A359" s="39"/>
      <c r="B359" s="40"/>
      <c r="C359" s="205" t="s">
        <v>740</v>
      </c>
      <c r="D359" s="205" t="s">
        <v>136</v>
      </c>
      <c r="E359" s="206" t="s">
        <v>507</v>
      </c>
      <c r="F359" s="207" t="s">
        <v>508</v>
      </c>
      <c r="G359" s="208" t="s">
        <v>139</v>
      </c>
      <c r="H359" s="209">
        <v>555.8</v>
      </c>
      <c r="I359" s="210"/>
      <c r="J359" s="211">
        <f>ROUND(I359*H359,2)</f>
        <v>0</v>
      </c>
      <c r="K359" s="207" t="s">
        <v>140</v>
      </c>
      <c r="L359" s="45"/>
      <c r="M359" s="212" t="s">
        <v>19</v>
      </c>
      <c r="N359" s="213" t="s">
        <v>40</v>
      </c>
      <c r="O359" s="85"/>
      <c r="P359" s="214">
        <f>O359*H359</f>
        <v>0</v>
      </c>
      <c r="Q359" s="214">
        <v>0.23</v>
      </c>
      <c r="R359" s="214">
        <f>Q359*H359</f>
        <v>127.83399999999999</v>
      </c>
      <c r="S359" s="214">
        <v>0</v>
      </c>
      <c r="T359" s="215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6" t="s">
        <v>141</v>
      </c>
      <c r="AT359" s="216" t="s">
        <v>136</v>
      </c>
      <c r="AU359" s="216" t="s">
        <v>79</v>
      </c>
      <c r="AY359" s="18" t="s">
        <v>134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77</v>
      </c>
      <c r="BK359" s="217">
        <f>ROUND(I359*H359,2)</f>
        <v>0</v>
      </c>
      <c r="BL359" s="18" t="s">
        <v>141</v>
      </c>
      <c r="BM359" s="216" t="s">
        <v>741</v>
      </c>
    </row>
    <row r="360" spans="1:47" s="2" customFormat="1" ht="12">
      <c r="A360" s="39"/>
      <c r="B360" s="40"/>
      <c r="C360" s="41"/>
      <c r="D360" s="218" t="s">
        <v>143</v>
      </c>
      <c r="E360" s="41"/>
      <c r="F360" s="219" t="s">
        <v>510</v>
      </c>
      <c r="G360" s="41"/>
      <c r="H360" s="41"/>
      <c r="I360" s="220"/>
      <c r="J360" s="41"/>
      <c r="K360" s="41"/>
      <c r="L360" s="45"/>
      <c r="M360" s="221"/>
      <c r="N360" s="222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143</v>
      </c>
      <c r="AU360" s="18" t="s">
        <v>79</v>
      </c>
    </row>
    <row r="361" spans="1:47" s="2" customFormat="1" ht="12">
      <c r="A361" s="39"/>
      <c r="B361" s="40"/>
      <c r="C361" s="41"/>
      <c r="D361" s="223" t="s">
        <v>145</v>
      </c>
      <c r="E361" s="41"/>
      <c r="F361" s="224" t="s">
        <v>511</v>
      </c>
      <c r="G361" s="41"/>
      <c r="H361" s="41"/>
      <c r="I361" s="220"/>
      <c r="J361" s="41"/>
      <c r="K361" s="41"/>
      <c r="L361" s="45"/>
      <c r="M361" s="221"/>
      <c r="N361" s="222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145</v>
      </c>
      <c r="AU361" s="18" t="s">
        <v>79</v>
      </c>
    </row>
    <row r="362" spans="1:51" s="13" customFormat="1" ht="12">
      <c r="A362" s="13"/>
      <c r="B362" s="225"/>
      <c r="C362" s="226"/>
      <c r="D362" s="218" t="s">
        <v>147</v>
      </c>
      <c r="E362" s="227" t="s">
        <v>19</v>
      </c>
      <c r="F362" s="228" t="s">
        <v>742</v>
      </c>
      <c r="G362" s="226"/>
      <c r="H362" s="229">
        <v>345</v>
      </c>
      <c r="I362" s="230"/>
      <c r="J362" s="226"/>
      <c r="K362" s="226"/>
      <c r="L362" s="231"/>
      <c r="M362" s="232"/>
      <c r="N362" s="233"/>
      <c r="O362" s="233"/>
      <c r="P362" s="233"/>
      <c r="Q362" s="233"/>
      <c r="R362" s="233"/>
      <c r="S362" s="233"/>
      <c r="T362" s="23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5" t="s">
        <v>147</v>
      </c>
      <c r="AU362" s="235" t="s">
        <v>79</v>
      </c>
      <c r="AV362" s="13" t="s">
        <v>79</v>
      </c>
      <c r="AW362" s="13" t="s">
        <v>31</v>
      </c>
      <c r="AX362" s="13" t="s">
        <v>69</v>
      </c>
      <c r="AY362" s="235" t="s">
        <v>134</v>
      </c>
    </row>
    <row r="363" spans="1:51" s="13" customFormat="1" ht="12">
      <c r="A363" s="13"/>
      <c r="B363" s="225"/>
      <c r="C363" s="226"/>
      <c r="D363" s="218" t="s">
        <v>147</v>
      </c>
      <c r="E363" s="227" t="s">
        <v>19</v>
      </c>
      <c r="F363" s="228" t="s">
        <v>627</v>
      </c>
      <c r="G363" s="226"/>
      <c r="H363" s="229">
        <v>150</v>
      </c>
      <c r="I363" s="230"/>
      <c r="J363" s="226"/>
      <c r="K363" s="226"/>
      <c r="L363" s="231"/>
      <c r="M363" s="232"/>
      <c r="N363" s="233"/>
      <c r="O363" s="233"/>
      <c r="P363" s="233"/>
      <c r="Q363" s="233"/>
      <c r="R363" s="233"/>
      <c r="S363" s="233"/>
      <c r="T363" s="23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5" t="s">
        <v>147</v>
      </c>
      <c r="AU363" s="235" t="s">
        <v>79</v>
      </c>
      <c r="AV363" s="13" t="s">
        <v>79</v>
      </c>
      <c r="AW363" s="13" t="s">
        <v>31</v>
      </c>
      <c r="AX363" s="13" t="s">
        <v>69</v>
      </c>
      <c r="AY363" s="235" t="s">
        <v>134</v>
      </c>
    </row>
    <row r="364" spans="1:51" s="13" customFormat="1" ht="12">
      <c r="A364" s="13"/>
      <c r="B364" s="225"/>
      <c r="C364" s="226"/>
      <c r="D364" s="218" t="s">
        <v>147</v>
      </c>
      <c r="E364" s="227" t="s">
        <v>19</v>
      </c>
      <c r="F364" s="228" t="s">
        <v>743</v>
      </c>
      <c r="G364" s="226"/>
      <c r="H364" s="229">
        <v>25</v>
      </c>
      <c r="I364" s="230"/>
      <c r="J364" s="226"/>
      <c r="K364" s="226"/>
      <c r="L364" s="231"/>
      <c r="M364" s="232"/>
      <c r="N364" s="233"/>
      <c r="O364" s="233"/>
      <c r="P364" s="233"/>
      <c r="Q364" s="233"/>
      <c r="R364" s="233"/>
      <c r="S364" s="233"/>
      <c r="T364" s="23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5" t="s">
        <v>147</v>
      </c>
      <c r="AU364" s="235" t="s">
        <v>79</v>
      </c>
      <c r="AV364" s="13" t="s">
        <v>79</v>
      </c>
      <c r="AW364" s="13" t="s">
        <v>31</v>
      </c>
      <c r="AX364" s="13" t="s">
        <v>69</v>
      </c>
      <c r="AY364" s="235" t="s">
        <v>134</v>
      </c>
    </row>
    <row r="365" spans="1:51" s="13" customFormat="1" ht="12">
      <c r="A365" s="13"/>
      <c r="B365" s="225"/>
      <c r="C365" s="226"/>
      <c r="D365" s="218" t="s">
        <v>147</v>
      </c>
      <c r="E365" s="227" t="s">
        <v>19</v>
      </c>
      <c r="F365" s="228" t="s">
        <v>701</v>
      </c>
      <c r="G365" s="226"/>
      <c r="H365" s="229">
        <v>35.8</v>
      </c>
      <c r="I365" s="230"/>
      <c r="J365" s="226"/>
      <c r="K365" s="226"/>
      <c r="L365" s="231"/>
      <c r="M365" s="232"/>
      <c r="N365" s="233"/>
      <c r="O365" s="233"/>
      <c r="P365" s="233"/>
      <c r="Q365" s="233"/>
      <c r="R365" s="233"/>
      <c r="S365" s="233"/>
      <c r="T365" s="23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5" t="s">
        <v>147</v>
      </c>
      <c r="AU365" s="235" t="s">
        <v>79</v>
      </c>
      <c r="AV365" s="13" t="s">
        <v>79</v>
      </c>
      <c r="AW365" s="13" t="s">
        <v>31</v>
      </c>
      <c r="AX365" s="13" t="s">
        <v>69</v>
      </c>
      <c r="AY365" s="235" t="s">
        <v>134</v>
      </c>
    </row>
    <row r="366" spans="1:51" s="14" customFormat="1" ht="12">
      <c r="A366" s="14"/>
      <c r="B366" s="236"/>
      <c r="C366" s="237"/>
      <c r="D366" s="218" t="s">
        <v>147</v>
      </c>
      <c r="E366" s="238" t="s">
        <v>19</v>
      </c>
      <c r="F366" s="239" t="s">
        <v>208</v>
      </c>
      <c r="G366" s="237"/>
      <c r="H366" s="240">
        <v>555.8</v>
      </c>
      <c r="I366" s="241"/>
      <c r="J366" s="237"/>
      <c r="K366" s="237"/>
      <c r="L366" s="242"/>
      <c r="M366" s="243"/>
      <c r="N366" s="244"/>
      <c r="O366" s="244"/>
      <c r="P366" s="244"/>
      <c r="Q366" s="244"/>
      <c r="R366" s="244"/>
      <c r="S366" s="244"/>
      <c r="T366" s="245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6" t="s">
        <v>147</v>
      </c>
      <c r="AU366" s="246" t="s">
        <v>79</v>
      </c>
      <c r="AV366" s="14" t="s">
        <v>141</v>
      </c>
      <c r="AW366" s="14" t="s">
        <v>31</v>
      </c>
      <c r="AX366" s="14" t="s">
        <v>77</v>
      </c>
      <c r="AY366" s="246" t="s">
        <v>134</v>
      </c>
    </row>
    <row r="367" spans="1:65" s="2" customFormat="1" ht="16.5" customHeight="1">
      <c r="A367" s="39"/>
      <c r="B367" s="40"/>
      <c r="C367" s="205" t="s">
        <v>506</v>
      </c>
      <c r="D367" s="205" t="s">
        <v>136</v>
      </c>
      <c r="E367" s="206" t="s">
        <v>515</v>
      </c>
      <c r="F367" s="207" t="s">
        <v>516</v>
      </c>
      <c r="G367" s="208" t="s">
        <v>139</v>
      </c>
      <c r="H367" s="209">
        <v>150</v>
      </c>
      <c r="I367" s="210"/>
      <c r="J367" s="211">
        <f>ROUND(I367*H367,2)</f>
        <v>0</v>
      </c>
      <c r="K367" s="207" t="s">
        <v>140</v>
      </c>
      <c r="L367" s="45"/>
      <c r="M367" s="212" t="s">
        <v>19</v>
      </c>
      <c r="N367" s="213" t="s">
        <v>40</v>
      </c>
      <c r="O367" s="85"/>
      <c r="P367" s="214">
        <f>O367*H367</f>
        <v>0</v>
      </c>
      <c r="Q367" s="214">
        <v>0.46</v>
      </c>
      <c r="R367" s="214">
        <f>Q367*H367</f>
        <v>69</v>
      </c>
      <c r="S367" s="214">
        <v>0</v>
      </c>
      <c r="T367" s="215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16" t="s">
        <v>141</v>
      </c>
      <c r="AT367" s="216" t="s">
        <v>136</v>
      </c>
      <c r="AU367" s="216" t="s">
        <v>79</v>
      </c>
      <c r="AY367" s="18" t="s">
        <v>134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18" t="s">
        <v>77</v>
      </c>
      <c r="BK367" s="217">
        <f>ROUND(I367*H367,2)</f>
        <v>0</v>
      </c>
      <c r="BL367" s="18" t="s">
        <v>141</v>
      </c>
      <c r="BM367" s="216" t="s">
        <v>744</v>
      </c>
    </row>
    <row r="368" spans="1:47" s="2" customFormat="1" ht="12">
      <c r="A368" s="39"/>
      <c r="B368" s="40"/>
      <c r="C368" s="41"/>
      <c r="D368" s="218" t="s">
        <v>143</v>
      </c>
      <c r="E368" s="41"/>
      <c r="F368" s="219" t="s">
        <v>518</v>
      </c>
      <c r="G368" s="41"/>
      <c r="H368" s="41"/>
      <c r="I368" s="220"/>
      <c r="J368" s="41"/>
      <c r="K368" s="41"/>
      <c r="L368" s="45"/>
      <c r="M368" s="221"/>
      <c r="N368" s="222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143</v>
      </c>
      <c r="AU368" s="18" t="s">
        <v>79</v>
      </c>
    </row>
    <row r="369" spans="1:47" s="2" customFormat="1" ht="12">
      <c r="A369" s="39"/>
      <c r="B369" s="40"/>
      <c r="C369" s="41"/>
      <c r="D369" s="223" t="s">
        <v>145</v>
      </c>
      <c r="E369" s="41"/>
      <c r="F369" s="224" t="s">
        <v>519</v>
      </c>
      <c r="G369" s="41"/>
      <c r="H369" s="41"/>
      <c r="I369" s="220"/>
      <c r="J369" s="41"/>
      <c r="K369" s="41"/>
      <c r="L369" s="45"/>
      <c r="M369" s="221"/>
      <c r="N369" s="222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145</v>
      </c>
      <c r="AU369" s="18" t="s">
        <v>79</v>
      </c>
    </row>
    <row r="370" spans="1:51" s="13" customFormat="1" ht="12">
      <c r="A370" s="13"/>
      <c r="B370" s="225"/>
      <c r="C370" s="226"/>
      <c r="D370" s="218" t="s">
        <v>147</v>
      </c>
      <c r="E370" s="227" t="s">
        <v>19</v>
      </c>
      <c r="F370" s="228" t="s">
        <v>627</v>
      </c>
      <c r="G370" s="226"/>
      <c r="H370" s="229">
        <v>150</v>
      </c>
      <c r="I370" s="230"/>
      <c r="J370" s="226"/>
      <c r="K370" s="226"/>
      <c r="L370" s="231"/>
      <c r="M370" s="232"/>
      <c r="N370" s="233"/>
      <c r="O370" s="233"/>
      <c r="P370" s="233"/>
      <c r="Q370" s="233"/>
      <c r="R370" s="233"/>
      <c r="S370" s="233"/>
      <c r="T370" s="23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5" t="s">
        <v>147</v>
      </c>
      <c r="AU370" s="235" t="s">
        <v>79</v>
      </c>
      <c r="AV370" s="13" t="s">
        <v>79</v>
      </c>
      <c r="AW370" s="13" t="s">
        <v>31</v>
      </c>
      <c r="AX370" s="13" t="s">
        <v>77</v>
      </c>
      <c r="AY370" s="235" t="s">
        <v>134</v>
      </c>
    </row>
    <row r="371" spans="1:63" s="12" customFormat="1" ht="22.8" customHeight="1">
      <c r="A371" s="12"/>
      <c r="B371" s="189"/>
      <c r="C371" s="190"/>
      <c r="D371" s="191" t="s">
        <v>68</v>
      </c>
      <c r="E371" s="203" t="s">
        <v>352</v>
      </c>
      <c r="F371" s="203" t="s">
        <v>520</v>
      </c>
      <c r="G371" s="190"/>
      <c r="H371" s="190"/>
      <c r="I371" s="193"/>
      <c r="J371" s="204">
        <f>BK371</f>
        <v>0</v>
      </c>
      <c r="K371" s="190"/>
      <c r="L371" s="195"/>
      <c r="M371" s="196"/>
      <c r="N371" s="197"/>
      <c r="O371" s="197"/>
      <c r="P371" s="198">
        <f>SUM(P372:P381)</f>
        <v>0</v>
      </c>
      <c r="Q371" s="197"/>
      <c r="R371" s="198">
        <f>SUM(R372:R381)</f>
        <v>0.194477976</v>
      </c>
      <c r="S371" s="197"/>
      <c r="T371" s="199">
        <f>SUM(T372:T381)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0" t="s">
        <v>77</v>
      </c>
      <c r="AT371" s="201" t="s">
        <v>68</v>
      </c>
      <c r="AU371" s="201" t="s">
        <v>77</v>
      </c>
      <c r="AY371" s="200" t="s">
        <v>134</v>
      </c>
      <c r="BK371" s="202">
        <f>SUM(BK372:BK381)</f>
        <v>0</v>
      </c>
    </row>
    <row r="372" spans="1:65" s="2" customFormat="1" ht="16.5" customHeight="1">
      <c r="A372" s="39"/>
      <c r="B372" s="40"/>
      <c r="C372" s="205" t="s">
        <v>514</v>
      </c>
      <c r="D372" s="205" t="s">
        <v>136</v>
      </c>
      <c r="E372" s="206" t="s">
        <v>522</v>
      </c>
      <c r="F372" s="207" t="s">
        <v>523</v>
      </c>
      <c r="G372" s="208" t="s">
        <v>152</v>
      </c>
      <c r="H372" s="209">
        <v>2</v>
      </c>
      <c r="I372" s="210"/>
      <c r="J372" s="211">
        <f>ROUND(I372*H372,2)</f>
        <v>0</v>
      </c>
      <c r="K372" s="207" t="s">
        <v>140</v>
      </c>
      <c r="L372" s="45"/>
      <c r="M372" s="212" t="s">
        <v>19</v>
      </c>
      <c r="N372" s="213" t="s">
        <v>40</v>
      </c>
      <c r="O372" s="85"/>
      <c r="P372" s="214">
        <f>O372*H372</f>
        <v>0</v>
      </c>
      <c r="Q372" s="214">
        <v>0</v>
      </c>
      <c r="R372" s="214">
        <f>Q372*H372</f>
        <v>0</v>
      </c>
      <c r="S372" s="214">
        <v>0</v>
      </c>
      <c r="T372" s="215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16" t="s">
        <v>141</v>
      </c>
      <c r="AT372" s="216" t="s">
        <v>136</v>
      </c>
      <c r="AU372" s="216" t="s">
        <v>79</v>
      </c>
      <c r="AY372" s="18" t="s">
        <v>134</v>
      </c>
      <c r="BE372" s="217">
        <f>IF(N372="základní",J372,0)</f>
        <v>0</v>
      </c>
      <c r="BF372" s="217">
        <f>IF(N372="snížená",J372,0)</f>
        <v>0</v>
      </c>
      <c r="BG372" s="217">
        <f>IF(N372="zákl. přenesená",J372,0)</f>
        <v>0</v>
      </c>
      <c r="BH372" s="217">
        <f>IF(N372="sníž. přenesená",J372,0)</f>
        <v>0</v>
      </c>
      <c r="BI372" s="217">
        <f>IF(N372="nulová",J372,0)</f>
        <v>0</v>
      </c>
      <c r="BJ372" s="18" t="s">
        <v>77</v>
      </c>
      <c r="BK372" s="217">
        <f>ROUND(I372*H372,2)</f>
        <v>0</v>
      </c>
      <c r="BL372" s="18" t="s">
        <v>141</v>
      </c>
      <c r="BM372" s="216" t="s">
        <v>745</v>
      </c>
    </row>
    <row r="373" spans="1:47" s="2" customFormat="1" ht="12">
      <c r="A373" s="39"/>
      <c r="B373" s="40"/>
      <c r="C373" s="41"/>
      <c r="D373" s="218" t="s">
        <v>143</v>
      </c>
      <c r="E373" s="41"/>
      <c r="F373" s="219" t="s">
        <v>525</v>
      </c>
      <c r="G373" s="41"/>
      <c r="H373" s="41"/>
      <c r="I373" s="220"/>
      <c r="J373" s="41"/>
      <c r="K373" s="41"/>
      <c r="L373" s="45"/>
      <c r="M373" s="221"/>
      <c r="N373" s="222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143</v>
      </c>
      <c r="AU373" s="18" t="s">
        <v>79</v>
      </c>
    </row>
    <row r="374" spans="1:47" s="2" customFormat="1" ht="12">
      <c r="A374" s="39"/>
      <c r="B374" s="40"/>
      <c r="C374" s="41"/>
      <c r="D374" s="223" t="s">
        <v>145</v>
      </c>
      <c r="E374" s="41"/>
      <c r="F374" s="224" t="s">
        <v>526</v>
      </c>
      <c r="G374" s="41"/>
      <c r="H374" s="41"/>
      <c r="I374" s="220"/>
      <c r="J374" s="41"/>
      <c r="K374" s="41"/>
      <c r="L374" s="45"/>
      <c r="M374" s="221"/>
      <c r="N374" s="222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145</v>
      </c>
      <c r="AU374" s="18" t="s">
        <v>79</v>
      </c>
    </row>
    <row r="375" spans="1:47" s="2" customFormat="1" ht="12">
      <c r="A375" s="39"/>
      <c r="B375" s="40"/>
      <c r="C375" s="41"/>
      <c r="D375" s="218" t="s">
        <v>308</v>
      </c>
      <c r="E375" s="41"/>
      <c r="F375" s="247" t="s">
        <v>527</v>
      </c>
      <c r="G375" s="41"/>
      <c r="H375" s="41"/>
      <c r="I375" s="220"/>
      <c r="J375" s="41"/>
      <c r="K375" s="41"/>
      <c r="L375" s="45"/>
      <c r="M375" s="221"/>
      <c r="N375" s="222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308</v>
      </c>
      <c r="AU375" s="18" t="s">
        <v>79</v>
      </c>
    </row>
    <row r="376" spans="1:51" s="13" customFormat="1" ht="12">
      <c r="A376" s="13"/>
      <c r="B376" s="225"/>
      <c r="C376" s="226"/>
      <c r="D376" s="218" t="s">
        <v>147</v>
      </c>
      <c r="E376" s="227" t="s">
        <v>19</v>
      </c>
      <c r="F376" s="228" t="s">
        <v>746</v>
      </c>
      <c r="G376" s="226"/>
      <c r="H376" s="229">
        <v>2</v>
      </c>
      <c r="I376" s="230"/>
      <c r="J376" s="226"/>
      <c r="K376" s="226"/>
      <c r="L376" s="231"/>
      <c r="M376" s="232"/>
      <c r="N376" s="233"/>
      <c r="O376" s="233"/>
      <c r="P376" s="233"/>
      <c r="Q376" s="233"/>
      <c r="R376" s="233"/>
      <c r="S376" s="233"/>
      <c r="T376" s="23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5" t="s">
        <v>147</v>
      </c>
      <c r="AU376" s="235" t="s">
        <v>79</v>
      </c>
      <c r="AV376" s="13" t="s">
        <v>79</v>
      </c>
      <c r="AW376" s="13" t="s">
        <v>31</v>
      </c>
      <c r="AX376" s="13" t="s">
        <v>77</v>
      </c>
      <c r="AY376" s="235" t="s">
        <v>134</v>
      </c>
    </row>
    <row r="377" spans="1:65" s="2" customFormat="1" ht="16.5" customHeight="1">
      <c r="A377" s="39"/>
      <c r="B377" s="40"/>
      <c r="C377" s="205" t="s">
        <v>555</v>
      </c>
      <c r="D377" s="205" t="s">
        <v>136</v>
      </c>
      <c r="E377" s="206" t="s">
        <v>529</v>
      </c>
      <c r="F377" s="207" t="s">
        <v>530</v>
      </c>
      <c r="G377" s="208" t="s">
        <v>139</v>
      </c>
      <c r="H377" s="209">
        <v>48.4</v>
      </c>
      <c r="I377" s="210"/>
      <c r="J377" s="211">
        <f>ROUND(I377*H377,2)</f>
        <v>0</v>
      </c>
      <c r="K377" s="207" t="s">
        <v>140</v>
      </c>
      <c r="L377" s="45"/>
      <c r="M377" s="212" t="s">
        <v>19</v>
      </c>
      <c r="N377" s="213" t="s">
        <v>40</v>
      </c>
      <c r="O377" s="85"/>
      <c r="P377" s="214">
        <f>O377*H377</f>
        <v>0</v>
      </c>
      <c r="Q377" s="214">
        <v>0.00401814</v>
      </c>
      <c r="R377" s="214">
        <f>Q377*H377</f>
        <v>0.194477976</v>
      </c>
      <c r="S377" s="214">
        <v>0</v>
      </c>
      <c r="T377" s="215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16" t="s">
        <v>141</v>
      </c>
      <c r="AT377" s="216" t="s">
        <v>136</v>
      </c>
      <c r="AU377" s="216" t="s">
        <v>79</v>
      </c>
      <c r="AY377" s="18" t="s">
        <v>134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18" t="s">
        <v>77</v>
      </c>
      <c r="BK377" s="217">
        <f>ROUND(I377*H377,2)</f>
        <v>0</v>
      </c>
      <c r="BL377" s="18" t="s">
        <v>141</v>
      </c>
      <c r="BM377" s="216" t="s">
        <v>747</v>
      </c>
    </row>
    <row r="378" spans="1:47" s="2" customFormat="1" ht="12">
      <c r="A378" s="39"/>
      <c r="B378" s="40"/>
      <c r="C378" s="41"/>
      <c r="D378" s="218" t="s">
        <v>143</v>
      </c>
      <c r="E378" s="41"/>
      <c r="F378" s="219" t="s">
        <v>532</v>
      </c>
      <c r="G378" s="41"/>
      <c r="H378" s="41"/>
      <c r="I378" s="220"/>
      <c r="J378" s="41"/>
      <c r="K378" s="41"/>
      <c r="L378" s="45"/>
      <c r="M378" s="221"/>
      <c r="N378" s="222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143</v>
      </c>
      <c r="AU378" s="18" t="s">
        <v>79</v>
      </c>
    </row>
    <row r="379" spans="1:47" s="2" customFormat="1" ht="12">
      <c r="A379" s="39"/>
      <c r="B379" s="40"/>
      <c r="C379" s="41"/>
      <c r="D379" s="223" t="s">
        <v>145</v>
      </c>
      <c r="E379" s="41"/>
      <c r="F379" s="224" t="s">
        <v>533</v>
      </c>
      <c r="G379" s="41"/>
      <c r="H379" s="41"/>
      <c r="I379" s="220"/>
      <c r="J379" s="41"/>
      <c r="K379" s="41"/>
      <c r="L379" s="45"/>
      <c r="M379" s="221"/>
      <c r="N379" s="222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145</v>
      </c>
      <c r="AU379" s="18" t="s">
        <v>79</v>
      </c>
    </row>
    <row r="380" spans="1:51" s="13" customFormat="1" ht="12">
      <c r="A380" s="13"/>
      <c r="B380" s="225"/>
      <c r="C380" s="226"/>
      <c r="D380" s="218" t="s">
        <v>147</v>
      </c>
      <c r="E380" s="227" t="s">
        <v>19</v>
      </c>
      <c r="F380" s="228" t="s">
        <v>748</v>
      </c>
      <c r="G380" s="226"/>
      <c r="H380" s="229">
        <v>48.4</v>
      </c>
      <c r="I380" s="230"/>
      <c r="J380" s="226"/>
      <c r="K380" s="226"/>
      <c r="L380" s="231"/>
      <c r="M380" s="232"/>
      <c r="N380" s="233"/>
      <c r="O380" s="233"/>
      <c r="P380" s="233"/>
      <c r="Q380" s="233"/>
      <c r="R380" s="233"/>
      <c r="S380" s="233"/>
      <c r="T380" s="23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5" t="s">
        <v>147</v>
      </c>
      <c r="AU380" s="235" t="s">
        <v>79</v>
      </c>
      <c r="AV380" s="13" t="s">
        <v>79</v>
      </c>
      <c r="AW380" s="13" t="s">
        <v>31</v>
      </c>
      <c r="AX380" s="13" t="s">
        <v>69</v>
      </c>
      <c r="AY380" s="235" t="s">
        <v>134</v>
      </c>
    </row>
    <row r="381" spans="1:51" s="14" customFormat="1" ht="12">
      <c r="A381" s="14"/>
      <c r="B381" s="236"/>
      <c r="C381" s="237"/>
      <c r="D381" s="218" t="s">
        <v>147</v>
      </c>
      <c r="E381" s="238" t="s">
        <v>19</v>
      </c>
      <c r="F381" s="239" t="s">
        <v>208</v>
      </c>
      <c r="G381" s="237"/>
      <c r="H381" s="240">
        <v>48.4</v>
      </c>
      <c r="I381" s="241"/>
      <c r="J381" s="237"/>
      <c r="K381" s="237"/>
      <c r="L381" s="242"/>
      <c r="M381" s="243"/>
      <c r="N381" s="244"/>
      <c r="O381" s="244"/>
      <c r="P381" s="244"/>
      <c r="Q381" s="244"/>
      <c r="R381" s="244"/>
      <c r="S381" s="244"/>
      <c r="T381" s="245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6" t="s">
        <v>147</v>
      </c>
      <c r="AU381" s="246" t="s">
        <v>79</v>
      </c>
      <c r="AV381" s="14" t="s">
        <v>141</v>
      </c>
      <c r="AW381" s="14" t="s">
        <v>31</v>
      </c>
      <c r="AX381" s="14" t="s">
        <v>77</v>
      </c>
      <c r="AY381" s="246" t="s">
        <v>134</v>
      </c>
    </row>
    <row r="382" spans="1:63" s="12" customFormat="1" ht="22.8" customHeight="1">
      <c r="A382" s="12"/>
      <c r="B382" s="189"/>
      <c r="C382" s="190"/>
      <c r="D382" s="191" t="s">
        <v>68</v>
      </c>
      <c r="E382" s="203" t="s">
        <v>490</v>
      </c>
      <c r="F382" s="203" t="s">
        <v>535</v>
      </c>
      <c r="G382" s="190"/>
      <c r="H382" s="190"/>
      <c r="I382" s="193"/>
      <c r="J382" s="204">
        <f>BK382</f>
        <v>0</v>
      </c>
      <c r="K382" s="190"/>
      <c r="L382" s="195"/>
      <c r="M382" s="196"/>
      <c r="N382" s="197"/>
      <c r="O382" s="197"/>
      <c r="P382" s="198">
        <f>SUM(P383:P405)</f>
        <v>0</v>
      </c>
      <c r="Q382" s="197"/>
      <c r="R382" s="198">
        <f>SUM(R383:R405)</f>
        <v>27.37635712</v>
      </c>
      <c r="S382" s="197"/>
      <c r="T382" s="199">
        <f>SUM(T383:T405)</f>
        <v>20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00" t="s">
        <v>77</v>
      </c>
      <c r="AT382" s="201" t="s">
        <v>68</v>
      </c>
      <c r="AU382" s="201" t="s">
        <v>77</v>
      </c>
      <c r="AY382" s="200" t="s">
        <v>134</v>
      </c>
      <c r="BK382" s="202">
        <f>SUM(BK383:BK405)</f>
        <v>0</v>
      </c>
    </row>
    <row r="383" spans="1:65" s="2" customFormat="1" ht="16.5" customHeight="1">
      <c r="A383" s="39"/>
      <c r="B383" s="40"/>
      <c r="C383" s="205" t="s">
        <v>576</v>
      </c>
      <c r="D383" s="205" t="s">
        <v>136</v>
      </c>
      <c r="E383" s="206" t="s">
        <v>537</v>
      </c>
      <c r="F383" s="207" t="s">
        <v>538</v>
      </c>
      <c r="G383" s="208" t="s">
        <v>499</v>
      </c>
      <c r="H383" s="209">
        <v>11.8</v>
      </c>
      <c r="I383" s="210"/>
      <c r="J383" s="211">
        <f>ROUND(I383*H383,2)</f>
        <v>0</v>
      </c>
      <c r="K383" s="207" t="s">
        <v>140</v>
      </c>
      <c r="L383" s="45"/>
      <c r="M383" s="212" t="s">
        <v>19</v>
      </c>
      <c r="N383" s="213" t="s">
        <v>40</v>
      </c>
      <c r="O383" s="85"/>
      <c r="P383" s="214">
        <f>O383*H383</f>
        <v>0</v>
      </c>
      <c r="Q383" s="214">
        <v>0.5889663</v>
      </c>
      <c r="R383" s="214">
        <f>Q383*H383</f>
        <v>6.949802340000001</v>
      </c>
      <c r="S383" s="214">
        <v>0</v>
      </c>
      <c r="T383" s="215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16" t="s">
        <v>141</v>
      </c>
      <c r="AT383" s="216" t="s">
        <v>136</v>
      </c>
      <c r="AU383" s="216" t="s">
        <v>79</v>
      </c>
      <c r="AY383" s="18" t="s">
        <v>134</v>
      </c>
      <c r="BE383" s="217">
        <f>IF(N383="základní",J383,0)</f>
        <v>0</v>
      </c>
      <c r="BF383" s="217">
        <f>IF(N383="snížená",J383,0)</f>
        <v>0</v>
      </c>
      <c r="BG383" s="217">
        <f>IF(N383="zákl. přenesená",J383,0)</f>
        <v>0</v>
      </c>
      <c r="BH383" s="217">
        <f>IF(N383="sníž. přenesená",J383,0)</f>
        <v>0</v>
      </c>
      <c r="BI383" s="217">
        <f>IF(N383="nulová",J383,0)</f>
        <v>0</v>
      </c>
      <c r="BJ383" s="18" t="s">
        <v>77</v>
      </c>
      <c r="BK383" s="217">
        <f>ROUND(I383*H383,2)</f>
        <v>0</v>
      </c>
      <c r="BL383" s="18" t="s">
        <v>141</v>
      </c>
      <c r="BM383" s="216" t="s">
        <v>749</v>
      </c>
    </row>
    <row r="384" spans="1:47" s="2" customFormat="1" ht="12">
      <c r="A384" s="39"/>
      <c r="B384" s="40"/>
      <c r="C384" s="41"/>
      <c r="D384" s="218" t="s">
        <v>143</v>
      </c>
      <c r="E384" s="41"/>
      <c r="F384" s="219" t="s">
        <v>540</v>
      </c>
      <c r="G384" s="41"/>
      <c r="H384" s="41"/>
      <c r="I384" s="220"/>
      <c r="J384" s="41"/>
      <c r="K384" s="41"/>
      <c r="L384" s="45"/>
      <c r="M384" s="221"/>
      <c r="N384" s="222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143</v>
      </c>
      <c r="AU384" s="18" t="s">
        <v>79</v>
      </c>
    </row>
    <row r="385" spans="1:47" s="2" customFormat="1" ht="12">
      <c r="A385" s="39"/>
      <c r="B385" s="40"/>
      <c r="C385" s="41"/>
      <c r="D385" s="223" t="s">
        <v>145</v>
      </c>
      <c r="E385" s="41"/>
      <c r="F385" s="224" t="s">
        <v>541</v>
      </c>
      <c r="G385" s="41"/>
      <c r="H385" s="41"/>
      <c r="I385" s="220"/>
      <c r="J385" s="41"/>
      <c r="K385" s="41"/>
      <c r="L385" s="45"/>
      <c r="M385" s="221"/>
      <c r="N385" s="222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145</v>
      </c>
      <c r="AU385" s="18" t="s">
        <v>79</v>
      </c>
    </row>
    <row r="386" spans="1:51" s="13" customFormat="1" ht="12">
      <c r="A386" s="13"/>
      <c r="B386" s="225"/>
      <c r="C386" s="226"/>
      <c r="D386" s="218" t="s">
        <v>147</v>
      </c>
      <c r="E386" s="227" t="s">
        <v>19</v>
      </c>
      <c r="F386" s="228" t="s">
        <v>750</v>
      </c>
      <c r="G386" s="226"/>
      <c r="H386" s="229">
        <v>11.8</v>
      </c>
      <c r="I386" s="230"/>
      <c r="J386" s="226"/>
      <c r="K386" s="226"/>
      <c r="L386" s="231"/>
      <c r="M386" s="232"/>
      <c r="N386" s="233"/>
      <c r="O386" s="233"/>
      <c r="P386" s="233"/>
      <c r="Q386" s="233"/>
      <c r="R386" s="233"/>
      <c r="S386" s="233"/>
      <c r="T386" s="23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5" t="s">
        <v>147</v>
      </c>
      <c r="AU386" s="235" t="s">
        <v>79</v>
      </c>
      <c r="AV386" s="13" t="s">
        <v>79</v>
      </c>
      <c r="AW386" s="13" t="s">
        <v>31</v>
      </c>
      <c r="AX386" s="13" t="s">
        <v>77</v>
      </c>
      <c r="AY386" s="235" t="s">
        <v>134</v>
      </c>
    </row>
    <row r="387" spans="1:65" s="2" customFormat="1" ht="16.5" customHeight="1">
      <c r="A387" s="39"/>
      <c r="B387" s="40"/>
      <c r="C387" s="248" t="s">
        <v>584</v>
      </c>
      <c r="D387" s="248" t="s">
        <v>348</v>
      </c>
      <c r="E387" s="249" t="s">
        <v>544</v>
      </c>
      <c r="F387" s="250" t="s">
        <v>545</v>
      </c>
      <c r="G387" s="251" t="s">
        <v>152</v>
      </c>
      <c r="H387" s="252">
        <v>4.925</v>
      </c>
      <c r="I387" s="253"/>
      <c r="J387" s="254">
        <f>ROUND(I387*H387,2)</f>
        <v>0</v>
      </c>
      <c r="K387" s="250" t="s">
        <v>19</v>
      </c>
      <c r="L387" s="255"/>
      <c r="M387" s="256" t="s">
        <v>19</v>
      </c>
      <c r="N387" s="257" t="s">
        <v>40</v>
      </c>
      <c r="O387" s="85"/>
      <c r="P387" s="214">
        <f>O387*H387</f>
        <v>0</v>
      </c>
      <c r="Q387" s="214">
        <v>0.536</v>
      </c>
      <c r="R387" s="214">
        <f>Q387*H387</f>
        <v>2.6398</v>
      </c>
      <c r="S387" s="214">
        <v>0</v>
      </c>
      <c r="T387" s="215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16" t="s">
        <v>352</v>
      </c>
      <c r="AT387" s="216" t="s">
        <v>348</v>
      </c>
      <c r="AU387" s="216" t="s">
        <v>79</v>
      </c>
      <c r="AY387" s="18" t="s">
        <v>134</v>
      </c>
      <c r="BE387" s="217">
        <f>IF(N387="základní",J387,0)</f>
        <v>0</v>
      </c>
      <c r="BF387" s="217">
        <f>IF(N387="snížená",J387,0)</f>
        <v>0</v>
      </c>
      <c r="BG387" s="217">
        <f>IF(N387="zákl. přenesená",J387,0)</f>
        <v>0</v>
      </c>
      <c r="BH387" s="217">
        <f>IF(N387="sníž. přenesená",J387,0)</f>
        <v>0</v>
      </c>
      <c r="BI387" s="217">
        <f>IF(N387="nulová",J387,0)</f>
        <v>0</v>
      </c>
      <c r="BJ387" s="18" t="s">
        <v>77</v>
      </c>
      <c r="BK387" s="217">
        <f>ROUND(I387*H387,2)</f>
        <v>0</v>
      </c>
      <c r="BL387" s="18" t="s">
        <v>141</v>
      </c>
      <c r="BM387" s="216" t="s">
        <v>751</v>
      </c>
    </row>
    <row r="388" spans="1:47" s="2" customFormat="1" ht="12">
      <c r="A388" s="39"/>
      <c r="B388" s="40"/>
      <c r="C388" s="41"/>
      <c r="D388" s="218" t="s">
        <v>143</v>
      </c>
      <c r="E388" s="41"/>
      <c r="F388" s="219" t="s">
        <v>545</v>
      </c>
      <c r="G388" s="41"/>
      <c r="H388" s="41"/>
      <c r="I388" s="220"/>
      <c r="J388" s="41"/>
      <c r="K388" s="41"/>
      <c r="L388" s="45"/>
      <c r="M388" s="221"/>
      <c r="N388" s="222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143</v>
      </c>
      <c r="AU388" s="18" t="s">
        <v>79</v>
      </c>
    </row>
    <row r="389" spans="1:51" s="13" customFormat="1" ht="12">
      <c r="A389" s="13"/>
      <c r="B389" s="225"/>
      <c r="C389" s="226"/>
      <c r="D389" s="218" t="s">
        <v>147</v>
      </c>
      <c r="E389" s="226"/>
      <c r="F389" s="228" t="s">
        <v>752</v>
      </c>
      <c r="G389" s="226"/>
      <c r="H389" s="229">
        <v>4.925</v>
      </c>
      <c r="I389" s="230"/>
      <c r="J389" s="226"/>
      <c r="K389" s="226"/>
      <c r="L389" s="231"/>
      <c r="M389" s="232"/>
      <c r="N389" s="233"/>
      <c r="O389" s="233"/>
      <c r="P389" s="233"/>
      <c r="Q389" s="233"/>
      <c r="R389" s="233"/>
      <c r="S389" s="233"/>
      <c r="T389" s="23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5" t="s">
        <v>147</v>
      </c>
      <c r="AU389" s="235" t="s">
        <v>79</v>
      </c>
      <c r="AV389" s="13" t="s">
        <v>79</v>
      </c>
      <c r="AW389" s="13" t="s">
        <v>4</v>
      </c>
      <c r="AX389" s="13" t="s">
        <v>77</v>
      </c>
      <c r="AY389" s="235" t="s">
        <v>134</v>
      </c>
    </row>
    <row r="390" spans="1:65" s="2" customFormat="1" ht="16.5" customHeight="1">
      <c r="A390" s="39"/>
      <c r="B390" s="40"/>
      <c r="C390" s="205" t="s">
        <v>753</v>
      </c>
      <c r="D390" s="205" t="s">
        <v>136</v>
      </c>
      <c r="E390" s="206" t="s">
        <v>549</v>
      </c>
      <c r="F390" s="207" t="s">
        <v>550</v>
      </c>
      <c r="G390" s="208" t="s">
        <v>220</v>
      </c>
      <c r="H390" s="209">
        <v>7.08</v>
      </c>
      <c r="I390" s="210"/>
      <c r="J390" s="211">
        <f>ROUND(I390*H390,2)</f>
        <v>0</v>
      </c>
      <c r="K390" s="207" t="s">
        <v>140</v>
      </c>
      <c r="L390" s="45"/>
      <c r="M390" s="212" t="s">
        <v>19</v>
      </c>
      <c r="N390" s="213" t="s">
        <v>40</v>
      </c>
      <c r="O390" s="85"/>
      <c r="P390" s="214">
        <f>O390*H390</f>
        <v>0</v>
      </c>
      <c r="Q390" s="214">
        <v>2.5122535</v>
      </c>
      <c r="R390" s="214">
        <f>Q390*H390</f>
        <v>17.78675478</v>
      </c>
      <c r="S390" s="214">
        <v>0</v>
      </c>
      <c r="T390" s="215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16" t="s">
        <v>141</v>
      </c>
      <c r="AT390" s="216" t="s">
        <v>136</v>
      </c>
      <c r="AU390" s="216" t="s">
        <v>79</v>
      </c>
      <c r="AY390" s="18" t="s">
        <v>134</v>
      </c>
      <c r="BE390" s="217">
        <f>IF(N390="základní",J390,0)</f>
        <v>0</v>
      </c>
      <c r="BF390" s="217">
        <f>IF(N390="snížená",J390,0)</f>
        <v>0</v>
      </c>
      <c r="BG390" s="217">
        <f>IF(N390="zákl. přenesená",J390,0)</f>
        <v>0</v>
      </c>
      <c r="BH390" s="217">
        <f>IF(N390="sníž. přenesená",J390,0)</f>
        <v>0</v>
      </c>
      <c r="BI390" s="217">
        <f>IF(N390="nulová",J390,0)</f>
        <v>0</v>
      </c>
      <c r="BJ390" s="18" t="s">
        <v>77</v>
      </c>
      <c r="BK390" s="217">
        <f>ROUND(I390*H390,2)</f>
        <v>0</v>
      </c>
      <c r="BL390" s="18" t="s">
        <v>141</v>
      </c>
      <c r="BM390" s="216" t="s">
        <v>754</v>
      </c>
    </row>
    <row r="391" spans="1:47" s="2" customFormat="1" ht="12">
      <c r="A391" s="39"/>
      <c r="B391" s="40"/>
      <c r="C391" s="41"/>
      <c r="D391" s="218" t="s">
        <v>143</v>
      </c>
      <c r="E391" s="41"/>
      <c r="F391" s="219" t="s">
        <v>552</v>
      </c>
      <c r="G391" s="41"/>
      <c r="H391" s="41"/>
      <c r="I391" s="220"/>
      <c r="J391" s="41"/>
      <c r="K391" s="41"/>
      <c r="L391" s="45"/>
      <c r="M391" s="221"/>
      <c r="N391" s="222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143</v>
      </c>
      <c r="AU391" s="18" t="s">
        <v>79</v>
      </c>
    </row>
    <row r="392" spans="1:47" s="2" customFormat="1" ht="12">
      <c r="A392" s="39"/>
      <c r="B392" s="40"/>
      <c r="C392" s="41"/>
      <c r="D392" s="223" t="s">
        <v>145</v>
      </c>
      <c r="E392" s="41"/>
      <c r="F392" s="224" t="s">
        <v>553</v>
      </c>
      <c r="G392" s="41"/>
      <c r="H392" s="41"/>
      <c r="I392" s="220"/>
      <c r="J392" s="41"/>
      <c r="K392" s="41"/>
      <c r="L392" s="45"/>
      <c r="M392" s="221"/>
      <c r="N392" s="222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145</v>
      </c>
      <c r="AU392" s="18" t="s">
        <v>79</v>
      </c>
    </row>
    <row r="393" spans="1:51" s="13" customFormat="1" ht="12">
      <c r="A393" s="13"/>
      <c r="B393" s="225"/>
      <c r="C393" s="226"/>
      <c r="D393" s="218" t="s">
        <v>147</v>
      </c>
      <c r="E393" s="227" t="s">
        <v>19</v>
      </c>
      <c r="F393" s="228" t="s">
        <v>755</v>
      </c>
      <c r="G393" s="226"/>
      <c r="H393" s="229">
        <v>7.08</v>
      </c>
      <c r="I393" s="230"/>
      <c r="J393" s="226"/>
      <c r="K393" s="226"/>
      <c r="L393" s="231"/>
      <c r="M393" s="232"/>
      <c r="N393" s="233"/>
      <c r="O393" s="233"/>
      <c r="P393" s="233"/>
      <c r="Q393" s="233"/>
      <c r="R393" s="233"/>
      <c r="S393" s="233"/>
      <c r="T393" s="23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5" t="s">
        <v>147</v>
      </c>
      <c r="AU393" s="235" t="s">
        <v>79</v>
      </c>
      <c r="AV393" s="13" t="s">
        <v>79</v>
      </c>
      <c r="AW393" s="13" t="s">
        <v>31</v>
      </c>
      <c r="AX393" s="13" t="s">
        <v>77</v>
      </c>
      <c r="AY393" s="235" t="s">
        <v>134</v>
      </c>
    </row>
    <row r="394" spans="1:65" s="2" customFormat="1" ht="16.5" customHeight="1">
      <c r="A394" s="39"/>
      <c r="B394" s="40"/>
      <c r="C394" s="205" t="s">
        <v>756</v>
      </c>
      <c r="D394" s="205" t="s">
        <v>136</v>
      </c>
      <c r="E394" s="206" t="s">
        <v>556</v>
      </c>
      <c r="F394" s="207" t="s">
        <v>557</v>
      </c>
      <c r="G394" s="208" t="s">
        <v>139</v>
      </c>
      <c r="H394" s="209">
        <v>1000</v>
      </c>
      <c r="I394" s="210"/>
      <c r="J394" s="211">
        <f>ROUND(I394*H394,2)</f>
        <v>0</v>
      </c>
      <c r="K394" s="207" t="s">
        <v>140</v>
      </c>
      <c r="L394" s="45"/>
      <c r="M394" s="212" t="s">
        <v>19</v>
      </c>
      <c r="N394" s="213" t="s">
        <v>40</v>
      </c>
      <c r="O394" s="85"/>
      <c r="P394" s="214">
        <f>O394*H394</f>
        <v>0</v>
      </c>
      <c r="Q394" s="214">
        <v>0</v>
      </c>
      <c r="R394" s="214">
        <f>Q394*H394</f>
        <v>0</v>
      </c>
      <c r="S394" s="214">
        <v>0.02</v>
      </c>
      <c r="T394" s="215">
        <f>S394*H394</f>
        <v>20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6" t="s">
        <v>141</v>
      </c>
      <c r="AT394" s="216" t="s">
        <v>136</v>
      </c>
      <c r="AU394" s="216" t="s">
        <v>79</v>
      </c>
      <c r="AY394" s="18" t="s">
        <v>134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8" t="s">
        <v>77</v>
      </c>
      <c r="BK394" s="217">
        <f>ROUND(I394*H394,2)</f>
        <v>0</v>
      </c>
      <c r="BL394" s="18" t="s">
        <v>141</v>
      </c>
      <c r="BM394" s="216" t="s">
        <v>757</v>
      </c>
    </row>
    <row r="395" spans="1:47" s="2" customFormat="1" ht="12">
      <c r="A395" s="39"/>
      <c r="B395" s="40"/>
      <c r="C395" s="41"/>
      <c r="D395" s="218" t="s">
        <v>143</v>
      </c>
      <c r="E395" s="41"/>
      <c r="F395" s="219" t="s">
        <v>559</v>
      </c>
      <c r="G395" s="41"/>
      <c r="H395" s="41"/>
      <c r="I395" s="220"/>
      <c r="J395" s="41"/>
      <c r="K395" s="41"/>
      <c r="L395" s="45"/>
      <c r="M395" s="221"/>
      <c r="N395" s="222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143</v>
      </c>
      <c r="AU395" s="18" t="s">
        <v>79</v>
      </c>
    </row>
    <row r="396" spans="1:47" s="2" customFormat="1" ht="12">
      <c r="A396" s="39"/>
      <c r="B396" s="40"/>
      <c r="C396" s="41"/>
      <c r="D396" s="223" t="s">
        <v>145</v>
      </c>
      <c r="E396" s="41"/>
      <c r="F396" s="224" t="s">
        <v>560</v>
      </c>
      <c r="G396" s="41"/>
      <c r="H396" s="41"/>
      <c r="I396" s="220"/>
      <c r="J396" s="41"/>
      <c r="K396" s="41"/>
      <c r="L396" s="45"/>
      <c r="M396" s="221"/>
      <c r="N396" s="222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145</v>
      </c>
      <c r="AU396" s="18" t="s">
        <v>79</v>
      </c>
    </row>
    <row r="397" spans="1:47" s="2" customFormat="1" ht="12">
      <c r="A397" s="39"/>
      <c r="B397" s="40"/>
      <c r="C397" s="41"/>
      <c r="D397" s="218" t="s">
        <v>308</v>
      </c>
      <c r="E397" s="41"/>
      <c r="F397" s="247" t="s">
        <v>561</v>
      </c>
      <c r="G397" s="41"/>
      <c r="H397" s="41"/>
      <c r="I397" s="220"/>
      <c r="J397" s="41"/>
      <c r="K397" s="41"/>
      <c r="L397" s="45"/>
      <c r="M397" s="221"/>
      <c r="N397" s="222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308</v>
      </c>
      <c r="AU397" s="18" t="s">
        <v>79</v>
      </c>
    </row>
    <row r="398" spans="1:51" s="13" customFormat="1" ht="12">
      <c r="A398" s="13"/>
      <c r="B398" s="225"/>
      <c r="C398" s="226"/>
      <c r="D398" s="218" t="s">
        <v>147</v>
      </c>
      <c r="E398" s="227" t="s">
        <v>19</v>
      </c>
      <c r="F398" s="228" t="s">
        <v>758</v>
      </c>
      <c r="G398" s="226"/>
      <c r="H398" s="229">
        <v>1000</v>
      </c>
      <c r="I398" s="230"/>
      <c r="J398" s="226"/>
      <c r="K398" s="226"/>
      <c r="L398" s="231"/>
      <c r="M398" s="232"/>
      <c r="N398" s="233"/>
      <c r="O398" s="233"/>
      <c r="P398" s="233"/>
      <c r="Q398" s="233"/>
      <c r="R398" s="233"/>
      <c r="S398" s="233"/>
      <c r="T398" s="23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5" t="s">
        <v>147</v>
      </c>
      <c r="AU398" s="235" t="s">
        <v>79</v>
      </c>
      <c r="AV398" s="13" t="s">
        <v>79</v>
      </c>
      <c r="AW398" s="13" t="s">
        <v>31</v>
      </c>
      <c r="AX398" s="13" t="s">
        <v>77</v>
      </c>
      <c r="AY398" s="235" t="s">
        <v>134</v>
      </c>
    </row>
    <row r="399" spans="1:65" s="2" customFormat="1" ht="24.15" customHeight="1">
      <c r="A399" s="39"/>
      <c r="B399" s="40"/>
      <c r="C399" s="205" t="s">
        <v>759</v>
      </c>
      <c r="D399" s="205" t="s">
        <v>136</v>
      </c>
      <c r="E399" s="206" t="s">
        <v>564</v>
      </c>
      <c r="F399" s="207" t="s">
        <v>565</v>
      </c>
      <c r="G399" s="208" t="s">
        <v>499</v>
      </c>
      <c r="H399" s="209">
        <v>4.3</v>
      </c>
      <c r="I399" s="210"/>
      <c r="J399" s="211">
        <f>ROUND(I399*H399,2)</f>
        <v>0</v>
      </c>
      <c r="K399" s="207" t="s">
        <v>19</v>
      </c>
      <c r="L399" s="45"/>
      <c r="M399" s="212" t="s">
        <v>19</v>
      </c>
      <c r="N399" s="213" t="s">
        <v>40</v>
      </c>
      <c r="O399" s="85"/>
      <c r="P399" s="214">
        <f>O399*H399</f>
        <v>0</v>
      </c>
      <c r="Q399" s="214">
        <v>0</v>
      </c>
      <c r="R399" s="214">
        <f>Q399*H399</f>
        <v>0</v>
      </c>
      <c r="S399" s="214">
        <v>0</v>
      </c>
      <c r="T399" s="215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6" t="s">
        <v>141</v>
      </c>
      <c r="AT399" s="216" t="s">
        <v>136</v>
      </c>
      <c r="AU399" s="216" t="s">
        <v>79</v>
      </c>
      <c r="AY399" s="18" t="s">
        <v>134</v>
      </c>
      <c r="BE399" s="217">
        <f>IF(N399="základní",J399,0)</f>
        <v>0</v>
      </c>
      <c r="BF399" s="217">
        <f>IF(N399="snížená",J399,0)</f>
        <v>0</v>
      </c>
      <c r="BG399" s="217">
        <f>IF(N399="zákl. přenesená",J399,0)</f>
        <v>0</v>
      </c>
      <c r="BH399" s="217">
        <f>IF(N399="sníž. přenesená",J399,0)</f>
        <v>0</v>
      </c>
      <c r="BI399" s="217">
        <f>IF(N399="nulová",J399,0)</f>
        <v>0</v>
      </c>
      <c r="BJ399" s="18" t="s">
        <v>77</v>
      </c>
      <c r="BK399" s="217">
        <f>ROUND(I399*H399,2)</f>
        <v>0</v>
      </c>
      <c r="BL399" s="18" t="s">
        <v>141</v>
      </c>
      <c r="BM399" s="216" t="s">
        <v>760</v>
      </c>
    </row>
    <row r="400" spans="1:47" s="2" customFormat="1" ht="12">
      <c r="A400" s="39"/>
      <c r="B400" s="40"/>
      <c r="C400" s="41"/>
      <c r="D400" s="218" t="s">
        <v>143</v>
      </c>
      <c r="E400" s="41"/>
      <c r="F400" s="219" t="s">
        <v>565</v>
      </c>
      <c r="G400" s="41"/>
      <c r="H400" s="41"/>
      <c r="I400" s="220"/>
      <c r="J400" s="41"/>
      <c r="K400" s="41"/>
      <c r="L400" s="45"/>
      <c r="M400" s="221"/>
      <c r="N400" s="222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143</v>
      </c>
      <c r="AU400" s="18" t="s">
        <v>79</v>
      </c>
    </row>
    <row r="401" spans="1:47" s="2" customFormat="1" ht="12">
      <c r="A401" s="39"/>
      <c r="B401" s="40"/>
      <c r="C401" s="41"/>
      <c r="D401" s="218" t="s">
        <v>310</v>
      </c>
      <c r="E401" s="41"/>
      <c r="F401" s="247" t="s">
        <v>567</v>
      </c>
      <c r="G401" s="41"/>
      <c r="H401" s="41"/>
      <c r="I401" s="220"/>
      <c r="J401" s="41"/>
      <c r="K401" s="41"/>
      <c r="L401" s="45"/>
      <c r="M401" s="221"/>
      <c r="N401" s="222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310</v>
      </c>
      <c r="AU401" s="18" t="s">
        <v>79</v>
      </c>
    </row>
    <row r="402" spans="1:51" s="13" customFormat="1" ht="12">
      <c r="A402" s="13"/>
      <c r="B402" s="225"/>
      <c r="C402" s="226"/>
      <c r="D402" s="218" t="s">
        <v>147</v>
      </c>
      <c r="E402" s="227" t="s">
        <v>19</v>
      </c>
      <c r="F402" s="228" t="s">
        <v>761</v>
      </c>
      <c r="G402" s="226"/>
      <c r="H402" s="229">
        <v>4.3</v>
      </c>
      <c r="I402" s="230"/>
      <c r="J402" s="226"/>
      <c r="K402" s="226"/>
      <c r="L402" s="231"/>
      <c r="M402" s="232"/>
      <c r="N402" s="233"/>
      <c r="O402" s="233"/>
      <c r="P402" s="233"/>
      <c r="Q402" s="233"/>
      <c r="R402" s="233"/>
      <c r="S402" s="233"/>
      <c r="T402" s="23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5" t="s">
        <v>147</v>
      </c>
      <c r="AU402" s="235" t="s">
        <v>79</v>
      </c>
      <c r="AV402" s="13" t="s">
        <v>79</v>
      </c>
      <c r="AW402" s="13" t="s">
        <v>31</v>
      </c>
      <c r="AX402" s="13" t="s">
        <v>77</v>
      </c>
      <c r="AY402" s="235" t="s">
        <v>134</v>
      </c>
    </row>
    <row r="403" spans="1:65" s="2" customFormat="1" ht="24.15" customHeight="1">
      <c r="A403" s="39"/>
      <c r="B403" s="40"/>
      <c r="C403" s="248" t="s">
        <v>536</v>
      </c>
      <c r="D403" s="248" t="s">
        <v>348</v>
      </c>
      <c r="E403" s="249" t="s">
        <v>570</v>
      </c>
      <c r="F403" s="250" t="s">
        <v>571</v>
      </c>
      <c r="G403" s="251" t="s">
        <v>572</v>
      </c>
      <c r="H403" s="252">
        <v>1</v>
      </c>
      <c r="I403" s="253"/>
      <c r="J403" s="254">
        <f>ROUND(I403*H403,2)</f>
        <v>0</v>
      </c>
      <c r="K403" s="250" t="s">
        <v>19</v>
      </c>
      <c r="L403" s="255"/>
      <c r="M403" s="256" t="s">
        <v>19</v>
      </c>
      <c r="N403" s="257" t="s">
        <v>40</v>
      </c>
      <c r="O403" s="85"/>
      <c r="P403" s="214">
        <f>O403*H403</f>
        <v>0</v>
      </c>
      <c r="Q403" s="214">
        <v>0</v>
      </c>
      <c r="R403" s="214">
        <f>Q403*H403</f>
        <v>0</v>
      </c>
      <c r="S403" s="214">
        <v>0</v>
      </c>
      <c r="T403" s="215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16" t="s">
        <v>352</v>
      </c>
      <c r="AT403" s="216" t="s">
        <v>348</v>
      </c>
      <c r="AU403" s="216" t="s">
        <v>79</v>
      </c>
      <c r="AY403" s="18" t="s">
        <v>134</v>
      </c>
      <c r="BE403" s="217">
        <f>IF(N403="základní",J403,0)</f>
        <v>0</v>
      </c>
      <c r="BF403" s="217">
        <f>IF(N403="snížená",J403,0)</f>
        <v>0</v>
      </c>
      <c r="BG403" s="217">
        <f>IF(N403="zákl. přenesená",J403,0)</f>
        <v>0</v>
      </c>
      <c r="BH403" s="217">
        <f>IF(N403="sníž. přenesená",J403,0)</f>
        <v>0</v>
      </c>
      <c r="BI403" s="217">
        <f>IF(N403="nulová",J403,0)</f>
        <v>0</v>
      </c>
      <c r="BJ403" s="18" t="s">
        <v>77</v>
      </c>
      <c r="BK403" s="217">
        <f>ROUND(I403*H403,2)</f>
        <v>0</v>
      </c>
      <c r="BL403" s="18" t="s">
        <v>141</v>
      </c>
      <c r="BM403" s="216" t="s">
        <v>762</v>
      </c>
    </row>
    <row r="404" spans="1:47" s="2" customFormat="1" ht="12">
      <c r="A404" s="39"/>
      <c r="B404" s="40"/>
      <c r="C404" s="41"/>
      <c r="D404" s="218" t="s">
        <v>143</v>
      </c>
      <c r="E404" s="41"/>
      <c r="F404" s="219" t="s">
        <v>571</v>
      </c>
      <c r="G404" s="41"/>
      <c r="H404" s="41"/>
      <c r="I404" s="220"/>
      <c r="J404" s="41"/>
      <c r="K404" s="41"/>
      <c r="L404" s="45"/>
      <c r="M404" s="221"/>
      <c r="N404" s="222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143</v>
      </c>
      <c r="AU404" s="18" t="s">
        <v>79</v>
      </c>
    </row>
    <row r="405" spans="1:51" s="13" customFormat="1" ht="12">
      <c r="A405" s="13"/>
      <c r="B405" s="225"/>
      <c r="C405" s="226"/>
      <c r="D405" s="218" t="s">
        <v>147</v>
      </c>
      <c r="E405" s="227" t="s">
        <v>19</v>
      </c>
      <c r="F405" s="228" t="s">
        <v>77</v>
      </c>
      <c r="G405" s="226"/>
      <c r="H405" s="229">
        <v>1</v>
      </c>
      <c r="I405" s="230"/>
      <c r="J405" s="226"/>
      <c r="K405" s="226"/>
      <c r="L405" s="231"/>
      <c r="M405" s="232"/>
      <c r="N405" s="233"/>
      <c r="O405" s="233"/>
      <c r="P405" s="233"/>
      <c r="Q405" s="233"/>
      <c r="R405" s="233"/>
      <c r="S405" s="233"/>
      <c r="T405" s="23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5" t="s">
        <v>147</v>
      </c>
      <c r="AU405" s="235" t="s">
        <v>79</v>
      </c>
      <c r="AV405" s="13" t="s">
        <v>79</v>
      </c>
      <c r="AW405" s="13" t="s">
        <v>31</v>
      </c>
      <c r="AX405" s="13" t="s">
        <v>77</v>
      </c>
      <c r="AY405" s="235" t="s">
        <v>134</v>
      </c>
    </row>
    <row r="406" spans="1:63" s="12" customFormat="1" ht="22.8" customHeight="1">
      <c r="A406" s="12"/>
      <c r="B406" s="189"/>
      <c r="C406" s="190"/>
      <c r="D406" s="191" t="s">
        <v>68</v>
      </c>
      <c r="E406" s="203" t="s">
        <v>582</v>
      </c>
      <c r="F406" s="203" t="s">
        <v>583</v>
      </c>
      <c r="G406" s="190"/>
      <c r="H406" s="190"/>
      <c r="I406" s="193"/>
      <c r="J406" s="204">
        <f>BK406</f>
        <v>0</v>
      </c>
      <c r="K406" s="190"/>
      <c r="L406" s="195"/>
      <c r="M406" s="196"/>
      <c r="N406" s="197"/>
      <c r="O406" s="197"/>
      <c r="P406" s="198">
        <f>SUM(P407:P409)</f>
        <v>0</v>
      </c>
      <c r="Q406" s="197"/>
      <c r="R406" s="198">
        <f>SUM(R407:R409)</f>
        <v>0</v>
      </c>
      <c r="S406" s="197"/>
      <c r="T406" s="199">
        <f>SUM(T407:T409)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00" t="s">
        <v>77</v>
      </c>
      <c r="AT406" s="201" t="s">
        <v>68</v>
      </c>
      <c r="AU406" s="201" t="s">
        <v>77</v>
      </c>
      <c r="AY406" s="200" t="s">
        <v>134</v>
      </c>
      <c r="BK406" s="202">
        <f>SUM(BK407:BK409)</f>
        <v>0</v>
      </c>
    </row>
    <row r="407" spans="1:65" s="2" customFormat="1" ht="16.5" customHeight="1">
      <c r="A407" s="39"/>
      <c r="B407" s="40"/>
      <c r="C407" s="205" t="s">
        <v>548</v>
      </c>
      <c r="D407" s="205" t="s">
        <v>136</v>
      </c>
      <c r="E407" s="206" t="s">
        <v>585</v>
      </c>
      <c r="F407" s="207" t="s">
        <v>586</v>
      </c>
      <c r="G407" s="208" t="s">
        <v>304</v>
      </c>
      <c r="H407" s="209">
        <v>637.629</v>
      </c>
      <c r="I407" s="210"/>
      <c r="J407" s="211">
        <f>ROUND(I407*H407,2)</f>
        <v>0</v>
      </c>
      <c r="K407" s="207" t="s">
        <v>140</v>
      </c>
      <c r="L407" s="45"/>
      <c r="M407" s="212" t="s">
        <v>19</v>
      </c>
      <c r="N407" s="213" t="s">
        <v>40</v>
      </c>
      <c r="O407" s="85"/>
      <c r="P407" s="214">
        <f>O407*H407</f>
        <v>0</v>
      </c>
      <c r="Q407" s="214">
        <v>0</v>
      </c>
      <c r="R407" s="214">
        <f>Q407*H407</f>
        <v>0</v>
      </c>
      <c r="S407" s="214">
        <v>0</v>
      </c>
      <c r="T407" s="215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16" t="s">
        <v>141</v>
      </c>
      <c r="AT407" s="216" t="s">
        <v>136</v>
      </c>
      <c r="AU407" s="216" t="s">
        <v>79</v>
      </c>
      <c r="AY407" s="18" t="s">
        <v>134</v>
      </c>
      <c r="BE407" s="217">
        <f>IF(N407="základní",J407,0)</f>
        <v>0</v>
      </c>
      <c r="BF407" s="217">
        <f>IF(N407="snížená",J407,0)</f>
        <v>0</v>
      </c>
      <c r="BG407" s="217">
        <f>IF(N407="zákl. přenesená",J407,0)</f>
        <v>0</v>
      </c>
      <c r="BH407" s="217">
        <f>IF(N407="sníž. přenesená",J407,0)</f>
        <v>0</v>
      </c>
      <c r="BI407" s="217">
        <f>IF(N407="nulová",J407,0)</f>
        <v>0</v>
      </c>
      <c r="BJ407" s="18" t="s">
        <v>77</v>
      </c>
      <c r="BK407" s="217">
        <f>ROUND(I407*H407,2)</f>
        <v>0</v>
      </c>
      <c r="BL407" s="18" t="s">
        <v>141</v>
      </c>
      <c r="BM407" s="216" t="s">
        <v>763</v>
      </c>
    </row>
    <row r="408" spans="1:47" s="2" customFormat="1" ht="12">
      <c r="A408" s="39"/>
      <c r="B408" s="40"/>
      <c r="C408" s="41"/>
      <c r="D408" s="218" t="s">
        <v>143</v>
      </c>
      <c r="E408" s="41"/>
      <c r="F408" s="219" t="s">
        <v>588</v>
      </c>
      <c r="G408" s="41"/>
      <c r="H408" s="41"/>
      <c r="I408" s="220"/>
      <c r="J408" s="41"/>
      <c r="K408" s="41"/>
      <c r="L408" s="45"/>
      <c r="M408" s="221"/>
      <c r="N408" s="222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143</v>
      </c>
      <c r="AU408" s="18" t="s">
        <v>79</v>
      </c>
    </row>
    <row r="409" spans="1:47" s="2" customFormat="1" ht="12">
      <c r="A409" s="39"/>
      <c r="B409" s="40"/>
      <c r="C409" s="41"/>
      <c r="D409" s="223" t="s">
        <v>145</v>
      </c>
      <c r="E409" s="41"/>
      <c r="F409" s="224" t="s">
        <v>589</v>
      </c>
      <c r="G409" s="41"/>
      <c r="H409" s="41"/>
      <c r="I409" s="220"/>
      <c r="J409" s="41"/>
      <c r="K409" s="41"/>
      <c r="L409" s="45"/>
      <c r="M409" s="258"/>
      <c r="N409" s="259"/>
      <c r="O409" s="260"/>
      <c r="P409" s="260"/>
      <c r="Q409" s="260"/>
      <c r="R409" s="260"/>
      <c r="S409" s="260"/>
      <c r="T409" s="261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145</v>
      </c>
      <c r="AU409" s="18" t="s">
        <v>79</v>
      </c>
    </row>
    <row r="410" spans="1:31" s="2" customFormat="1" ht="6.95" customHeight="1">
      <c r="A410" s="39"/>
      <c r="B410" s="60"/>
      <c r="C410" s="61"/>
      <c r="D410" s="61"/>
      <c r="E410" s="61"/>
      <c r="F410" s="61"/>
      <c r="G410" s="61"/>
      <c r="H410" s="61"/>
      <c r="I410" s="61"/>
      <c r="J410" s="61"/>
      <c r="K410" s="61"/>
      <c r="L410" s="45"/>
      <c r="M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</row>
  </sheetData>
  <sheetProtection password="CC35" sheet="1" objects="1" scenarios="1" formatColumns="0" formatRows="0" autoFilter="0"/>
  <autoFilter ref="C87:K409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3" r:id="rId1" display="https://podminky.urs.cz/item/CS_URS_2022_02/111151103"/>
    <hyperlink ref="F97" r:id="rId2" display="https://podminky.urs.cz/item/CS_URS_2022_02/111211222"/>
    <hyperlink ref="F101" r:id="rId3" display="https://podminky.urs.cz/item/CS_URS_2022_02/111211231"/>
    <hyperlink ref="F105" r:id="rId4" display="https://podminky.urs.cz/item/CS_URS_2022_02/111251201"/>
    <hyperlink ref="F109" r:id="rId5" display="https://podminky.urs.cz/item/CS_URS_2022_02/112101101"/>
    <hyperlink ref="F113" r:id="rId6" display="https://podminky.urs.cz/item/CS_URS_2022_02/112101102"/>
    <hyperlink ref="F117" r:id="rId7" display="https://podminky.urs.cz/item/CS_URS_2022_02/112101105"/>
    <hyperlink ref="F120" r:id="rId8" display="https://podminky.urs.cz/item/CS_URS_2022_02/112111111"/>
    <hyperlink ref="F124" r:id="rId9" display="https://podminky.urs.cz/item/CS_URS_2022_02/112251101"/>
    <hyperlink ref="F128" r:id="rId10" display="https://podminky.urs.cz/item/CS_URS_2022_02/112251102"/>
    <hyperlink ref="F132" r:id="rId11" display="https://podminky.urs.cz/item/CS_URS_2022_02/112251105"/>
    <hyperlink ref="F135" r:id="rId12" display="https://podminky.urs.cz/item/CS_URS_2022_02/113107163"/>
    <hyperlink ref="F139" r:id="rId13" display="https://podminky.urs.cz/item/CS_URS_2022_02/115101201"/>
    <hyperlink ref="F143" r:id="rId14" display="https://podminky.urs.cz/item/CS_URS_2022_02/115101301"/>
    <hyperlink ref="F147" r:id="rId15" display="https://podminky.urs.cz/item/CS_URS_2022_02/121151123"/>
    <hyperlink ref="F153" r:id="rId16" display="https://podminky.urs.cz/item/CS_URS_2022_02/122702119"/>
    <hyperlink ref="F157" r:id="rId17" display="https://podminky.urs.cz/item/CS_URS_2022_02/124253102"/>
    <hyperlink ref="F163" r:id="rId18" display="https://podminky.urs.cz/item/CS_URS_2022_02/124253119"/>
    <hyperlink ref="F167" r:id="rId19" display="https://podminky.urs.cz/item/CS_URS_2022_02/124353100"/>
    <hyperlink ref="F173" r:id="rId20" display="https://podminky.urs.cz/item/CS_URS_2022_02/132151251"/>
    <hyperlink ref="F177" r:id="rId21" display="https://podminky.urs.cz/item/CS_URS_2022_02/162201401"/>
    <hyperlink ref="F181" r:id="rId22" display="https://podminky.urs.cz/item/CS_URS_2022_02/162201402"/>
    <hyperlink ref="F185" r:id="rId23" display="https://podminky.urs.cz/item/CS_URS_2022_02/162351103"/>
    <hyperlink ref="F196" r:id="rId24" display="https://podminky.urs.cz/item/CS_URS_2022_02/162751119"/>
    <hyperlink ref="F200" r:id="rId25" display="https://podminky.urs.cz/item/CS_URS_2022_02/167151111"/>
    <hyperlink ref="F211" r:id="rId26" display="https://podminky.urs.cz/item/CS_URS_2022_02/171151103"/>
    <hyperlink ref="F220" r:id="rId27" display="https://podminky.urs.cz/item/CS_URS_2022_02/171201221"/>
    <hyperlink ref="F226" r:id="rId28" display="https://podminky.urs.cz/item/CS_URS_2022_02/171251201"/>
    <hyperlink ref="F232" r:id="rId29" display="https://podminky.urs.cz/item/CS_URS_2022_02/181351113"/>
    <hyperlink ref="F237" r:id="rId30" display="https://podminky.urs.cz/item/CS_URS_2022_02/181451311"/>
    <hyperlink ref="F247" r:id="rId31" display="https://podminky.urs.cz/item/CS_URS_2022_02/181451312"/>
    <hyperlink ref="F254" r:id="rId32" display="https://podminky.urs.cz/item/CS_URS_2022_02/181951112"/>
    <hyperlink ref="F261" r:id="rId33" display="https://podminky.urs.cz/item/CS_URS_2022_02/182151111"/>
    <hyperlink ref="F266" r:id="rId34" display="https://podminky.urs.cz/item/CS_URS_2022_02/213141112"/>
    <hyperlink ref="F276" r:id="rId35" display="https://podminky.urs.cz/item/CS_URS_2022_02/291211111"/>
    <hyperlink ref="F291" r:id="rId36" display="https://podminky.urs.cz/item/CS_URS_2022_02/321321115"/>
    <hyperlink ref="F299" r:id="rId37" display="https://podminky.urs.cz/item/CS_URS_2022_02/321351010"/>
    <hyperlink ref="F306" r:id="rId38" display="https://podminky.urs.cz/item/CS_URS_2022_02/321352010"/>
    <hyperlink ref="F313" r:id="rId39" display="https://podminky.urs.cz/item/CS_URS_2022_02/321366111"/>
    <hyperlink ref="F318" r:id="rId40" display="https://podminky.urs.cz/item/CS_URS_2022_02/321368211"/>
    <hyperlink ref="F324" r:id="rId41" display="https://podminky.urs.cz/item/CS_URS_2022_02/451315126"/>
    <hyperlink ref="F330" r:id="rId42" display="https://podminky.urs.cz/item/CS_URS_2022_02/462512370"/>
    <hyperlink ref="F336" r:id="rId43" display="https://podminky.urs.cz/item/CS_URS_2022_02/463212111"/>
    <hyperlink ref="F345" r:id="rId44" display="https://podminky.urs.cz/item/CS_URS_2022_02/463212191"/>
    <hyperlink ref="F354" r:id="rId45" display="https://podminky.urs.cz/item/CS_URS_2022_02/467951220"/>
    <hyperlink ref="F361" r:id="rId46" display="https://podminky.urs.cz/item/CS_URS_2022_02/564831111"/>
    <hyperlink ref="F369" r:id="rId47" display="https://podminky.urs.cz/item/CS_URS_2022_02/564861111"/>
    <hyperlink ref="F374" r:id="rId48" display="https://podminky.urs.cz/item/CS_URS_2022_02/820391113"/>
    <hyperlink ref="F379" r:id="rId49" display="https://podminky.urs.cz/item/CS_URS_2022_02/899643111"/>
    <hyperlink ref="F385" r:id="rId50" display="https://podminky.urs.cz/item/CS_URS_2022_02/919521110"/>
    <hyperlink ref="F392" r:id="rId51" display="https://podminky.urs.cz/item/CS_URS_2022_02/919535556"/>
    <hyperlink ref="F396" r:id="rId52" display="https://podminky.urs.cz/item/CS_URS_2022_02/938909311"/>
    <hyperlink ref="F409" r:id="rId53" display="https://podminky.urs.cz/item/CS_URS_2022_02/9983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79</v>
      </c>
    </row>
    <row r="4" spans="2:46" s="1" customFormat="1" ht="24.95" customHeight="1">
      <c r="B4" s="21"/>
      <c r="D4" s="131" t="s">
        <v>102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Hospodaření se srážkovými vodami na území obce Skřípov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764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22. 11. 2022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ROUND(J88,2)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ROUND((SUM(BE88:BE372)),2)</f>
        <v>0</v>
      </c>
      <c r="G33" s="39"/>
      <c r="H33" s="39"/>
      <c r="I33" s="149">
        <v>0.21</v>
      </c>
      <c r="J33" s="148">
        <f>ROUND(((SUM(BE88:BE372))*I33),2)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ROUND((SUM(BF88:BF372)),2)</f>
        <v>0</v>
      </c>
      <c r="G34" s="39"/>
      <c r="H34" s="39"/>
      <c r="I34" s="149">
        <v>0.15</v>
      </c>
      <c r="J34" s="148">
        <f>ROUND(((SUM(BF88:BF372))*I34),2)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ROUND((SUM(BG88:BG372)),2)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ROUND((SUM(BH88:BH372)),2)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ROUND((SUM(BI88:BI372)),2)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Hospodaření se srážkovými vodami na území obce Skřípov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03 - Vodní nádrž 3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22. 11. 2022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106</v>
      </c>
      <c r="D57" s="163"/>
      <c r="E57" s="163"/>
      <c r="F57" s="163"/>
      <c r="G57" s="163"/>
      <c r="H57" s="163"/>
      <c r="I57" s="163"/>
      <c r="J57" s="164" t="s">
        <v>107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108</v>
      </c>
    </row>
    <row r="60" spans="1:31" s="9" customFormat="1" ht="24.95" customHeight="1">
      <c r="A60" s="9"/>
      <c r="B60" s="166"/>
      <c r="C60" s="167"/>
      <c r="D60" s="168" t="s">
        <v>109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110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111</v>
      </c>
      <c r="E62" s="175"/>
      <c r="F62" s="175"/>
      <c r="G62" s="175"/>
      <c r="H62" s="175"/>
      <c r="I62" s="175"/>
      <c r="J62" s="176">
        <f>J237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112</v>
      </c>
      <c r="E63" s="175"/>
      <c r="F63" s="175"/>
      <c r="G63" s="175"/>
      <c r="H63" s="175"/>
      <c r="I63" s="175"/>
      <c r="J63" s="176">
        <f>J248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113</v>
      </c>
      <c r="E64" s="175"/>
      <c r="F64" s="175"/>
      <c r="G64" s="175"/>
      <c r="H64" s="175"/>
      <c r="I64" s="175"/>
      <c r="J64" s="176">
        <f>J291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114</v>
      </c>
      <c r="E65" s="175"/>
      <c r="F65" s="175"/>
      <c r="G65" s="175"/>
      <c r="H65" s="175"/>
      <c r="I65" s="175"/>
      <c r="J65" s="176">
        <f>J330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115</v>
      </c>
      <c r="E66" s="175"/>
      <c r="F66" s="175"/>
      <c r="G66" s="175"/>
      <c r="H66" s="175"/>
      <c r="I66" s="175"/>
      <c r="J66" s="176">
        <f>J339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116</v>
      </c>
      <c r="E67" s="175"/>
      <c r="F67" s="175"/>
      <c r="G67" s="175"/>
      <c r="H67" s="175"/>
      <c r="I67" s="175"/>
      <c r="J67" s="176">
        <f>J350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118</v>
      </c>
      <c r="E68" s="175"/>
      <c r="F68" s="175"/>
      <c r="G68" s="175"/>
      <c r="H68" s="175"/>
      <c r="I68" s="175"/>
      <c r="J68" s="176">
        <f>J369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119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61" t="str">
        <f>E7</f>
        <v>Hospodaření se srážkovými vodami na území obce Skřípov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103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SO 03 - Vodní nádrž 3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 xml:space="preserve"> </v>
      </c>
      <c r="G82" s="41"/>
      <c r="H82" s="41"/>
      <c r="I82" s="33" t="s">
        <v>23</v>
      </c>
      <c r="J82" s="73" t="str">
        <f>IF(J12="","",J12)</f>
        <v>22. 11. 2022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E15</f>
        <v xml:space="preserve"> </v>
      </c>
      <c r="G84" s="41"/>
      <c r="H84" s="41"/>
      <c r="I84" s="33" t="s">
        <v>30</v>
      </c>
      <c r="J84" s="37" t="str">
        <f>E21</f>
        <v xml:space="preserve"> 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28</v>
      </c>
      <c r="D85" s="41"/>
      <c r="E85" s="41"/>
      <c r="F85" s="28" t="str">
        <f>IF(E18="","",E18)</f>
        <v>Vyplň údaj</v>
      </c>
      <c r="G85" s="41"/>
      <c r="H85" s="41"/>
      <c r="I85" s="33" t="s">
        <v>32</v>
      </c>
      <c r="J85" s="37" t="str">
        <f>E24</f>
        <v xml:space="preserve"> 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8"/>
      <c r="B87" s="179"/>
      <c r="C87" s="180" t="s">
        <v>120</v>
      </c>
      <c r="D87" s="181" t="s">
        <v>54</v>
      </c>
      <c r="E87" s="181" t="s">
        <v>50</v>
      </c>
      <c r="F87" s="181" t="s">
        <v>51</v>
      </c>
      <c r="G87" s="181" t="s">
        <v>121</v>
      </c>
      <c r="H87" s="181" t="s">
        <v>122</v>
      </c>
      <c r="I87" s="181" t="s">
        <v>123</v>
      </c>
      <c r="J87" s="181" t="s">
        <v>107</v>
      </c>
      <c r="K87" s="182" t="s">
        <v>124</v>
      </c>
      <c r="L87" s="183"/>
      <c r="M87" s="93" t="s">
        <v>19</v>
      </c>
      <c r="N87" s="94" t="s">
        <v>39</v>
      </c>
      <c r="O87" s="94" t="s">
        <v>125</v>
      </c>
      <c r="P87" s="94" t="s">
        <v>126</v>
      </c>
      <c r="Q87" s="94" t="s">
        <v>127</v>
      </c>
      <c r="R87" s="94" t="s">
        <v>128</v>
      </c>
      <c r="S87" s="94" t="s">
        <v>129</v>
      </c>
      <c r="T87" s="95" t="s">
        <v>130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1:63" s="2" customFormat="1" ht="22.8" customHeight="1">
      <c r="A88" s="39"/>
      <c r="B88" s="40"/>
      <c r="C88" s="100" t="s">
        <v>131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</f>
        <v>0</v>
      </c>
      <c r="Q88" s="97"/>
      <c r="R88" s="186">
        <f>R89</f>
        <v>340.3696475743866</v>
      </c>
      <c r="S88" s="97"/>
      <c r="T88" s="187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68</v>
      </c>
      <c r="AU88" s="18" t="s">
        <v>108</v>
      </c>
      <c r="BK88" s="188">
        <f>BK89</f>
        <v>0</v>
      </c>
    </row>
    <row r="89" spans="1:63" s="12" customFormat="1" ht="25.9" customHeight="1">
      <c r="A89" s="12"/>
      <c r="B89" s="189"/>
      <c r="C89" s="190"/>
      <c r="D89" s="191" t="s">
        <v>68</v>
      </c>
      <c r="E89" s="192" t="s">
        <v>132</v>
      </c>
      <c r="F89" s="192" t="s">
        <v>133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P90+P237+P248+P291+P330+P339+P350+P369</f>
        <v>0</v>
      </c>
      <c r="Q89" s="197"/>
      <c r="R89" s="198">
        <f>R90+R237+R248+R291+R330+R339+R350+R369</f>
        <v>340.3696475743866</v>
      </c>
      <c r="S89" s="197"/>
      <c r="T89" s="199">
        <f>T90+T237+T248+T291+T330+T339+T350+T369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77</v>
      </c>
      <c r="AT89" s="201" t="s">
        <v>68</v>
      </c>
      <c r="AU89" s="201" t="s">
        <v>69</v>
      </c>
      <c r="AY89" s="200" t="s">
        <v>134</v>
      </c>
      <c r="BK89" s="202">
        <f>BK90+BK237+BK248+BK291+BK330+BK339+BK350+BK369</f>
        <v>0</v>
      </c>
    </row>
    <row r="90" spans="1:63" s="12" customFormat="1" ht="22.8" customHeight="1">
      <c r="A90" s="12"/>
      <c r="B90" s="189"/>
      <c r="C90" s="190"/>
      <c r="D90" s="191" t="s">
        <v>68</v>
      </c>
      <c r="E90" s="203" t="s">
        <v>77</v>
      </c>
      <c r="F90" s="203" t="s">
        <v>135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SUM(P91:P236)</f>
        <v>0</v>
      </c>
      <c r="Q90" s="197"/>
      <c r="R90" s="198">
        <f>SUM(R91:R236)</f>
        <v>0.01597902</v>
      </c>
      <c r="S90" s="197"/>
      <c r="T90" s="199">
        <f>SUM(T91:T236)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77</v>
      </c>
      <c r="AT90" s="201" t="s">
        <v>68</v>
      </c>
      <c r="AU90" s="201" t="s">
        <v>77</v>
      </c>
      <c r="AY90" s="200" t="s">
        <v>134</v>
      </c>
      <c r="BK90" s="202">
        <f>SUM(BK91:BK236)</f>
        <v>0</v>
      </c>
    </row>
    <row r="91" spans="1:65" s="2" customFormat="1" ht="16.5" customHeight="1">
      <c r="A91" s="39"/>
      <c r="B91" s="40"/>
      <c r="C91" s="205" t="s">
        <v>77</v>
      </c>
      <c r="D91" s="205" t="s">
        <v>136</v>
      </c>
      <c r="E91" s="206" t="s">
        <v>137</v>
      </c>
      <c r="F91" s="207" t="s">
        <v>138</v>
      </c>
      <c r="G91" s="208" t="s">
        <v>139</v>
      </c>
      <c r="H91" s="209">
        <v>930</v>
      </c>
      <c r="I91" s="210"/>
      <c r="J91" s="211">
        <f>ROUND(I91*H91,2)</f>
        <v>0</v>
      </c>
      <c r="K91" s="207" t="s">
        <v>140</v>
      </c>
      <c r="L91" s="45"/>
      <c r="M91" s="212" t="s">
        <v>19</v>
      </c>
      <c r="N91" s="213" t="s">
        <v>40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141</v>
      </c>
      <c r="AT91" s="216" t="s">
        <v>136</v>
      </c>
      <c r="AU91" s="216" t="s">
        <v>79</v>
      </c>
      <c r="AY91" s="18" t="s">
        <v>134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77</v>
      </c>
      <c r="BK91" s="217">
        <f>ROUND(I91*H91,2)</f>
        <v>0</v>
      </c>
      <c r="BL91" s="18" t="s">
        <v>141</v>
      </c>
      <c r="BM91" s="216" t="s">
        <v>765</v>
      </c>
    </row>
    <row r="92" spans="1:47" s="2" customFormat="1" ht="12">
      <c r="A92" s="39"/>
      <c r="B92" s="40"/>
      <c r="C92" s="41"/>
      <c r="D92" s="218" t="s">
        <v>143</v>
      </c>
      <c r="E92" s="41"/>
      <c r="F92" s="219" t="s">
        <v>144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143</v>
      </c>
      <c r="AU92" s="18" t="s">
        <v>79</v>
      </c>
    </row>
    <row r="93" spans="1:47" s="2" customFormat="1" ht="12">
      <c r="A93" s="39"/>
      <c r="B93" s="40"/>
      <c r="C93" s="41"/>
      <c r="D93" s="223" t="s">
        <v>145</v>
      </c>
      <c r="E93" s="41"/>
      <c r="F93" s="224" t="s">
        <v>146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145</v>
      </c>
      <c r="AU93" s="18" t="s">
        <v>79</v>
      </c>
    </row>
    <row r="94" spans="1:51" s="13" customFormat="1" ht="12">
      <c r="A94" s="13"/>
      <c r="B94" s="225"/>
      <c r="C94" s="226"/>
      <c r="D94" s="218" t="s">
        <v>147</v>
      </c>
      <c r="E94" s="227" t="s">
        <v>19</v>
      </c>
      <c r="F94" s="228" t="s">
        <v>766</v>
      </c>
      <c r="G94" s="226"/>
      <c r="H94" s="229">
        <v>930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147</v>
      </c>
      <c r="AU94" s="235" t="s">
        <v>79</v>
      </c>
      <c r="AV94" s="13" t="s">
        <v>79</v>
      </c>
      <c r="AW94" s="13" t="s">
        <v>31</v>
      </c>
      <c r="AX94" s="13" t="s">
        <v>77</v>
      </c>
      <c r="AY94" s="235" t="s">
        <v>134</v>
      </c>
    </row>
    <row r="95" spans="1:65" s="2" customFormat="1" ht="16.5" customHeight="1">
      <c r="A95" s="39"/>
      <c r="B95" s="40"/>
      <c r="C95" s="205" t="s">
        <v>209</v>
      </c>
      <c r="D95" s="205" t="s">
        <v>136</v>
      </c>
      <c r="E95" s="206" t="s">
        <v>150</v>
      </c>
      <c r="F95" s="207" t="s">
        <v>151</v>
      </c>
      <c r="G95" s="208" t="s">
        <v>152</v>
      </c>
      <c r="H95" s="209">
        <v>8</v>
      </c>
      <c r="I95" s="210"/>
      <c r="J95" s="211">
        <f>ROUND(I95*H95,2)</f>
        <v>0</v>
      </c>
      <c r="K95" s="207" t="s">
        <v>140</v>
      </c>
      <c r="L95" s="45"/>
      <c r="M95" s="212" t="s">
        <v>19</v>
      </c>
      <c r="N95" s="213" t="s">
        <v>40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141</v>
      </c>
      <c r="AT95" s="216" t="s">
        <v>136</v>
      </c>
      <c r="AU95" s="216" t="s">
        <v>79</v>
      </c>
      <c r="AY95" s="18" t="s">
        <v>134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77</v>
      </c>
      <c r="BK95" s="217">
        <f>ROUND(I95*H95,2)</f>
        <v>0</v>
      </c>
      <c r="BL95" s="18" t="s">
        <v>141</v>
      </c>
      <c r="BM95" s="216" t="s">
        <v>767</v>
      </c>
    </row>
    <row r="96" spans="1:47" s="2" customFormat="1" ht="12">
      <c r="A96" s="39"/>
      <c r="B96" s="40"/>
      <c r="C96" s="41"/>
      <c r="D96" s="218" t="s">
        <v>143</v>
      </c>
      <c r="E96" s="41"/>
      <c r="F96" s="219" t="s">
        <v>154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143</v>
      </c>
      <c r="AU96" s="18" t="s">
        <v>79</v>
      </c>
    </row>
    <row r="97" spans="1:47" s="2" customFormat="1" ht="12">
      <c r="A97" s="39"/>
      <c r="B97" s="40"/>
      <c r="C97" s="41"/>
      <c r="D97" s="223" t="s">
        <v>145</v>
      </c>
      <c r="E97" s="41"/>
      <c r="F97" s="224" t="s">
        <v>155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145</v>
      </c>
      <c r="AU97" s="18" t="s">
        <v>79</v>
      </c>
    </row>
    <row r="98" spans="1:51" s="13" customFormat="1" ht="12">
      <c r="A98" s="13"/>
      <c r="B98" s="225"/>
      <c r="C98" s="226"/>
      <c r="D98" s="218" t="s">
        <v>147</v>
      </c>
      <c r="E98" s="227" t="s">
        <v>19</v>
      </c>
      <c r="F98" s="228" t="s">
        <v>352</v>
      </c>
      <c r="G98" s="226"/>
      <c r="H98" s="229">
        <v>8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147</v>
      </c>
      <c r="AU98" s="235" t="s">
        <v>79</v>
      </c>
      <c r="AV98" s="13" t="s">
        <v>79</v>
      </c>
      <c r="AW98" s="13" t="s">
        <v>31</v>
      </c>
      <c r="AX98" s="13" t="s">
        <v>77</v>
      </c>
      <c r="AY98" s="235" t="s">
        <v>134</v>
      </c>
    </row>
    <row r="99" spans="1:65" s="2" customFormat="1" ht="24.15" customHeight="1">
      <c r="A99" s="39"/>
      <c r="B99" s="40"/>
      <c r="C99" s="205" t="s">
        <v>141</v>
      </c>
      <c r="D99" s="205" t="s">
        <v>136</v>
      </c>
      <c r="E99" s="206" t="s">
        <v>157</v>
      </c>
      <c r="F99" s="207" t="s">
        <v>158</v>
      </c>
      <c r="G99" s="208" t="s">
        <v>139</v>
      </c>
      <c r="H99" s="209">
        <v>100</v>
      </c>
      <c r="I99" s="210"/>
      <c r="J99" s="211">
        <f>ROUND(I99*H99,2)</f>
        <v>0</v>
      </c>
      <c r="K99" s="207" t="s">
        <v>140</v>
      </c>
      <c r="L99" s="45"/>
      <c r="M99" s="212" t="s">
        <v>19</v>
      </c>
      <c r="N99" s="213" t="s">
        <v>40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141</v>
      </c>
      <c r="AT99" s="216" t="s">
        <v>136</v>
      </c>
      <c r="AU99" s="216" t="s">
        <v>79</v>
      </c>
      <c r="AY99" s="18" t="s">
        <v>134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77</v>
      </c>
      <c r="BK99" s="217">
        <f>ROUND(I99*H99,2)</f>
        <v>0</v>
      </c>
      <c r="BL99" s="18" t="s">
        <v>141</v>
      </c>
      <c r="BM99" s="216" t="s">
        <v>768</v>
      </c>
    </row>
    <row r="100" spans="1:47" s="2" customFormat="1" ht="12">
      <c r="A100" s="39"/>
      <c r="B100" s="40"/>
      <c r="C100" s="41"/>
      <c r="D100" s="218" t="s">
        <v>143</v>
      </c>
      <c r="E100" s="41"/>
      <c r="F100" s="219" t="s">
        <v>160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143</v>
      </c>
      <c r="AU100" s="18" t="s">
        <v>79</v>
      </c>
    </row>
    <row r="101" spans="1:47" s="2" customFormat="1" ht="12">
      <c r="A101" s="39"/>
      <c r="B101" s="40"/>
      <c r="C101" s="41"/>
      <c r="D101" s="223" t="s">
        <v>145</v>
      </c>
      <c r="E101" s="41"/>
      <c r="F101" s="224" t="s">
        <v>161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145</v>
      </c>
      <c r="AU101" s="18" t="s">
        <v>79</v>
      </c>
    </row>
    <row r="102" spans="1:51" s="13" customFormat="1" ht="12">
      <c r="A102" s="13"/>
      <c r="B102" s="225"/>
      <c r="C102" s="226"/>
      <c r="D102" s="218" t="s">
        <v>147</v>
      </c>
      <c r="E102" s="227" t="s">
        <v>19</v>
      </c>
      <c r="F102" s="228" t="s">
        <v>769</v>
      </c>
      <c r="G102" s="226"/>
      <c r="H102" s="229">
        <v>100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147</v>
      </c>
      <c r="AU102" s="235" t="s">
        <v>79</v>
      </c>
      <c r="AV102" s="13" t="s">
        <v>79</v>
      </c>
      <c r="AW102" s="13" t="s">
        <v>31</v>
      </c>
      <c r="AX102" s="13" t="s">
        <v>77</v>
      </c>
      <c r="AY102" s="235" t="s">
        <v>134</v>
      </c>
    </row>
    <row r="103" spans="1:65" s="2" customFormat="1" ht="16.5" customHeight="1">
      <c r="A103" s="39"/>
      <c r="B103" s="40"/>
      <c r="C103" s="205" t="s">
        <v>156</v>
      </c>
      <c r="D103" s="205" t="s">
        <v>136</v>
      </c>
      <c r="E103" s="206" t="s">
        <v>164</v>
      </c>
      <c r="F103" s="207" t="s">
        <v>165</v>
      </c>
      <c r="G103" s="208" t="s">
        <v>152</v>
      </c>
      <c r="H103" s="209">
        <v>8</v>
      </c>
      <c r="I103" s="210"/>
      <c r="J103" s="211">
        <f>ROUND(I103*H103,2)</f>
        <v>0</v>
      </c>
      <c r="K103" s="207" t="s">
        <v>140</v>
      </c>
      <c r="L103" s="45"/>
      <c r="M103" s="212" t="s">
        <v>19</v>
      </c>
      <c r="N103" s="213" t="s">
        <v>40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141</v>
      </c>
      <c r="AT103" s="216" t="s">
        <v>136</v>
      </c>
      <c r="AU103" s="216" t="s">
        <v>79</v>
      </c>
      <c r="AY103" s="18" t="s">
        <v>134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77</v>
      </c>
      <c r="BK103" s="217">
        <f>ROUND(I103*H103,2)</f>
        <v>0</v>
      </c>
      <c r="BL103" s="18" t="s">
        <v>141</v>
      </c>
      <c r="BM103" s="216" t="s">
        <v>770</v>
      </c>
    </row>
    <row r="104" spans="1:47" s="2" customFormat="1" ht="12">
      <c r="A104" s="39"/>
      <c r="B104" s="40"/>
      <c r="C104" s="41"/>
      <c r="D104" s="218" t="s">
        <v>143</v>
      </c>
      <c r="E104" s="41"/>
      <c r="F104" s="219" t="s">
        <v>167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143</v>
      </c>
      <c r="AU104" s="18" t="s">
        <v>79</v>
      </c>
    </row>
    <row r="105" spans="1:47" s="2" customFormat="1" ht="12">
      <c r="A105" s="39"/>
      <c r="B105" s="40"/>
      <c r="C105" s="41"/>
      <c r="D105" s="223" t="s">
        <v>145</v>
      </c>
      <c r="E105" s="41"/>
      <c r="F105" s="224" t="s">
        <v>168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145</v>
      </c>
      <c r="AU105" s="18" t="s">
        <v>79</v>
      </c>
    </row>
    <row r="106" spans="1:51" s="13" customFormat="1" ht="12">
      <c r="A106" s="13"/>
      <c r="B106" s="225"/>
      <c r="C106" s="226"/>
      <c r="D106" s="218" t="s">
        <v>147</v>
      </c>
      <c r="E106" s="227" t="s">
        <v>19</v>
      </c>
      <c r="F106" s="228" t="s">
        <v>352</v>
      </c>
      <c r="G106" s="226"/>
      <c r="H106" s="229">
        <v>8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147</v>
      </c>
      <c r="AU106" s="235" t="s">
        <v>79</v>
      </c>
      <c r="AV106" s="13" t="s">
        <v>79</v>
      </c>
      <c r="AW106" s="13" t="s">
        <v>31</v>
      </c>
      <c r="AX106" s="13" t="s">
        <v>77</v>
      </c>
      <c r="AY106" s="235" t="s">
        <v>134</v>
      </c>
    </row>
    <row r="107" spans="1:65" s="2" customFormat="1" ht="16.5" customHeight="1">
      <c r="A107" s="39"/>
      <c r="B107" s="40"/>
      <c r="C107" s="205" t="s">
        <v>410</v>
      </c>
      <c r="D107" s="205" t="s">
        <v>136</v>
      </c>
      <c r="E107" s="206" t="s">
        <v>170</v>
      </c>
      <c r="F107" s="207" t="s">
        <v>171</v>
      </c>
      <c r="G107" s="208" t="s">
        <v>152</v>
      </c>
      <c r="H107" s="209">
        <v>8</v>
      </c>
      <c r="I107" s="210"/>
      <c r="J107" s="211">
        <f>ROUND(I107*H107,2)</f>
        <v>0</v>
      </c>
      <c r="K107" s="207" t="s">
        <v>140</v>
      </c>
      <c r="L107" s="45"/>
      <c r="M107" s="212" t="s">
        <v>19</v>
      </c>
      <c r="N107" s="213" t="s">
        <v>40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141</v>
      </c>
      <c r="AT107" s="216" t="s">
        <v>136</v>
      </c>
      <c r="AU107" s="216" t="s">
        <v>79</v>
      </c>
      <c r="AY107" s="18" t="s">
        <v>134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77</v>
      </c>
      <c r="BK107" s="217">
        <f>ROUND(I107*H107,2)</f>
        <v>0</v>
      </c>
      <c r="BL107" s="18" t="s">
        <v>141</v>
      </c>
      <c r="BM107" s="216" t="s">
        <v>771</v>
      </c>
    </row>
    <row r="108" spans="1:47" s="2" customFormat="1" ht="12">
      <c r="A108" s="39"/>
      <c r="B108" s="40"/>
      <c r="C108" s="41"/>
      <c r="D108" s="218" t="s">
        <v>143</v>
      </c>
      <c r="E108" s="41"/>
      <c r="F108" s="219" t="s">
        <v>173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143</v>
      </c>
      <c r="AU108" s="18" t="s">
        <v>79</v>
      </c>
    </row>
    <row r="109" spans="1:47" s="2" customFormat="1" ht="12">
      <c r="A109" s="39"/>
      <c r="B109" s="40"/>
      <c r="C109" s="41"/>
      <c r="D109" s="223" t="s">
        <v>145</v>
      </c>
      <c r="E109" s="41"/>
      <c r="F109" s="224" t="s">
        <v>174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145</v>
      </c>
      <c r="AU109" s="18" t="s">
        <v>79</v>
      </c>
    </row>
    <row r="110" spans="1:51" s="13" customFormat="1" ht="12">
      <c r="A110" s="13"/>
      <c r="B110" s="225"/>
      <c r="C110" s="226"/>
      <c r="D110" s="218" t="s">
        <v>147</v>
      </c>
      <c r="E110" s="227" t="s">
        <v>19</v>
      </c>
      <c r="F110" s="228" t="s">
        <v>352</v>
      </c>
      <c r="G110" s="226"/>
      <c r="H110" s="229">
        <v>8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147</v>
      </c>
      <c r="AU110" s="235" t="s">
        <v>79</v>
      </c>
      <c r="AV110" s="13" t="s">
        <v>79</v>
      </c>
      <c r="AW110" s="13" t="s">
        <v>31</v>
      </c>
      <c r="AX110" s="13" t="s">
        <v>77</v>
      </c>
      <c r="AY110" s="235" t="s">
        <v>134</v>
      </c>
    </row>
    <row r="111" spans="1:65" s="2" customFormat="1" ht="16.5" customHeight="1">
      <c r="A111" s="39"/>
      <c r="B111" s="40"/>
      <c r="C111" s="205" t="s">
        <v>352</v>
      </c>
      <c r="D111" s="205" t="s">
        <v>136</v>
      </c>
      <c r="E111" s="206" t="s">
        <v>176</v>
      </c>
      <c r="F111" s="207" t="s">
        <v>177</v>
      </c>
      <c r="G111" s="208" t="s">
        <v>152</v>
      </c>
      <c r="H111" s="209">
        <v>8</v>
      </c>
      <c r="I111" s="210"/>
      <c r="J111" s="211">
        <f>ROUND(I111*H111,2)</f>
        <v>0</v>
      </c>
      <c r="K111" s="207" t="s">
        <v>140</v>
      </c>
      <c r="L111" s="45"/>
      <c r="M111" s="212" t="s">
        <v>19</v>
      </c>
      <c r="N111" s="213" t="s">
        <v>40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141</v>
      </c>
      <c r="AT111" s="216" t="s">
        <v>136</v>
      </c>
      <c r="AU111" s="216" t="s">
        <v>79</v>
      </c>
      <c r="AY111" s="18" t="s">
        <v>134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77</v>
      </c>
      <c r="BK111" s="217">
        <f>ROUND(I111*H111,2)</f>
        <v>0</v>
      </c>
      <c r="BL111" s="18" t="s">
        <v>141</v>
      </c>
      <c r="BM111" s="216" t="s">
        <v>772</v>
      </c>
    </row>
    <row r="112" spans="1:47" s="2" customFormat="1" ht="12">
      <c r="A112" s="39"/>
      <c r="B112" s="40"/>
      <c r="C112" s="41"/>
      <c r="D112" s="218" t="s">
        <v>143</v>
      </c>
      <c r="E112" s="41"/>
      <c r="F112" s="219" t="s">
        <v>179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143</v>
      </c>
      <c r="AU112" s="18" t="s">
        <v>79</v>
      </c>
    </row>
    <row r="113" spans="1:47" s="2" customFormat="1" ht="12">
      <c r="A113" s="39"/>
      <c r="B113" s="40"/>
      <c r="C113" s="41"/>
      <c r="D113" s="223" t="s">
        <v>145</v>
      </c>
      <c r="E113" s="41"/>
      <c r="F113" s="224" t="s">
        <v>180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145</v>
      </c>
      <c r="AU113" s="18" t="s">
        <v>79</v>
      </c>
    </row>
    <row r="114" spans="1:51" s="13" customFormat="1" ht="12">
      <c r="A114" s="13"/>
      <c r="B114" s="225"/>
      <c r="C114" s="226"/>
      <c r="D114" s="218" t="s">
        <v>147</v>
      </c>
      <c r="E114" s="227" t="s">
        <v>19</v>
      </c>
      <c r="F114" s="228" t="s">
        <v>352</v>
      </c>
      <c r="G114" s="226"/>
      <c r="H114" s="229">
        <v>8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147</v>
      </c>
      <c r="AU114" s="235" t="s">
        <v>79</v>
      </c>
      <c r="AV114" s="13" t="s">
        <v>79</v>
      </c>
      <c r="AW114" s="13" t="s">
        <v>31</v>
      </c>
      <c r="AX114" s="13" t="s">
        <v>77</v>
      </c>
      <c r="AY114" s="235" t="s">
        <v>134</v>
      </c>
    </row>
    <row r="115" spans="1:65" s="2" customFormat="1" ht="16.5" customHeight="1">
      <c r="A115" s="39"/>
      <c r="B115" s="40"/>
      <c r="C115" s="205" t="s">
        <v>773</v>
      </c>
      <c r="D115" s="205" t="s">
        <v>136</v>
      </c>
      <c r="E115" s="206" t="s">
        <v>194</v>
      </c>
      <c r="F115" s="207" t="s">
        <v>195</v>
      </c>
      <c r="G115" s="208" t="s">
        <v>196</v>
      </c>
      <c r="H115" s="209">
        <v>30</v>
      </c>
      <c r="I115" s="210"/>
      <c r="J115" s="211">
        <f>ROUND(I115*H115,2)</f>
        <v>0</v>
      </c>
      <c r="K115" s="207" t="s">
        <v>140</v>
      </c>
      <c r="L115" s="45"/>
      <c r="M115" s="212" t="s">
        <v>19</v>
      </c>
      <c r="N115" s="213" t="s">
        <v>40</v>
      </c>
      <c r="O115" s="85"/>
      <c r="P115" s="214">
        <f>O115*H115</f>
        <v>0</v>
      </c>
      <c r="Q115" s="214">
        <v>3.2634E-05</v>
      </c>
      <c r="R115" s="214">
        <f>Q115*H115</f>
        <v>0.00097902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141</v>
      </c>
      <c r="AT115" s="216" t="s">
        <v>136</v>
      </c>
      <c r="AU115" s="216" t="s">
        <v>79</v>
      </c>
      <c r="AY115" s="18" t="s">
        <v>134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77</v>
      </c>
      <c r="BK115" s="217">
        <f>ROUND(I115*H115,2)</f>
        <v>0</v>
      </c>
      <c r="BL115" s="18" t="s">
        <v>141</v>
      </c>
      <c r="BM115" s="216" t="s">
        <v>774</v>
      </c>
    </row>
    <row r="116" spans="1:47" s="2" customFormat="1" ht="12">
      <c r="A116" s="39"/>
      <c r="B116" s="40"/>
      <c r="C116" s="41"/>
      <c r="D116" s="218" t="s">
        <v>143</v>
      </c>
      <c r="E116" s="41"/>
      <c r="F116" s="219" t="s">
        <v>198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143</v>
      </c>
      <c r="AU116" s="18" t="s">
        <v>79</v>
      </c>
    </row>
    <row r="117" spans="1:47" s="2" customFormat="1" ht="12">
      <c r="A117" s="39"/>
      <c r="B117" s="40"/>
      <c r="C117" s="41"/>
      <c r="D117" s="223" t="s">
        <v>145</v>
      </c>
      <c r="E117" s="41"/>
      <c r="F117" s="224" t="s">
        <v>199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145</v>
      </c>
      <c r="AU117" s="18" t="s">
        <v>79</v>
      </c>
    </row>
    <row r="118" spans="1:51" s="13" customFormat="1" ht="12">
      <c r="A118" s="13"/>
      <c r="B118" s="225"/>
      <c r="C118" s="226"/>
      <c r="D118" s="218" t="s">
        <v>147</v>
      </c>
      <c r="E118" s="227" t="s">
        <v>19</v>
      </c>
      <c r="F118" s="228" t="s">
        <v>200</v>
      </c>
      <c r="G118" s="226"/>
      <c r="H118" s="229">
        <v>30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147</v>
      </c>
      <c r="AU118" s="235" t="s">
        <v>79</v>
      </c>
      <c r="AV118" s="13" t="s">
        <v>79</v>
      </c>
      <c r="AW118" s="13" t="s">
        <v>31</v>
      </c>
      <c r="AX118" s="13" t="s">
        <v>77</v>
      </c>
      <c r="AY118" s="235" t="s">
        <v>134</v>
      </c>
    </row>
    <row r="119" spans="1:65" s="2" customFormat="1" ht="16.5" customHeight="1">
      <c r="A119" s="39"/>
      <c r="B119" s="40"/>
      <c r="C119" s="205" t="s">
        <v>496</v>
      </c>
      <c r="D119" s="205" t="s">
        <v>136</v>
      </c>
      <c r="E119" s="206" t="s">
        <v>210</v>
      </c>
      <c r="F119" s="207" t="s">
        <v>211</v>
      </c>
      <c r="G119" s="208" t="s">
        <v>212</v>
      </c>
      <c r="H119" s="209">
        <v>20</v>
      </c>
      <c r="I119" s="210"/>
      <c r="J119" s="211">
        <f>ROUND(I119*H119,2)</f>
        <v>0</v>
      </c>
      <c r="K119" s="207" t="s">
        <v>140</v>
      </c>
      <c r="L119" s="45"/>
      <c r="M119" s="212" t="s">
        <v>19</v>
      </c>
      <c r="N119" s="213" t="s">
        <v>40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141</v>
      </c>
      <c r="AT119" s="216" t="s">
        <v>136</v>
      </c>
      <c r="AU119" s="216" t="s">
        <v>79</v>
      </c>
      <c r="AY119" s="18" t="s">
        <v>134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77</v>
      </c>
      <c r="BK119" s="217">
        <f>ROUND(I119*H119,2)</f>
        <v>0</v>
      </c>
      <c r="BL119" s="18" t="s">
        <v>141</v>
      </c>
      <c r="BM119" s="216" t="s">
        <v>775</v>
      </c>
    </row>
    <row r="120" spans="1:47" s="2" customFormat="1" ht="12">
      <c r="A120" s="39"/>
      <c r="B120" s="40"/>
      <c r="C120" s="41"/>
      <c r="D120" s="218" t="s">
        <v>143</v>
      </c>
      <c r="E120" s="41"/>
      <c r="F120" s="219" t="s">
        <v>214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143</v>
      </c>
      <c r="AU120" s="18" t="s">
        <v>79</v>
      </c>
    </row>
    <row r="121" spans="1:47" s="2" customFormat="1" ht="12">
      <c r="A121" s="39"/>
      <c r="B121" s="40"/>
      <c r="C121" s="41"/>
      <c r="D121" s="223" t="s">
        <v>145</v>
      </c>
      <c r="E121" s="41"/>
      <c r="F121" s="224" t="s">
        <v>215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145</v>
      </c>
      <c r="AU121" s="18" t="s">
        <v>79</v>
      </c>
    </row>
    <row r="122" spans="1:51" s="13" customFormat="1" ht="12">
      <c r="A122" s="13"/>
      <c r="B122" s="225"/>
      <c r="C122" s="226"/>
      <c r="D122" s="218" t="s">
        <v>147</v>
      </c>
      <c r="E122" s="227" t="s">
        <v>19</v>
      </c>
      <c r="F122" s="228" t="s">
        <v>216</v>
      </c>
      <c r="G122" s="226"/>
      <c r="H122" s="229">
        <v>20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147</v>
      </c>
      <c r="AU122" s="235" t="s">
        <v>79</v>
      </c>
      <c r="AV122" s="13" t="s">
        <v>79</v>
      </c>
      <c r="AW122" s="13" t="s">
        <v>31</v>
      </c>
      <c r="AX122" s="13" t="s">
        <v>77</v>
      </c>
      <c r="AY122" s="235" t="s">
        <v>134</v>
      </c>
    </row>
    <row r="123" spans="1:65" s="2" customFormat="1" ht="16.5" customHeight="1">
      <c r="A123" s="39"/>
      <c r="B123" s="40"/>
      <c r="C123" s="205" t="s">
        <v>629</v>
      </c>
      <c r="D123" s="205" t="s">
        <v>136</v>
      </c>
      <c r="E123" s="206" t="s">
        <v>201</v>
      </c>
      <c r="F123" s="207" t="s">
        <v>202</v>
      </c>
      <c r="G123" s="208" t="s">
        <v>139</v>
      </c>
      <c r="H123" s="209">
        <v>930</v>
      </c>
      <c r="I123" s="210"/>
      <c r="J123" s="211">
        <f>ROUND(I123*H123,2)</f>
        <v>0</v>
      </c>
      <c r="K123" s="207" t="s">
        <v>140</v>
      </c>
      <c r="L123" s="45"/>
      <c r="M123" s="212" t="s">
        <v>19</v>
      </c>
      <c r="N123" s="213" t="s">
        <v>40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141</v>
      </c>
      <c r="AT123" s="216" t="s">
        <v>136</v>
      </c>
      <c r="AU123" s="216" t="s">
        <v>79</v>
      </c>
      <c r="AY123" s="18" t="s">
        <v>134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77</v>
      </c>
      <c r="BK123" s="217">
        <f>ROUND(I123*H123,2)</f>
        <v>0</v>
      </c>
      <c r="BL123" s="18" t="s">
        <v>141</v>
      </c>
      <c r="BM123" s="216" t="s">
        <v>776</v>
      </c>
    </row>
    <row r="124" spans="1:47" s="2" customFormat="1" ht="12">
      <c r="A124" s="39"/>
      <c r="B124" s="40"/>
      <c r="C124" s="41"/>
      <c r="D124" s="218" t="s">
        <v>143</v>
      </c>
      <c r="E124" s="41"/>
      <c r="F124" s="219" t="s">
        <v>204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143</v>
      </c>
      <c r="AU124" s="18" t="s">
        <v>79</v>
      </c>
    </row>
    <row r="125" spans="1:47" s="2" customFormat="1" ht="12">
      <c r="A125" s="39"/>
      <c r="B125" s="40"/>
      <c r="C125" s="41"/>
      <c r="D125" s="223" t="s">
        <v>145</v>
      </c>
      <c r="E125" s="41"/>
      <c r="F125" s="224" t="s">
        <v>205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145</v>
      </c>
      <c r="AU125" s="18" t="s">
        <v>79</v>
      </c>
    </row>
    <row r="126" spans="1:51" s="13" customFormat="1" ht="12">
      <c r="A126" s="13"/>
      <c r="B126" s="225"/>
      <c r="C126" s="226"/>
      <c r="D126" s="218" t="s">
        <v>147</v>
      </c>
      <c r="E126" s="227" t="s">
        <v>19</v>
      </c>
      <c r="F126" s="228" t="s">
        <v>777</v>
      </c>
      <c r="G126" s="226"/>
      <c r="H126" s="229">
        <v>930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147</v>
      </c>
      <c r="AU126" s="235" t="s">
        <v>79</v>
      </c>
      <c r="AV126" s="13" t="s">
        <v>79</v>
      </c>
      <c r="AW126" s="13" t="s">
        <v>31</v>
      </c>
      <c r="AX126" s="13" t="s">
        <v>69</v>
      </c>
      <c r="AY126" s="235" t="s">
        <v>134</v>
      </c>
    </row>
    <row r="127" spans="1:51" s="14" customFormat="1" ht="12">
      <c r="A127" s="14"/>
      <c r="B127" s="236"/>
      <c r="C127" s="237"/>
      <c r="D127" s="218" t="s">
        <v>147</v>
      </c>
      <c r="E127" s="238" t="s">
        <v>19</v>
      </c>
      <c r="F127" s="239" t="s">
        <v>208</v>
      </c>
      <c r="G127" s="237"/>
      <c r="H127" s="240">
        <v>930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147</v>
      </c>
      <c r="AU127" s="246" t="s">
        <v>79</v>
      </c>
      <c r="AV127" s="14" t="s">
        <v>141</v>
      </c>
      <c r="AW127" s="14" t="s">
        <v>31</v>
      </c>
      <c r="AX127" s="14" t="s">
        <v>77</v>
      </c>
      <c r="AY127" s="246" t="s">
        <v>134</v>
      </c>
    </row>
    <row r="128" spans="1:65" s="2" customFormat="1" ht="21.75" customHeight="1">
      <c r="A128" s="39"/>
      <c r="B128" s="40"/>
      <c r="C128" s="205" t="s">
        <v>416</v>
      </c>
      <c r="D128" s="205" t="s">
        <v>136</v>
      </c>
      <c r="E128" s="206" t="s">
        <v>218</v>
      </c>
      <c r="F128" s="207" t="s">
        <v>219</v>
      </c>
      <c r="G128" s="208" t="s">
        <v>220</v>
      </c>
      <c r="H128" s="209">
        <v>40.68</v>
      </c>
      <c r="I128" s="210"/>
      <c r="J128" s="211">
        <f>ROUND(I128*H128,2)</f>
        <v>0</v>
      </c>
      <c r="K128" s="207" t="s">
        <v>140</v>
      </c>
      <c r="L128" s="45"/>
      <c r="M128" s="212" t="s">
        <v>19</v>
      </c>
      <c r="N128" s="213" t="s">
        <v>40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141</v>
      </c>
      <c r="AT128" s="216" t="s">
        <v>136</v>
      </c>
      <c r="AU128" s="216" t="s">
        <v>79</v>
      </c>
      <c r="AY128" s="18" t="s">
        <v>134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77</v>
      </c>
      <c r="BK128" s="217">
        <f>ROUND(I128*H128,2)</f>
        <v>0</v>
      </c>
      <c r="BL128" s="18" t="s">
        <v>141</v>
      </c>
      <c r="BM128" s="216" t="s">
        <v>778</v>
      </c>
    </row>
    <row r="129" spans="1:47" s="2" customFormat="1" ht="12">
      <c r="A129" s="39"/>
      <c r="B129" s="40"/>
      <c r="C129" s="41"/>
      <c r="D129" s="218" t="s">
        <v>143</v>
      </c>
      <c r="E129" s="41"/>
      <c r="F129" s="219" t="s">
        <v>222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143</v>
      </c>
      <c r="AU129" s="18" t="s">
        <v>79</v>
      </c>
    </row>
    <row r="130" spans="1:47" s="2" customFormat="1" ht="12">
      <c r="A130" s="39"/>
      <c r="B130" s="40"/>
      <c r="C130" s="41"/>
      <c r="D130" s="223" t="s">
        <v>145</v>
      </c>
      <c r="E130" s="41"/>
      <c r="F130" s="224" t="s">
        <v>223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145</v>
      </c>
      <c r="AU130" s="18" t="s">
        <v>79</v>
      </c>
    </row>
    <row r="131" spans="1:51" s="13" customFormat="1" ht="12">
      <c r="A131" s="13"/>
      <c r="B131" s="225"/>
      <c r="C131" s="226"/>
      <c r="D131" s="218" t="s">
        <v>147</v>
      </c>
      <c r="E131" s="227" t="s">
        <v>19</v>
      </c>
      <c r="F131" s="228" t="s">
        <v>779</v>
      </c>
      <c r="G131" s="226"/>
      <c r="H131" s="229">
        <v>40.68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147</v>
      </c>
      <c r="AU131" s="235" t="s">
        <v>79</v>
      </c>
      <c r="AV131" s="13" t="s">
        <v>79</v>
      </c>
      <c r="AW131" s="13" t="s">
        <v>31</v>
      </c>
      <c r="AX131" s="13" t="s">
        <v>77</v>
      </c>
      <c r="AY131" s="235" t="s">
        <v>134</v>
      </c>
    </row>
    <row r="132" spans="1:65" s="2" customFormat="1" ht="16.5" customHeight="1">
      <c r="A132" s="39"/>
      <c r="B132" s="40"/>
      <c r="C132" s="205" t="s">
        <v>187</v>
      </c>
      <c r="D132" s="205" t="s">
        <v>136</v>
      </c>
      <c r="E132" s="206" t="s">
        <v>225</v>
      </c>
      <c r="F132" s="207" t="s">
        <v>226</v>
      </c>
      <c r="G132" s="208" t="s">
        <v>220</v>
      </c>
      <c r="H132" s="209">
        <v>324.356</v>
      </c>
      <c r="I132" s="210"/>
      <c r="J132" s="211">
        <f>ROUND(I132*H132,2)</f>
        <v>0</v>
      </c>
      <c r="K132" s="207" t="s">
        <v>140</v>
      </c>
      <c r="L132" s="45"/>
      <c r="M132" s="212" t="s">
        <v>19</v>
      </c>
      <c r="N132" s="213" t="s">
        <v>40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141</v>
      </c>
      <c r="AT132" s="216" t="s">
        <v>136</v>
      </c>
      <c r="AU132" s="216" t="s">
        <v>79</v>
      </c>
      <c r="AY132" s="18" t="s">
        <v>134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77</v>
      </c>
      <c r="BK132" s="217">
        <f>ROUND(I132*H132,2)</f>
        <v>0</v>
      </c>
      <c r="BL132" s="18" t="s">
        <v>141</v>
      </c>
      <c r="BM132" s="216" t="s">
        <v>780</v>
      </c>
    </row>
    <row r="133" spans="1:47" s="2" customFormat="1" ht="12">
      <c r="A133" s="39"/>
      <c r="B133" s="40"/>
      <c r="C133" s="41"/>
      <c r="D133" s="218" t="s">
        <v>143</v>
      </c>
      <c r="E133" s="41"/>
      <c r="F133" s="219" t="s">
        <v>228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143</v>
      </c>
      <c r="AU133" s="18" t="s">
        <v>79</v>
      </c>
    </row>
    <row r="134" spans="1:47" s="2" customFormat="1" ht="12">
      <c r="A134" s="39"/>
      <c r="B134" s="40"/>
      <c r="C134" s="41"/>
      <c r="D134" s="223" t="s">
        <v>145</v>
      </c>
      <c r="E134" s="41"/>
      <c r="F134" s="224" t="s">
        <v>229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145</v>
      </c>
      <c r="AU134" s="18" t="s">
        <v>79</v>
      </c>
    </row>
    <row r="135" spans="1:51" s="13" customFormat="1" ht="12">
      <c r="A135" s="13"/>
      <c r="B135" s="225"/>
      <c r="C135" s="226"/>
      <c r="D135" s="218" t="s">
        <v>147</v>
      </c>
      <c r="E135" s="227" t="s">
        <v>19</v>
      </c>
      <c r="F135" s="228" t="s">
        <v>781</v>
      </c>
      <c r="G135" s="226"/>
      <c r="H135" s="229">
        <v>324.356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147</v>
      </c>
      <c r="AU135" s="235" t="s">
        <v>79</v>
      </c>
      <c r="AV135" s="13" t="s">
        <v>79</v>
      </c>
      <c r="AW135" s="13" t="s">
        <v>31</v>
      </c>
      <c r="AX135" s="13" t="s">
        <v>69</v>
      </c>
      <c r="AY135" s="235" t="s">
        <v>134</v>
      </c>
    </row>
    <row r="136" spans="1:51" s="14" customFormat="1" ht="12">
      <c r="A136" s="14"/>
      <c r="B136" s="236"/>
      <c r="C136" s="237"/>
      <c r="D136" s="218" t="s">
        <v>147</v>
      </c>
      <c r="E136" s="238" t="s">
        <v>19</v>
      </c>
      <c r="F136" s="239" t="s">
        <v>232</v>
      </c>
      <c r="G136" s="237"/>
      <c r="H136" s="240">
        <v>324.356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147</v>
      </c>
      <c r="AU136" s="246" t="s">
        <v>79</v>
      </c>
      <c r="AV136" s="14" t="s">
        <v>141</v>
      </c>
      <c r="AW136" s="14" t="s">
        <v>31</v>
      </c>
      <c r="AX136" s="14" t="s">
        <v>77</v>
      </c>
      <c r="AY136" s="246" t="s">
        <v>134</v>
      </c>
    </row>
    <row r="137" spans="1:65" s="2" customFormat="1" ht="21.75" customHeight="1">
      <c r="A137" s="39"/>
      <c r="B137" s="40"/>
      <c r="C137" s="205" t="s">
        <v>521</v>
      </c>
      <c r="D137" s="205" t="s">
        <v>136</v>
      </c>
      <c r="E137" s="206" t="s">
        <v>234</v>
      </c>
      <c r="F137" s="207" t="s">
        <v>235</v>
      </c>
      <c r="G137" s="208" t="s">
        <v>220</v>
      </c>
      <c r="H137" s="209">
        <v>360.395</v>
      </c>
      <c r="I137" s="210"/>
      <c r="J137" s="211">
        <f>ROUND(I137*H137,2)</f>
        <v>0</v>
      </c>
      <c r="K137" s="207" t="s">
        <v>140</v>
      </c>
      <c r="L137" s="45"/>
      <c r="M137" s="212" t="s">
        <v>19</v>
      </c>
      <c r="N137" s="213" t="s">
        <v>40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141</v>
      </c>
      <c r="AT137" s="216" t="s">
        <v>136</v>
      </c>
      <c r="AU137" s="216" t="s">
        <v>79</v>
      </c>
      <c r="AY137" s="18" t="s">
        <v>134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77</v>
      </c>
      <c r="BK137" s="217">
        <f>ROUND(I137*H137,2)</f>
        <v>0</v>
      </c>
      <c r="BL137" s="18" t="s">
        <v>141</v>
      </c>
      <c r="BM137" s="216" t="s">
        <v>782</v>
      </c>
    </row>
    <row r="138" spans="1:47" s="2" customFormat="1" ht="12">
      <c r="A138" s="39"/>
      <c r="B138" s="40"/>
      <c r="C138" s="41"/>
      <c r="D138" s="218" t="s">
        <v>143</v>
      </c>
      <c r="E138" s="41"/>
      <c r="F138" s="219" t="s">
        <v>237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143</v>
      </c>
      <c r="AU138" s="18" t="s">
        <v>79</v>
      </c>
    </row>
    <row r="139" spans="1:47" s="2" customFormat="1" ht="12">
      <c r="A139" s="39"/>
      <c r="B139" s="40"/>
      <c r="C139" s="41"/>
      <c r="D139" s="223" t="s">
        <v>145</v>
      </c>
      <c r="E139" s="41"/>
      <c r="F139" s="224" t="s">
        <v>238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145</v>
      </c>
      <c r="AU139" s="18" t="s">
        <v>79</v>
      </c>
    </row>
    <row r="140" spans="1:51" s="13" customFormat="1" ht="12">
      <c r="A140" s="13"/>
      <c r="B140" s="225"/>
      <c r="C140" s="226"/>
      <c r="D140" s="218" t="s">
        <v>147</v>
      </c>
      <c r="E140" s="227" t="s">
        <v>19</v>
      </c>
      <c r="F140" s="228" t="s">
        <v>783</v>
      </c>
      <c r="G140" s="226"/>
      <c r="H140" s="229">
        <v>360.395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147</v>
      </c>
      <c r="AU140" s="235" t="s">
        <v>79</v>
      </c>
      <c r="AV140" s="13" t="s">
        <v>79</v>
      </c>
      <c r="AW140" s="13" t="s">
        <v>31</v>
      </c>
      <c r="AX140" s="13" t="s">
        <v>77</v>
      </c>
      <c r="AY140" s="235" t="s">
        <v>134</v>
      </c>
    </row>
    <row r="141" spans="1:65" s="2" customFormat="1" ht="16.5" customHeight="1">
      <c r="A141" s="39"/>
      <c r="B141" s="40"/>
      <c r="C141" s="205" t="s">
        <v>528</v>
      </c>
      <c r="D141" s="205" t="s">
        <v>136</v>
      </c>
      <c r="E141" s="206" t="s">
        <v>242</v>
      </c>
      <c r="F141" s="207" t="s">
        <v>243</v>
      </c>
      <c r="G141" s="208" t="s">
        <v>220</v>
      </c>
      <c r="H141" s="209">
        <v>36.09</v>
      </c>
      <c r="I141" s="210"/>
      <c r="J141" s="211">
        <f>ROUND(I141*H141,2)</f>
        <v>0</v>
      </c>
      <c r="K141" s="207" t="s">
        <v>140</v>
      </c>
      <c r="L141" s="45"/>
      <c r="M141" s="212" t="s">
        <v>19</v>
      </c>
      <c r="N141" s="213" t="s">
        <v>40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141</v>
      </c>
      <c r="AT141" s="216" t="s">
        <v>136</v>
      </c>
      <c r="AU141" s="216" t="s">
        <v>79</v>
      </c>
      <c r="AY141" s="18" t="s">
        <v>134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77</v>
      </c>
      <c r="BK141" s="217">
        <f>ROUND(I141*H141,2)</f>
        <v>0</v>
      </c>
      <c r="BL141" s="18" t="s">
        <v>141</v>
      </c>
      <c r="BM141" s="216" t="s">
        <v>784</v>
      </c>
    </row>
    <row r="142" spans="1:47" s="2" customFormat="1" ht="12">
      <c r="A142" s="39"/>
      <c r="B142" s="40"/>
      <c r="C142" s="41"/>
      <c r="D142" s="218" t="s">
        <v>143</v>
      </c>
      <c r="E142" s="41"/>
      <c r="F142" s="219" t="s">
        <v>245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143</v>
      </c>
      <c r="AU142" s="18" t="s">
        <v>79</v>
      </c>
    </row>
    <row r="143" spans="1:47" s="2" customFormat="1" ht="12">
      <c r="A143" s="39"/>
      <c r="B143" s="40"/>
      <c r="C143" s="41"/>
      <c r="D143" s="223" t="s">
        <v>145</v>
      </c>
      <c r="E143" s="41"/>
      <c r="F143" s="224" t="s">
        <v>246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145</v>
      </c>
      <c r="AU143" s="18" t="s">
        <v>79</v>
      </c>
    </row>
    <row r="144" spans="1:51" s="13" customFormat="1" ht="12">
      <c r="A144" s="13"/>
      <c r="B144" s="225"/>
      <c r="C144" s="226"/>
      <c r="D144" s="218" t="s">
        <v>147</v>
      </c>
      <c r="E144" s="227" t="s">
        <v>19</v>
      </c>
      <c r="F144" s="228" t="s">
        <v>785</v>
      </c>
      <c r="G144" s="226"/>
      <c r="H144" s="229">
        <v>36.09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147</v>
      </c>
      <c r="AU144" s="235" t="s">
        <v>79</v>
      </c>
      <c r="AV144" s="13" t="s">
        <v>79</v>
      </c>
      <c r="AW144" s="13" t="s">
        <v>31</v>
      </c>
      <c r="AX144" s="13" t="s">
        <v>77</v>
      </c>
      <c r="AY144" s="235" t="s">
        <v>134</v>
      </c>
    </row>
    <row r="145" spans="1:65" s="2" customFormat="1" ht="21.75" customHeight="1">
      <c r="A145" s="39"/>
      <c r="B145" s="40"/>
      <c r="C145" s="205" t="s">
        <v>548</v>
      </c>
      <c r="D145" s="205" t="s">
        <v>136</v>
      </c>
      <c r="E145" s="206" t="s">
        <v>647</v>
      </c>
      <c r="F145" s="207" t="s">
        <v>648</v>
      </c>
      <c r="G145" s="208" t="s">
        <v>220</v>
      </c>
      <c r="H145" s="209">
        <v>40.68</v>
      </c>
      <c r="I145" s="210"/>
      <c r="J145" s="211">
        <f>ROUND(I145*H145,2)</f>
        <v>0</v>
      </c>
      <c r="K145" s="207" t="s">
        <v>140</v>
      </c>
      <c r="L145" s="45"/>
      <c r="M145" s="212" t="s">
        <v>19</v>
      </c>
      <c r="N145" s="213" t="s">
        <v>40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141</v>
      </c>
      <c r="AT145" s="216" t="s">
        <v>136</v>
      </c>
      <c r="AU145" s="216" t="s">
        <v>79</v>
      </c>
      <c r="AY145" s="18" t="s">
        <v>134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77</v>
      </c>
      <c r="BK145" s="217">
        <f>ROUND(I145*H145,2)</f>
        <v>0</v>
      </c>
      <c r="BL145" s="18" t="s">
        <v>141</v>
      </c>
      <c r="BM145" s="216" t="s">
        <v>786</v>
      </c>
    </row>
    <row r="146" spans="1:47" s="2" customFormat="1" ht="12">
      <c r="A146" s="39"/>
      <c r="B146" s="40"/>
      <c r="C146" s="41"/>
      <c r="D146" s="218" t="s">
        <v>143</v>
      </c>
      <c r="E146" s="41"/>
      <c r="F146" s="219" t="s">
        <v>650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143</v>
      </c>
      <c r="AU146" s="18" t="s">
        <v>79</v>
      </c>
    </row>
    <row r="147" spans="1:47" s="2" customFormat="1" ht="12">
      <c r="A147" s="39"/>
      <c r="B147" s="40"/>
      <c r="C147" s="41"/>
      <c r="D147" s="223" t="s">
        <v>145</v>
      </c>
      <c r="E147" s="41"/>
      <c r="F147" s="224" t="s">
        <v>651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145</v>
      </c>
      <c r="AU147" s="18" t="s">
        <v>79</v>
      </c>
    </row>
    <row r="148" spans="1:51" s="13" customFormat="1" ht="12">
      <c r="A148" s="13"/>
      <c r="B148" s="225"/>
      <c r="C148" s="226"/>
      <c r="D148" s="218" t="s">
        <v>147</v>
      </c>
      <c r="E148" s="227" t="s">
        <v>19</v>
      </c>
      <c r="F148" s="228" t="s">
        <v>787</v>
      </c>
      <c r="G148" s="226"/>
      <c r="H148" s="229">
        <v>9.5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147</v>
      </c>
      <c r="AU148" s="235" t="s">
        <v>79</v>
      </c>
      <c r="AV148" s="13" t="s">
        <v>79</v>
      </c>
      <c r="AW148" s="13" t="s">
        <v>31</v>
      </c>
      <c r="AX148" s="13" t="s">
        <v>69</v>
      </c>
      <c r="AY148" s="235" t="s">
        <v>134</v>
      </c>
    </row>
    <row r="149" spans="1:51" s="13" customFormat="1" ht="12">
      <c r="A149" s="13"/>
      <c r="B149" s="225"/>
      <c r="C149" s="226"/>
      <c r="D149" s="218" t="s">
        <v>147</v>
      </c>
      <c r="E149" s="227" t="s">
        <v>19</v>
      </c>
      <c r="F149" s="228" t="s">
        <v>788</v>
      </c>
      <c r="G149" s="226"/>
      <c r="H149" s="229">
        <v>13.68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147</v>
      </c>
      <c r="AU149" s="235" t="s">
        <v>79</v>
      </c>
      <c r="AV149" s="13" t="s">
        <v>79</v>
      </c>
      <c r="AW149" s="13" t="s">
        <v>31</v>
      </c>
      <c r="AX149" s="13" t="s">
        <v>69</v>
      </c>
      <c r="AY149" s="235" t="s">
        <v>134</v>
      </c>
    </row>
    <row r="150" spans="1:51" s="13" customFormat="1" ht="12">
      <c r="A150" s="13"/>
      <c r="B150" s="225"/>
      <c r="C150" s="226"/>
      <c r="D150" s="218" t="s">
        <v>147</v>
      </c>
      <c r="E150" s="227" t="s">
        <v>19</v>
      </c>
      <c r="F150" s="228" t="s">
        <v>789</v>
      </c>
      <c r="G150" s="226"/>
      <c r="H150" s="229">
        <v>6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147</v>
      </c>
      <c r="AU150" s="235" t="s">
        <v>79</v>
      </c>
      <c r="AV150" s="13" t="s">
        <v>79</v>
      </c>
      <c r="AW150" s="13" t="s">
        <v>31</v>
      </c>
      <c r="AX150" s="13" t="s">
        <v>69</v>
      </c>
      <c r="AY150" s="235" t="s">
        <v>134</v>
      </c>
    </row>
    <row r="151" spans="1:51" s="13" customFormat="1" ht="12">
      <c r="A151" s="13"/>
      <c r="B151" s="225"/>
      <c r="C151" s="226"/>
      <c r="D151" s="218" t="s">
        <v>147</v>
      </c>
      <c r="E151" s="227" t="s">
        <v>19</v>
      </c>
      <c r="F151" s="228" t="s">
        <v>790</v>
      </c>
      <c r="G151" s="226"/>
      <c r="H151" s="229">
        <v>11.5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147</v>
      </c>
      <c r="AU151" s="235" t="s">
        <v>79</v>
      </c>
      <c r="AV151" s="13" t="s">
        <v>79</v>
      </c>
      <c r="AW151" s="13" t="s">
        <v>31</v>
      </c>
      <c r="AX151" s="13" t="s">
        <v>69</v>
      </c>
      <c r="AY151" s="235" t="s">
        <v>134</v>
      </c>
    </row>
    <row r="152" spans="1:51" s="14" customFormat="1" ht="12">
      <c r="A152" s="14"/>
      <c r="B152" s="236"/>
      <c r="C152" s="237"/>
      <c r="D152" s="218" t="s">
        <v>147</v>
      </c>
      <c r="E152" s="238" t="s">
        <v>19</v>
      </c>
      <c r="F152" s="239" t="s">
        <v>208</v>
      </c>
      <c r="G152" s="237"/>
      <c r="H152" s="240">
        <v>40.68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147</v>
      </c>
      <c r="AU152" s="246" t="s">
        <v>79</v>
      </c>
      <c r="AV152" s="14" t="s">
        <v>141</v>
      </c>
      <c r="AW152" s="14" t="s">
        <v>31</v>
      </c>
      <c r="AX152" s="14" t="s">
        <v>77</v>
      </c>
      <c r="AY152" s="246" t="s">
        <v>134</v>
      </c>
    </row>
    <row r="153" spans="1:65" s="2" customFormat="1" ht="16.5" customHeight="1">
      <c r="A153" s="39"/>
      <c r="B153" s="40"/>
      <c r="C153" s="205" t="s">
        <v>163</v>
      </c>
      <c r="D153" s="205" t="s">
        <v>136</v>
      </c>
      <c r="E153" s="206" t="s">
        <v>259</v>
      </c>
      <c r="F153" s="207" t="s">
        <v>260</v>
      </c>
      <c r="G153" s="208" t="s">
        <v>152</v>
      </c>
      <c r="H153" s="209">
        <v>8</v>
      </c>
      <c r="I153" s="210"/>
      <c r="J153" s="211">
        <f>ROUND(I153*H153,2)</f>
        <v>0</v>
      </c>
      <c r="K153" s="207" t="s">
        <v>140</v>
      </c>
      <c r="L153" s="45"/>
      <c r="M153" s="212" t="s">
        <v>19</v>
      </c>
      <c r="N153" s="213" t="s">
        <v>40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141</v>
      </c>
      <c r="AT153" s="216" t="s">
        <v>136</v>
      </c>
      <c r="AU153" s="216" t="s">
        <v>79</v>
      </c>
      <c r="AY153" s="18" t="s">
        <v>134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77</v>
      </c>
      <c r="BK153" s="217">
        <f>ROUND(I153*H153,2)</f>
        <v>0</v>
      </c>
      <c r="BL153" s="18" t="s">
        <v>141</v>
      </c>
      <c r="BM153" s="216" t="s">
        <v>791</v>
      </c>
    </row>
    <row r="154" spans="1:47" s="2" customFormat="1" ht="12">
      <c r="A154" s="39"/>
      <c r="B154" s="40"/>
      <c r="C154" s="41"/>
      <c r="D154" s="218" t="s">
        <v>143</v>
      </c>
      <c r="E154" s="41"/>
      <c r="F154" s="219" t="s">
        <v>262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143</v>
      </c>
      <c r="AU154" s="18" t="s">
        <v>79</v>
      </c>
    </row>
    <row r="155" spans="1:47" s="2" customFormat="1" ht="12">
      <c r="A155" s="39"/>
      <c r="B155" s="40"/>
      <c r="C155" s="41"/>
      <c r="D155" s="223" t="s">
        <v>145</v>
      </c>
      <c r="E155" s="41"/>
      <c r="F155" s="224" t="s">
        <v>263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145</v>
      </c>
      <c r="AU155" s="18" t="s">
        <v>79</v>
      </c>
    </row>
    <row r="156" spans="1:51" s="13" customFormat="1" ht="12">
      <c r="A156" s="13"/>
      <c r="B156" s="225"/>
      <c r="C156" s="226"/>
      <c r="D156" s="218" t="s">
        <v>147</v>
      </c>
      <c r="E156" s="227" t="s">
        <v>19</v>
      </c>
      <c r="F156" s="228" t="s">
        <v>352</v>
      </c>
      <c r="G156" s="226"/>
      <c r="H156" s="229">
        <v>8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147</v>
      </c>
      <c r="AU156" s="235" t="s">
        <v>79</v>
      </c>
      <c r="AV156" s="13" t="s">
        <v>79</v>
      </c>
      <c r="AW156" s="13" t="s">
        <v>31</v>
      </c>
      <c r="AX156" s="13" t="s">
        <v>77</v>
      </c>
      <c r="AY156" s="235" t="s">
        <v>134</v>
      </c>
    </row>
    <row r="157" spans="1:65" s="2" customFormat="1" ht="21.75" customHeight="1">
      <c r="A157" s="39"/>
      <c r="B157" s="40"/>
      <c r="C157" s="205" t="s">
        <v>655</v>
      </c>
      <c r="D157" s="205" t="s">
        <v>136</v>
      </c>
      <c r="E157" s="206" t="s">
        <v>265</v>
      </c>
      <c r="F157" s="207" t="s">
        <v>266</v>
      </c>
      <c r="G157" s="208" t="s">
        <v>220</v>
      </c>
      <c r="H157" s="209">
        <v>1072.33</v>
      </c>
      <c r="I157" s="210"/>
      <c r="J157" s="211">
        <f>ROUND(I157*H157,2)</f>
        <v>0</v>
      </c>
      <c r="K157" s="207" t="s">
        <v>140</v>
      </c>
      <c r="L157" s="45"/>
      <c r="M157" s="212" t="s">
        <v>19</v>
      </c>
      <c r="N157" s="213" t="s">
        <v>40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141</v>
      </c>
      <c r="AT157" s="216" t="s">
        <v>136</v>
      </c>
      <c r="AU157" s="216" t="s">
        <v>79</v>
      </c>
      <c r="AY157" s="18" t="s">
        <v>134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77</v>
      </c>
      <c r="BK157" s="217">
        <f>ROUND(I157*H157,2)</f>
        <v>0</v>
      </c>
      <c r="BL157" s="18" t="s">
        <v>141</v>
      </c>
      <c r="BM157" s="216" t="s">
        <v>792</v>
      </c>
    </row>
    <row r="158" spans="1:47" s="2" customFormat="1" ht="12">
      <c r="A158" s="39"/>
      <c r="B158" s="40"/>
      <c r="C158" s="41"/>
      <c r="D158" s="218" t="s">
        <v>143</v>
      </c>
      <c r="E158" s="41"/>
      <c r="F158" s="219" t="s">
        <v>268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143</v>
      </c>
      <c r="AU158" s="18" t="s">
        <v>79</v>
      </c>
    </row>
    <row r="159" spans="1:47" s="2" customFormat="1" ht="12">
      <c r="A159" s="39"/>
      <c r="B159" s="40"/>
      <c r="C159" s="41"/>
      <c r="D159" s="223" t="s">
        <v>145</v>
      </c>
      <c r="E159" s="41"/>
      <c r="F159" s="224" t="s">
        <v>269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145</v>
      </c>
      <c r="AU159" s="18" t="s">
        <v>79</v>
      </c>
    </row>
    <row r="160" spans="1:51" s="13" customFormat="1" ht="12">
      <c r="A160" s="13"/>
      <c r="B160" s="225"/>
      <c r="C160" s="226"/>
      <c r="D160" s="218" t="s">
        <v>147</v>
      </c>
      <c r="E160" s="227" t="s">
        <v>19</v>
      </c>
      <c r="F160" s="228" t="s">
        <v>793</v>
      </c>
      <c r="G160" s="226"/>
      <c r="H160" s="229">
        <v>186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147</v>
      </c>
      <c r="AU160" s="235" t="s">
        <v>79</v>
      </c>
      <c r="AV160" s="13" t="s">
        <v>79</v>
      </c>
      <c r="AW160" s="13" t="s">
        <v>31</v>
      </c>
      <c r="AX160" s="13" t="s">
        <v>69</v>
      </c>
      <c r="AY160" s="235" t="s">
        <v>134</v>
      </c>
    </row>
    <row r="161" spans="1:51" s="13" customFormat="1" ht="12">
      <c r="A161" s="13"/>
      <c r="B161" s="225"/>
      <c r="C161" s="226"/>
      <c r="D161" s="218" t="s">
        <v>147</v>
      </c>
      <c r="E161" s="227" t="s">
        <v>19</v>
      </c>
      <c r="F161" s="228" t="s">
        <v>271</v>
      </c>
      <c r="G161" s="226"/>
      <c r="H161" s="229">
        <v>4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147</v>
      </c>
      <c r="AU161" s="235" t="s">
        <v>79</v>
      </c>
      <c r="AV161" s="13" t="s">
        <v>79</v>
      </c>
      <c r="AW161" s="13" t="s">
        <v>31</v>
      </c>
      <c r="AX161" s="13" t="s">
        <v>69</v>
      </c>
      <c r="AY161" s="235" t="s">
        <v>134</v>
      </c>
    </row>
    <row r="162" spans="1:51" s="13" customFormat="1" ht="12">
      <c r="A162" s="13"/>
      <c r="B162" s="225"/>
      <c r="C162" s="226"/>
      <c r="D162" s="218" t="s">
        <v>147</v>
      </c>
      <c r="E162" s="227" t="s">
        <v>19</v>
      </c>
      <c r="F162" s="228" t="s">
        <v>794</v>
      </c>
      <c r="G162" s="226"/>
      <c r="H162" s="229">
        <v>120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147</v>
      </c>
      <c r="AU162" s="235" t="s">
        <v>79</v>
      </c>
      <c r="AV162" s="13" t="s">
        <v>79</v>
      </c>
      <c r="AW162" s="13" t="s">
        <v>31</v>
      </c>
      <c r="AX162" s="13" t="s">
        <v>69</v>
      </c>
      <c r="AY162" s="235" t="s">
        <v>134</v>
      </c>
    </row>
    <row r="163" spans="1:51" s="13" customFormat="1" ht="12">
      <c r="A163" s="13"/>
      <c r="B163" s="225"/>
      <c r="C163" s="226"/>
      <c r="D163" s="218" t="s">
        <v>147</v>
      </c>
      <c r="E163" s="227" t="s">
        <v>19</v>
      </c>
      <c r="F163" s="228" t="s">
        <v>795</v>
      </c>
      <c r="G163" s="226"/>
      <c r="H163" s="229">
        <v>360.95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147</v>
      </c>
      <c r="AU163" s="235" t="s">
        <v>79</v>
      </c>
      <c r="AV163" s="13" t="s">
        <v>79</v>
      </c>
      <c r="AW163" s="13" t="s">
        <v>31</v>
      </c>
      <c r="AX163" s="13" t="s">
        <v>69</v>
      </c>
      <c r="AY163" s="235" t="s">
        <v>134</v>
      </c>
    </row>
    <row r="164" spans="1:51" s="13" customFormat="1" ht="12">
      <c r="A164" s="13"/>
      <c r="B164" s="225"/>
      <c r="C164" s="226"/>
      <c r="D164" s="218" t="s">
        <v>147</v>
      </c>
      <c r="E164" s="227" t="s">
        <v>19</v>
      </c>
      <c r="F164" s="228" t="s">
        <v>796</v>
      </c>
      <c r="G164" s="226"/>
      <c r="H164" s="229">
        <v>360.7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147</v>
      </c>
      <c r="AU164" s="235" t="s">
        <v>79</v>
      </c>
      <c r="AV164" s="13" t="s">
        <v>79</v>
      </c>
      <c r="AW164" s="13" t="s">
        <v>31</v>
      </c>
      <c r="AX164" s="13" t="s">
        <v>69</v>
      </c>
      <c r="AY164" s="235" t="s">
        <v>134</v>
      </c>
    </row>
    <row r="165" spans="1:51" s="13" customFormat="1" ht="12">
      <c r="A165" s="13"/>
      <c r="B165" s="225"/>
      <c r="C165" s="226"/>
      <c r="D165" s="218" t="s">
        <v>147</v>
      </c>
      <c r="E165" s="227" t="s">
        <v>19</v>
      </c>
      <c r="F165" s="228" t="s">
        <v>797</v>
      </c>
      <c r="G165" s="226"/>
      <c r="H165" s="229">
        <v>11.5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147</v>
      </c>
      <c r="AU165" s="235" t="s">
        <v>79</v>
      </c>
      <c r="AV165" s="13" t="s">
        <v>79</v>
      </c>
      <c r="AW165" s="13" t="s">
        <v>31</v>
      </c>
      <c r="AX165" s="13" t="s">
        <v>69</v>
      </c>
      <c r="AY165" s="235" t="s">
        <v>134</v>
      </c>
    </row>
    <row r="166" spans="1:51" s="13" customFormat="1" ht="12">
      <c r="A166" s="13"/>
      <c r="B166" s="225"/>
      <c r="C166" s="226"/>
      <c r="D166" s="218" t="s">
        <v>147</v>
      </c>
      <c r="E166" s="227" t="s">
        <v>19</v>
      </c>
      <c r="F166" s="228" t="s">
        <v>787</v>
      </c>
      <c r="G166" s="226"/>
      <c r="H166" s="229">
        <v>9.5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147</v>
      </c>
      <c r="AU166" s="235" t="s">
        <v>79</v>
      </c>
      <c r="AV166" s="13" t="s">
        <v>79</v>
      </c>
      <c r="AW166" s="13" t="s">
        <v>31</v>
      </c>
      <c r="AX166" s="13" t="s">
        <v>69</v>
      </c>
      <c r="AY166" s="235" t="s">
        <v>134</v>
      </c>
    </row>
    <row r="167" spans="1:51" s="13" customFormat="1" ht="12">
      <c r="A167" s="13"/>
      <c r="B167" s="225"/>
      <c r="C167" s="226"/>
      <c r="D167" s="218" t="s">
        <v>147</v>
      </c>
      <c r="E167" s="227" t="s">
        <v>19</v>
      </c>
      <c r="F167" s="228" t="s">
        <v>788</v>
      </c>
      <c r="G167" s="226"/>
      <c r="H167" s="229">
        <v>13.68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147</v>
      </c>
      <c r="AU167" s="235" t="s">
        <v>79</v>
      </c>
      <c r="AV167" s="13" t="s">
        <v>79</v>
      </c>
      <c r="AW167" s="13" t="s">
        <v>31</v>
      </c>
      <c r="AX167" s="13" t="s">
        <v>69</v>
      </c>
      <c r="AY167" s="235" t="s">
        <v>134</v>
      </c>
    </row>
    <row r="168" spans="1:51" s="13" customFormat="1" ht="12">
      <c r="A168" s="13"/>
      <c r="B168" s="225"/>
      <c r="C168" s="226"/>
      <c r="D168" s="218" t="s">
        <v>147</v>
      </c>
      <c r="E168" s="227" t="s">
        <v>19</v>
      </c>
      <c r="F168" s="228" t="s">
        <v>789</v>
      </c>
      <c r="G168" s="226"/>
      <c r="H168" s="229">
        <v>6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147</v>
      </c>
      <c r="AU168" s="235" t="s">
        <v>79</v>
      </c>
      <c r="AV168" s="13" t="s">
        <v>79</v>
      </c>
      <c r="AW168" s="13" t="s">
        <v>31</v>
      </c>
      <c r="AX168" s="13" t="s">
        <v>69</v>
      </c>
      <c r="AY168" s="235" t="s">
        <v>134</v>
      </c>
    </row>
    <row r="169" spans="1:51" s="14" customFormat="1" ht="12">
      <c r="A169" s="14"/>
      <c r="B169" s="236"/>
      <c r="C169" s="237"/>
      <c r="D169" s="218" t="s">
        <v>147</v>
      </c>
      <c r="E169" s="238" t="s">
        <v>19</v>
      </c>
      <c r="F169" s="239" t="s">
        <v>208</v>
      </c>
      <c r="G169" s="237"/>
      <c r="H169" s="240">
        <v>1072.3300000000002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147</v>
      </c>
      <c r="AU169" s="246" t="s">
        <v>79</v>
      </c>
      <c r="AV169" s="14" t="s">
        <v>141</v>
      </c>
      <c r="AW169" s="14" t="s">
        <v>31</v>
      </c>
      <c r="AX169" s="14" t="s">
        <v>77</v>
      </c>
      <c r="AY169" s="246" t="s">
        <v>134</v>
      </c>
    </row>
    <row r="170" spans="1:65" s="2" customFormat="1" ht="24.15" customHeight="1">
      <c r="A170" s="39"/>
      <c r="B170" s="40"/>
      <c r="C170" s="205" t="s">
        <v>643</v>
      </c>
      <c r="D170" s="205" t="s">
        <v>136</v>
      </c>
      <c r="E170" s="206" t="s">
        <v>279</v>
      </c>
      <c r="F170" s="207" t="s">
        <v>280</v>
      </c>
      <c r="G170" s="208" t="s">
        <v>220</v>
      </c>
      <c r="H170" s="209">
        <v>1800</v>
      </c>
      <c r="I170" s="210"/>
      <c r="J170" s="211">
        <f>ROUND(I170*H170,2)</f>
        <v>0</v>
      </c>
      <c r="K170" s="207" t="s">
        <v>140</v>
      </c>
      <c r="L170" s="45"/>
      <c r="M170" s="212" t="s">
        <v>19</v>
      </c>
      <c r="N170" s="213" t="s">
        <v>40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141</v>
      </c>
      <c r="AT170" s="216" t="s">
        <v>136</v>
      </c>
      <c r="AU170" s="216" t="s">
        <v>79</v>
      </c>
      <c r="AY170" s="18" t="s">
        <v>134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77</v>
      </c>
      <c r="BK170" s="217">
        <f>ROUND(I170*H170,2)</f>
        <v>0</v>
      </c>
      <c r="BL170" s="18" t="s">
        <v>141</v>
      </c>
      <c r="BM170" s="216" t="s">
        <v>798</v>
      </c>
    </row>
    <row r="171" spans="1:47" s="2" customFormat="1" ht="12">
      <c r="A171" s="39"/>
      <c r="B171" s="40"/>
      <c r="C171" s="41"/>
      <c r="D171" s="218" t="s">
        <v>143</v>
      </c>
      <c r="E171" s="41"/>
      <c r="F171" s="219" t="s">
        <v>282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143</v>
      </c>
      <c r="AU171" s="18" t="s">
        <v>79</v>
      </c>
    </row>
    <row r="172" spans="1:47" s="2" customFormat="1" ht="12">
      <c r="A172" s="39"/>
      <c r="B172" s="40"/>
      <c r="C172" s="41"/>
      <c r="D172" s="223" t="s">
        <v>145</v>
      </c>
      <c r="E172" s="41"/>
      <c r="F172" s="224" t="s">
        <v>283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145</v>
      </c>
      <c r="AU172" s="18" t="s">
        <v>79</v>
      </c>
    </row>
    <row r="173" spans="1:51" s="13" customFormat="1" ht="12">
      <c r="A173" s="13"/>
      <c r="B173" s="225"/>
      <c r="C173" s="226"/>
      <c r="D173" s="218" t="s">
        <v>147</v>
      </c>
      <c r="E173" s="227" t="s">
        <v>19</v>
      </c>
      <c r="F173" s="228" t="s">
        <v>799</v>
      </c>
      <c r="G173" s="226"/>
      <c r="H173" s="229">
        <v>1800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147</v>
      </c>
      <c r="AU173" s="235" t="s">
        <v>79</v>
      </c>
      <c r="AV173" s="13" t="s">
        <v>79</v>
      </c>
      <c r="AW173" s="13" t="s">
        <v>31</v>
      </c>
      <c r="AX173" s="13" t="s">
        <v>77</v>
      </c>
      <c r="AY173" s="235" t="s">
        <v>134</v>
      </c>
    </row>
    <row r="174" spans="1:65" s="2" customFormat="1" ht="16.5" customHeight="1">
      <c r="A174" s="39"/>
      <c r="B174" s="40"/>
      <c r="C174" s="205" t="s">
        <v>175</v>
      </c>
      <c r="D174" s="205" t="s">
        <v>136</v>
      </c>
      <c r="E174" s="206" t="s">
        <v>286</v>
      </c>
      <c r="F174" s="207" t="s">
        <v>287</v>
      </c>
      <c r="G174" s="208" t="s">
        <v>220</v>
      </c>
      <c r="H174" s="209">
        <v>1258.33</v>
      </c>
      <c r="I174" s="210"/>
      <c r="J174" s="211">
        <f>ROUND(I174*H174,2)</f>
        <v>0</v>
      </c>
      <c r="K174" s="207" t="s">
        <v>140</v>
      </c>
      <c r="L174" s="45"/>
      <c r="M174" s="212" t="s">
        <v>19</v>
      </c>
      <c r="N174" s="213" t="s">
        <v>40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141</v>
      </c>
      <c r="AT174" s="216" t="s">
        <v>136</v>
      </c>
      <c r="AU174" s="216" t="s">
        <v>79</v>
      </c>
      <c r="AY174" s="18" t="s">
        <v>134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77</v>
      </c>
      <c r="BK174" s="217">
        <f>ROUND(I174*H174,2)</f>
        <v>0</v>
      </c>
      <c r="BL174" s="18" t="s">
        <v>141</v>
      </c>
      <c r="BM174" s="216" t="s">
        <v>800</v>
      </c>
    </row>
    <row r="175" spans="1:47" s="2" customFormat="1" ht="12">
      <c r="A175" s="39"/>
      <c r="B175" s="40"/>
      <c r="C175" s="41"/>
      <c r="D175" s="218" t="s">
        <v>143</v>
      </c>
      <c r="E175" s="41"/>
      <c r="F175" s="219" t="s">
        <v>289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143</v>
      </c>
      <c r="AU175" s="18" t="s">
        <v>79</v>
      </c>
    </row>
    <row r="176" spans="1:47" s="2" customFormat="1" ht="12">
      <c r="A176" s="39"/>
      <c r="B176" s="40"/>
      <c r="C176" s="41"/>
      <c r="D176" s="223" t="s">
        <v>145</v>
      </c>
      <c r="E176" s="41"/>
      <c r="F176" s="224" t="s">
        <v>290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145</v>
      </c>
      <c r="AU176" s="18" t="s">
        <v>79</v>
      </c>
    </row>
    <row r="177" spans="1:51" s="13" customFormat="1" ht="12">
      <c r="A177" s="13"/>
      <c r="B177" s="225"/>
      <c r="C177" s="226"/>
      <c r="D177" s="218" t="s">
        <v>147</v>
      </c>
      <c r="E177" s="227" t="s">
        <v>19</v>
      </c>
      <c r="F177" s="228" t="s">
        <v>801</v>
      </c>
      <c r="G177" s="226"/>
      <c r="H177" s="229">
        <v>372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147</v>
      </c>
      <c r="AU177" s="235" t="s">
        <v>79</v>
      </c>
      <c r="AV177" s="13" t="s">
        <v>79</v>
      </c>
      <c r="AW177" s="13" t="s">
        <v>31</v>
      </c>
      <c r="AX177" s="13" t="s">
        <v>69</v>
      </c>
      <c r="AY177" s="235" t="s">
        <v>134</v>
      </c>
    </row>
    <row r="178" spans="1:51" s="13" customFormat="1" ht="12">
      <c r="A178" s="13"/>
      <c r="B178" s="225"/>
      <c r="C178" s="226"/>
      <c r="D178" s="218" t="s">
        <v>147</v>
      </c>
      <c r="E178" s="227" t="s">
        <v>19</v>
      </c>
      <c r="F178" s="228" t="s">
        <v>271</v>
      </c>
      <c r="G178" s="226"/>
      <c r="H178" s="229">
        <v>4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147</v>
      </c>
      <c r="AU178" s="235" t="s">
        <v>79</v>
      </c>
      <c r="AV178" s="13" t="s">
        <v>79</v>
      </c>
      <c r="AW178" s="13" t="s">
        <v>31</v>
      </c>
      <c r="AX178" s="13" t="s">
        <v>69</v>
      </c>
      <c r="AY178" s="235" t="s">
        <v>134</v>
      </c>
    </row>
    <row r="179" spans="1:51" s="13" customFormat="1" ht="12">
      <c r="A179" s="13"/>
      <c r="B179" s="225"/>
      <c r="C179" s="226"/>
      <c r="D179" s="218" t="s">
        <v>147</v>
      </c>
      <c r="E179" s="227" t="s">
        <v>19</v>
      </c>
      <c r="F179" s="228" t="s">
        <v>802</v>
      </c>
      <c r="G179" s="226"/>
      <c r="H179" s="229">
        <v>120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147</v>
      </c>
      <c r="AU179" s="235" t="s">
        <v>79</v>
      </c>
      <c r="AV179" s="13" t="s">
        <v>79</v>
      </c>
      <c r="AW179" s="13" t="s">
        <v>31</v>
      </c>
      <c r="AX179" s="13" t="s">
        <v>69</v>
      </c>
      <c r="AY179" s="235" t="s">
        <v>134</v>
      </c>
    </row>
    <row r="180" spans="1:51" s="13" customFormat="1" ht="12">
      <c r="A180" s="13"/>
      <c r="B180" s="225"/>
      <c r="C180" s="226"/>
      <c r="D180" s="218" t="s">
        <v>147</v>
      </c>
      <c r="E180" s="227" t="s">
        <v>19</v>
      </c>
      <c r="F180" s="228" t="s">
        <v>795</v>
      </c>
      <c r="G180" s="226"/>
      <c r="H180" s="229">
        <v>360.95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147</v>
      </c>
      <c r="AU180" s="235" t="s">
        <v>79</v>
      </c>
      <c r="AV180" s="13" t="s">
        <v>79</v>
      </c>
      <c r="AW180" s="13" t="s">
        <v>31</v>
      </c>
      <c r="AX180" s="13" t="s">
        <v>69</v>
      </c>
      <c r="AY180" s="235" t="s">
        <v>134</v>
      </c>
    </row>
    <row r="181" spans="1:51" s="13" customFormat="1" ht="12">
      <c r="A181" s="13"/>
      <c r="B181" s="225"/>
      <c r="C181" s="226"/>
      <c r="D181" s="218" t="s">
        <v>147</v>
      </c>
      <c r="E181" s="227" t="s">
        <v>19</v>
      </c>
      <c r="F181" s="228" t="s">
        <v>796</v>
      </c>
      <c r="G181" s="226"/>
      <c r="H181" s="229">
        <v>360.7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147</v>
      </c>
      <c r="AU181" s="235" t="s">
        <v>79</v>
      </c>
      <c r="AV181" s="13" t="s">
        <v>79</v>
      </c>
      <c r="AW181" s="13" t="s">
        <v>31</v>
      </c>
      <c r="AX181" s="13" t="s">
        <v>69</v>
      </c>
      <c r="AY181" s="235" t="s">
        <v>134</v>
      </c>
    </row>
    <row r="182" spans="1:51" s="13" customFormat="1" ht="12">
      <c r="A182" s="13"/>
      <c r="B182" s="225"/>
      <c r="C182" s="226"/>
      <c r="D182" s="218" t="s">
        <v>147</v>
      </c>
      <c r="E182" s="227" t="s">
        <v>19</v>
      </c>
      <c r="F182" s="228" t="s">
        <v>797</v>
      </c>
      <c r="G182" s="226"/>
      <c r="H182" s="229">
        <v>11.5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147</v>
      </c>
      <c r="AU182" s="235" t="s">
        <v>79</v>
      </c>
      <c r="AV182" s="13" t="s">
        <v>79</v>
      </c>
      <c r="AW182" s="13" t="s">
        <v>31</v>
      </c>
      <c r="AX182" s="13" t="s">
        <v>69</v>
      </c>
      <c r="AY182" s="235" t="s">
        <v>134</v>
      </c>
    </row>
    <row r="183" spans="1:51" s="13" customFormat="1" ht="12">
      <c r="A183" s="13"/>
      <c r="B183" s="225"/>
      <c r="C183" s="226"/>
      <c r="D183" s="218" t="s">
        <v>147</v>
      </c>
      <c r="E183" s="227" t="s">
        <v>19</v>
      </c>
      <c r="F183" s="228" t="s">
        <v>787</v>
      </c>
      <c r="G183" s="226"/>
      <c r="H183" s="229">
        <v>9.5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147</v>
      </c>
      <c r="AU183" s="235" t="s">
        <v>79</v>
      </c>
      <c r="AV183" s="13" t="s">
        <v>79</v>
      </c>
      <c r="AW183" s="13" t="s">
        <v>31</v>
      </c>
      <c r="AX183" s="13" t="s">
        <v>69</v>
      </c>
      <c r="AY183" s="235" t="s">
        <v>134</v>
      </c>
    </row>
    <row r="184" spans="1:51" s="13" customFormat="1" ht="12">
      <c r="A184" s="13"/>
      <c r="B184" s="225"/>
      <c r="C184" s="226"/>
      <c r="D184" s="218" t="s">
        <v>147</v>
      </c>
      <c r="E184" s="227" t="s">
        <v>19</v>
      </c>
      <c r="F184" s="228" t="s">
        <v>788</v>
      </c>
      <c r="G184" s="226"/>
      <c r="H184" s="229">
        <v>13.68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147</v>
      </c>
      <c r="AU184" s="235" t="s">
        <v>79</v>
      </c>
      <c r="AV184" s="13" t="s">
        <v>79</v>
      </c>
      <c r="AW184" s="13" t="s">
        <v>31</v>
      </c>
      <c r="AX184" s="13" t="s">
        <v>69</v>
      </c>
      <c r="AY184" s="235" t="s">
        <v>134</v>
      </c>
    </row>
    <row r="185" spans="1:51" s="13" customFormat="1" ht="12">
      <c r="A185" s="13"/>
      <c r="B185" s="225"/>
      <c r="C185" s="226"/>
      <c r="D185" s="218" t="s">
        <v>147</v>
      </c>
      <c r="E185" s="227" t="s">
        <v>19</v>
      </c>
      <c r="F185" s="228" t="s">
        <v>789</v>
      </c>
      <c r="G185" s="226"/>
      <c r="H185" s="229">
        <v>6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147</v>
      </c>
      <c r="AU185" s="235" t="s">
        <v>79</v>
      </c>
      <c r="AV185" s="13" t="s">
        <v>79</v>
      </c>
      <c r="AW185" s="13" t="s">
        <v>31</v>
      </c>
      <c r="AX185" s="13" t="s">
        <v>69</v>
      </c>
      <c r="AY185" s="235" t="s">
        <v>134</v>
      </c>
    </row>
    <row r="186" spans="1:51" s="14" customFormat="1" ht="12">
      <c r="A186" s="14"/>
      <c r="B186" s="236"/>
      <c r="C186" s="237"/>
      <c r="D186" s="218" t="s">
        <v>147</v>
      </c>
      <c r="E186" s="238" t="s">
        <v>19</v>
      </c>
      <c r="F186" s="239" t="s">
        <v>208</v>
      </c>
      <c r="G186" s="237"/>
      <c r="H186" s="240">
        <v>1258.3300000000002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6" t="s">
        <v>147</v>
      </c>
      <c r="AU186" s="246" t="s">
        <v>79</v>
      </c>
      <c r="AV186" s="14" t="s">
        <v>141</v>
      </c>
      <c r="AW186" s="14" t="s">
        <v>31</v>
      </c>
      <c r="AX186" s="14" t="s">
        <v>77</v>
      </c>
      <c r="AY186" s="246" t="s">
        <v>134</v>
      </c>
    </row>
    <row r="187" spans="1:65" s="2" customFormat="1" ht="16.5" customHeight="1">
      <c r="A187" s="39"/>
      <c r="B187" s="40"/>
      <c r="C187" s="205" t="s">
        <v>669</v>
      </c>
      <c r="D187" s="205" t="s">
        <v>136</v>
      </c>
      <c r="E187" s="206" t="s">
        <v>294</v>
      </c>
      <c r="F187" s="207" t="s">
        <v>295</v>
      </c>
      <c r="G187" s="208" t="s">
        <v>220</v>
      </c>
      <c r="H187" s="209">
        <v>589</v>
      </c>
      <c r="I187" s="210"/>
      <c r="J187" s="211">
        <f>ROUND(I187*H187,2)</f>
        <v>0</v>
      </c>
      <c r="K187" s="207" t="s">
        <v>140</v>
      </c>
      <c r="L187" s="45"/>
      <c r="M187" s="212" t="s">
        <v>19</v>
      </c>
      <c r="N187" s="213" t="s">
        <v>40</v>
      </c>
      <c r="O187" s="85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141</v>
      </c>
      <c r="AT187" s="216" t="s">
        <v>136</v>
      </c>
      <c r="AU187" s="216" t="s">
        <v>79</v>
      </c>
      <c r="AY187" s="18" t="s">
        <v>134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77</v>
      </c>
      <c r="BK187" s="217">
        <f>ROUND(I187*H187,2)</f>
        <v>0</v>
      </c>
      <c r="BL187" s="18" t="s">
        <v>141</v>
      </c>
      <c r="BM187" s="216" t="s">
        <v>803</v>
      </c>
    </row>
    <row r="188" spans="1:47" s="2" customFormat="1" ht="12">
      <c r="A188" s="39"/>
      <c r="B188" s="40"/>
      <c r="C188" s="41"/>
      <c r="D188" s="218" t="s">
        <v>143</v>
      </c>
      <c r="E188" s="41"/>
      <c r="F188" s="219" t="s">
        <v>297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143</v>
      </c>
      <c r="AU188" s="18" t="s">
        <v>79</v>
      </c>
    </row>
    <row r="189" spans="1:47" s="2" customFormat="1" ht="12">
      <c r="A189" s="39"/>
      <c r="B189" s="40"/>
      <c r="C189" s="41"/>
      <c r="D189" s="223" t="s">
        <v>145</v>
      </c>
      <c r="E189" s="41"/>
      <c r="F189" s="224" t="s">
        <v>298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145</v>
      </c>
      <c r="AU189" s="18" t="s">
        <v>79</v>
      </c>
    </row>
    <row r="190" spans="1:51" s="13" customFormat="1" ht="12">
      <c r="A190" s="13"/>
      <c r="B190" s="225"/>
      <c r="C190" s="226"/>
      <c r="D190" s="218" t="s">
        <v>147</v>
      </c>
      <c r="E190" s="227" t="s">
        <v>19</v>
      </c>
      <c r="F190" s="228" t="s">
        <v>804</v>
      </c>
      <c r="G190" s="226"/>
      <c r="H190" s="229">
        <v>100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147</v>
      </c>
      <c r="AU190" s="235" t="s">
        <v>79</v>
      </c>
      <c r="AV190" s="13" t="s">
        <v>79</v>
      </c>
      <c r="AW190" s="13" t="s">
        <v>31</v>
      </c>
      <c r="AX190" s="13" t="s">
        <v>69</v>
      </c>
      <c r="AY190" s="235" t="s">
        <v>134</v>
      </c>
    </row>
    <row r="191" spans="1:51" s="13" customFormat="1" ht="12">
      <c r="A191" s="13"/>
      <c r="B191" s="225"/>
      <c r="C191" s="226"/>
      <c r="D191" s="218" t="s">
        <v>147</v>
      </c>
      <c r="E191" s="227" t="s">
        <v>19</v>
      </c>
      <c r="F191" s="228" t="s">
        <v>299</v>
      </c>
      <c r="G191" s="226"/>
      <c r="H191" s="229">
        <v>8</v>
      </c>
      <c r="I191" s="230"/>
      <c r="J191" s="226"/>
      <c r="K191" s="226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147</v>
      </c>
      <c r="AU191" s="235" t="s">
        <v>79</v>
      </c>
      <c r="AV191" s="13" t="s">
        <v>79</v>
      </c>
      <c r="AW191" s="13" t="s">
        <v>31</v>
      </c>
      <c r="AX191" s="13" t="s">
        <v>69</v>
      </c>
      <c r="AY191" s="235" t="s">
        <v>134</v>
      </c>
    </row>
    <row r="192" spans="1:51" s="13" customFormat="1" ht="12">
      <c r="A192" s="13"/>
      <c r="B192" s="225"/>
      <c r="C192" s="226"/>
      <c r="D192" s="218" t="s">
        <v>147</v>
      </c>
      <c r="E192" s="227" t="s">
        <v>19</v>
      </c>
      <c r="F192" s="228" t="s">
        <v>802</v>
      </c>
      <c r="G192" s="226"/>
      <c r="H192" s="229">
        <v>120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147</v>
      </c>
      <c r="AU192" s="235" t="s">
        <v>79</v>
      </c>
      <c r="AV192" s="13" t="s">
        <v>79</v>
      </c>
      <c r="AW192" s="13" t="s">
        <v>31</v>
      </c>
      <c r="AX192" s="13" t="s">
        <v>69</v>
      </c>
      <c r="AY192" s="235" t="s">
        <v>134</v>
      </c>
    </row>
    <row r="193" spans="1:51" s="13" customFormat="1" ht="12">
      <c r="A193" s="13"/>
      <c r="B193" s="225"/>
      <c r="C193" s="226"/>
      <c r="D193" s="218" t="s">
        <v>147</v>
      </c>
      <c r="E193" s="227" t="s">
        <v>19</v>
      </c>
      <c r="F193" s="228" t="s">
        <v>805</v>
      </c>
      <c r="G193" s="226"/>
      <c r="H193" s="229">
        <v>361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147</v>
      </c>
      <c r="AU193" s="235" t="s">
        <v>79</v>
      </c>
      <c r="AV193" s="13" t="s">
        <v>79</v>
      </c>
      <c r="AW193" s="13" t="s">
        <v>31</v>
      </c>
      <c r="AX193" s="13" t="s">
        <v>69</v>
      </c>
      <c r="AY193" s="235" t="s">
        <v>134</v>
      </c>
    </row>
    <row r="194" spans="1:51" s="14" customFormat="1" ht="12">
      <c r="A194" s="14"/>
      <c r="B194" s="236"/>
      <c r="C194" s="237"/>
      <c r="D194" s="218" t="s">
        <v>147</v>
      </c>
      <c r="E194" s="238" t="s">
        <v>19</v>
      </c>
      <c r="F194" s="239" t="s">
        <v>208</v>
      </c>
      <c r="G194" s="237"/>
      <c r="H194" s="240">
        <v>589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6" t="s">
        <v>147</v>
      </c>
      <c r="AU194" s="246" t="s">
        <v>79</v>
      </c>
      <c r="AV194" s="14" t="s">
        <v>141</v>
      </c>
      <c r="AW194" s="14" t="s">
        <v>31</v>
      </c>
      <c r="AX194" s="14" t="s">
        <v>77</v>
      </c>
      <c r="AY194" s="246" t="s">
        <v>134</v>
      </c>
    </row>
    <row r="195" spans="1:65" s="2" customFormat="1" ht="16.5" customHeight="1">
      <c r="A195" s="39"/>
      <c r="B195" s="40"/>
      <c r="C195" s="205" t="s">
        <v>666</v>
      </c>
      <c r="D195" s="205" t="s">
        <v>136</v>
      </c>
      <c r="E195" s="206" t="s">
        <v>302</v>
      </c>
      <c r="F195" s="207" t="s">
        <v>303</v>
      </c>
      <c r="G195" s="208" t="s">
        <v>304</v>
      </c>
      <c r="H195" s="209">
        <v>240</v>
      </c>
      <c r="I195" s="210"/>
      <c r="J195" s="211">
        <f>ROUND(I195*H195,2)</f>
        <v>0</v>
      </c>
      <c r="K195" s="207" t="s">
        <v>140</v>
      </c>
      <c r="L195" s="45"/>
      <c r="M195" s="212" t="s">
        <v>19</v>
      </c>
      <c r="N195" s="213" t="s">
        <v>40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141</v>
      </c>
      <c r="AT195" s="216" t="s">
        <v>136</v>
      </c>
      <c r="AU195" s="216" t="s">
        <v>79</v>
      </c>
      <c r="AY195" s="18" t="s">
        <v>134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77</v>
      </c>
      <c r="BK195" s="217">
        <f>ROUND(I195*H195,2)</f>
        <v>0</v>
      </c>
      <c r="BL195" s="18" t="s">
        <v>141</v>
      </c>
      <c r="BM195" s="216" t="s">
        <v>806</v>
      </c>
    </row>
    <row r="196" spans="1:47" s="2" customFormat="1" ht="12">
      <c r="A196" s="39"/>
      <c r="B196" s="40"/>
      <c r="C196" s="41"/>
      <c r="D196" s="218" t="s">
        <v>143</v>
      </c>
      <c r="E196" s="41"/>
      <c r="F196" s="219" t="s">
        <v>306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143</v>
      </c>
      <c r="AU196" s="18" t="s">
        <v>79</v>
      </c>
    </row>
    <row r="197" spans="1:47" s="2" customFormat="1" ht="12">
      <c r="A197" s="39"/>
      <c r="B197" s="40"/>
      <c r="C197" s="41"/>
      <c r="D197" s="223" t="s">
        <v>145</v>
      </c>
      <c r="E197" s="41"/>
      <c r="F197" s="224" t="s">
        <v>307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145</v>
      </c>
      <c r="AU197" s="18" t="s">
        <v>79</v>
      </c>
    </row>
    <row r="198" spans="1:47" s="2" customFormat="1" ht="12">
      <c r="A198" s="39"/>
      <c r="B198" s="40"/>
      <c r="C198" s="41"/>
      <c r="D198" s="218" t="s">
        <v>308</v>
      </c>
      <c r="E198" s="41"/>
      <c r="F198" s="247" t="s">
        <v>309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308</v>
      </c>
      <c r="AU198" s="18" t="s">
        <v>79</v>
      </c>
    </row>
    <row r="199" spans="1:47" s="2" customFormat="1" ht="12">
      <c r="A199" s="39"/>
      <c r="B199" s="40"/>
      <c r="C199" s="41"/>
      <c r="D199" s="218" t="s">
        <v>310</v>
      </c>
      <c r="E199" s="41"/>
      <c r="F199" s="247" t="s">
        <v>311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310</v>
      </c>
      <c r="AU199" s="18" t="s">
        <v>79</v>
      </c>
    </row>
    <row r="200" spans="1:51" s="13" customFormat="1" ht="12">
      <c r="A200" s="13"/>
      <c r="B200" s="225"/>
      <c r="C200" s="226"/>
      <c r="D200" s="218" t="s">
        <v>147</v>
      </c>
      <c r="E200" s="227" t="s">
        <v>19</v>
      </c>
      <c r="F200" s="228" t="s">
        <v>807</v>
      </c>
      <c r="G200" s="226"/>
      <c r="H200" s="229">
        <v>240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147</v>
      </c>
      <c r="AU200" s="235" t="s">
        <v>79</v>
      </c>
      <c r="AV200" s="13" t="s">
        <v>79</v>
      </c>
      <c r="AW200" s="13" t="s">
        <v>31</v>
      </c>
      <c r="AX200" s="13" t="s">
        <v>77</v>
      </c>
      <c r="AY200" s="235" t="s">
        <v>134</v>
      </c>
    </row>
    <row r="201" spans="1:65" s="2" customFormat="1" ht="16.5" customHeight="1">
      <c r="A201" s="39"/>
      <c r="B201" s="40"/>
      <c r="C201" s="205" t="s">
        <v>675</v>
      </c>
      <c r="D201" s="205" t="s">
        <v>136</v>
      </c>
      <c r="E201" s="206" t="s">
        <v>314</v>
      </c>
      <c r="F201" s="207" t="s">
        <v>315</v>
      </c>
      <c r="G201" s="208" t="s">
        <v>220</v>
      </c>
      <c r="H201" s="209">
        <v>120</v>
      </c>
      <c r="I201" s="210"/>
      <c r="J201" s="211">
        <f>ROUND(I201*H201,2)</f>
        <v>0</v>
      </c>
      <c r="K201" s="207" t="s">
        <v>140</v>
      </c>
      <c r="L201" s="45"/>
      <c r="M201" s="212" t="s">
        <v>19</v>
      </c>
      <c r="N201" s="213" t="s">
        <v>40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141</v>
      </c>
      <c r="AT201" s="216" t="s">
        <v>136</v>
      </c>
      <c r="AU201" s="216" t="s">
        <v>79</v>
      </c>
      <c r="AY201" s="18" t="s">
        <v>134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77</v>
      </c>
      <c r="BK201" s="217">
        <f>ROUND(I201*H201,2)</f>
        <v>0</v>
      </c>
      <c r="BL201" s="18" t="s">
        <v>141</v>
      </c>
      <c r="BM201" s="216" t="s">
        <v>808</v>
      </c>
    </row>
    <row r="202" spans="1:47" s="2" customFormat="1" ht="12">
      <c r="A202" s="39"/>
      <c r="B202" s="40"/>
      <c r="C202" s="41"/>
      <c r="D202" s="218" t="s">
        <v>143</v>
      </c>
      <c r="E202" s="41"/>
      <c r="F202" s="219" t="s">
        <v>317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143</v>
      </c>
      <c r="AU202" s="18" t="s">
        <v>79</v>
      </c>
    </row>
    <row r="203" spans="1:47" s="2" customFormat="1" ht="12">
      <c r="A203" s="39"/>
      <c r="B203" s="40"/>
      <c r="C203" s="41"/>
      <c r="D203" s="223" t="s">
        <v>145</v>
      </c>
      <c r="E203" s="41"/>
      <c r="F203" s="224" t="s">
        <v>318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145</v>
      </c>
      <c r="AU203" s="18" t="s">
        <v>79</v>
      </c>
    </row>
    <row r="204" spans="1:47" s="2" customFormat="1" ht="12">
      <c r="A204" s="39"/>
      <c r="B204" s="40"/>
      <c r="C204" s="41"/>
      <c r="D204" s="218" t="s">
        <v>308</v>
      </c>
      <c r="E204" s="41"/>
      <c r="F204" s="247" t="s">
        <v>319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308</v>
      </c>
      <c r="AU204" s="18" t="s">
        <v>79</v>
      </c>
    </row>
    <row r="205" spans="1:47" s="2" customFormat="1" ht="12">
      <c r="A205" s="39"/>
      <c r="B205" s="40"/>
      <c r="C205" s="41"/>
      <c r="D205" s="218" t="s">
        <v>310</v>
      </c>
      <c r="E205" s="41"/>
      <c r="F205" s="247" t="s">
        <v>320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310</v>
      </c>
      <c r="AU205" s="18" t="s">
        <v>79</v>
      </c>
    </row>
    <row r="206" spans="1:51" s="13" customFormat="1" ht="12">
      <c r="A206" s="13"/>
      <c r="B206" s="225"/>
      <c r="C206" s="226"/>
      <c r="D206" s="218" t="s">
        <v>147</v>
      </c>
      <c r="E206" s="227" t="s">
        <v>19</v>
      </c>
      <c r="F206" s="228" t="s">
        <v>809</v>
      </c>
      <c r="G206" s="226"/>
      <c r="H206" s="229">
        <v>120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147</v>
      </c>
      <c r="AU206" s="235" t="s">
        <v>79</v>
      </c>
      <c r="AV206" s="13" t="s">
        <v>79</v>
      </c>
      <c r="AW206" s="13" t="s">
        <v>31</v>
      </c>
      <c r="AX206" s="13" t="s">
        <v>77</v>
      </c>
      <c r="AY206" s="235" t="s">
        <v>134</v>
      </c>
    </row>
    <row r="207" spans="1:65" s="2" customFormat="1" ht="21.75" customHeight="1">
      <c r="A207" s="39"/>
      <c r="B207" s="40"/>
      <c r="C207" s="205" t="s">
        <v>7</v>
      </c>
      <c r="D207" s="205" t="s">
        <v>136</v>
      </c>
      <c r="E207" s="206" t="s">
        <v>333</v>
      </c>
      <c r="F207" s="207" t="s">
        <v>334</v>
      </c>
      <c r="G207" s="208" t="s">
        <v>139</v>
      </c>
      <c r="H207" s="209">
        <v>415</v>
      </c>
      <c r="I207" s="210"/>
      <c r="J207" s="211">
        <f>ROUND(I207*H207,2)</f>
        <v>0</v>
      </c>
      <c r="K207" s="207" t="s">
        <v>140</v>
      </c>
      <c r="L207" s="45"/>
      <c r="M207" s="212" t="s">
        <v>19</v>
      </c>
      <c r="N207" s="213" t="s">
        <v>40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141</v>
      </c>
      <c r="AT207" s="216" t="s">
        <v>136</v>
      </c>
      <c r="AU207" s="216" t="s">
        <v>79</v>
      </c>
      <c r="AY207" s="18" t="s">
        <v>134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77</v>
      </c>
      <c r="BK207" s="217">
        <f>ROUND(I207*H207,2)</f>
        <v>0</v>
      </c>
      <c r="BL207" s="18" t="s">
        <v>141</v>
      </c>
      <c r="BM207" s="216" t="s">
        <v>810</v>
      </c>
    </row>
    <row r="208" spans="1:47" s="2" customFormat="1" ht="12">
      <c r="A208" s="39"/>
      <c r="B208" s="40"/>
      <c r="C208" s="41"/>
      <c r="D208" s="218" t="s">
        <v>143</v>
      </c>
      <c r="E208" s="41"/>
      <c r="F208" s="219" t="s">
        <v>336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143</v>
      </c>
      <c r="AU208" s="18" t="s">
        <v>79</v>
      </c>
    </row>
    <row r="209" spans="1:47" s="2" customFormat="1" ht="12">
      <c r="A209" s="39"/>
      <c r="B209" s="40"/>
      <c r="C209" s="41"/>
      <c r="D209" s="223" t="s">
        <v>145</v>
      </c>
      <c r="E209" s="41"/>
      <c r="F209" s="224" t="s">
        <v>337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145</v>
      </c>
      <c r="AU209" s="18" t="s">
        <v>79</v>
      </c>
    </row>
    <row r="210" spans="1:51" s="13" customFormat="1" ht="12">
      <c r="A210" s="13"/>
      <c r="B210" s="225"/>
      <c r="C210" s="226"/>
      <c r="D210" s="218" t="s">
        <v>147</v>
      </c>
      <c r="E210" s="227" t="s">
        <v>19</v>
      </c>
      <c r="F210" s="228" t="s">
        <v>682</v>
      </c>
      <c r="G210" s="226"/>
      <c r="H210" s="229">
        <v>415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147</v>
      </c>
      <c r="AU210" s="235" t="s">
        <v>79</v>
      </c>
      <c r="AV210" s="13" t="s">
        <v>79</v>
      </c>
      <c r="AW210" s="13" t="s">
        <v>31</v>
      </c>
      <c r="AX210" s="13" t="s">
        <v>69</v>
      </c>
      <c r="AY210" s="235" t="s">
        <v>134</v>
      </c>
    </row>
    <row r="211" spans="1:51" s="14" customFormat="1" ht="12">
      <c r="A211" s="14"/>
      <c r="B211" s="236"/>
      <c r="C211" s="237"/>
      <c r="D211" s="218" t="s">
        <v>147</v>
      </c>
      <c r="E211" s="238" t="s">
        <v>19</v>
      </c>
      <c r="F211" s="239" t="s">
        <v>208</v>
      </c>
      <c r="G211" s="237"/>
      <c r="H211" s="240">
        <v>415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6" t="s">
        <v>147</v>
      </c>
      <c r="AU211" s="246" t="s">
        <v>79</v>
      </c>
      <c r="AV211" s="14" t="s">
        <v>141</v>
      </c>
      <c r="AW211" s="14" t="s">
        <v>31</v>
      </c>
      <c r="AX211" s="14" t="s">
        <v>77</v>
      </c>
      <c r="AY211" s="246" t="s">
        <v>134</v>
      </c>
    </row>
    <row r="212" spans="1:65" s="2" customFormat="1" ht="16.5" customHeight="1">
      <c r="A212" s="39"/>
      <c r="B212" s="40"/>
      <c r="C212" s="205" t="s">
        <v>680</v>
      </c>
      <c r="D212" s="205" t="s">
        <v>136</v>
      </c>
      <c r="E212" s="206" t="s">
        <v>341</v>
      </c>
      <c r="F212" s="207" t="s">
        <v>342</v>
      </c>
      <c r="G212" s="208" t="s">
        <v>139</v>
      </c>
      <c r="H212" s="209">
        <v>415</v>
      </c>
      <c r="I212" s="210"/>
      <c r="J212" s="211">
        <f>ROUND(I212*H212,2)</f>
        <v>0</v>
      </c>
      <c r="K212" s="207" t="s">
        <v>140</v>
      </c>
      <c r="L212" s="45"/>
      <c r="M212" s="212" t="s">
        <v>19</v>
      </c>
      <c r="N212" s="213" t="s">
        <v>40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141</v>
      </c>
      <c r="AT212" s="216" t="s">
        <v>136</v>
      </c>
      <c r="AU212" s="216" t="s">
        <v>79</v>
      </c>
      <c r="AY212" s="18" t="s">
        <v>134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77</v>
      </c>
      <c r="BK212" s="217">
        <f>ROUND(I212*H212,2)</f>
        <v>0</v>
      </c>
      <c r="BL212" s="18" t="s">
        <v>141</v>
      </c>
      <c r="BM212" s="216" t="s">
        <v>811</v>
      </c>
    </row>
    <row r="213" spans="1:47" s="2" customFormat="1" ht="12">
      <c r="A213" s="39"/>
      <c r="B213" s="40"/>
      <c r="C213" s="41"/>
      <c r="D213" s="218" t="s">
        <v>143</v>
      </c>
      <c r="E213" s="41"/>
      <c r="F213" s="219" t="s">
        <v>344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143</v>
      </c>
      <c r="AU213" s="18" t="s">
        <v>79</v>
      </c>
    </row>
    <row r="214" spans="1:47" s="2" customFormat="1" ht="12">
      <c r="A214" s="39"/>
      <c r="B214" s="40"/>
      <c r="C214" s="41"/>
      <c r="D214" s="223" t="s">
        <v>145</v>
      </c>
      <c r="E214" s="41"/>
      <c r="F214" s="224" t="s">
        <v>345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145</v>
      </c>
      <c r="AU214" s="18" t="s">
        <v>79</v>
      </c>
    </row>
    <row r="215" spans="1:51" s="13" customFormat="1" ht="12">
      <c r="A215" s="13"/>
      <c r="B215" s="225"/>
      <c r="C215" s="226"/>
      <c r="D215" s="218" t="s">
        <v>147</v>
      </c>
      <c r="E215" s="227" t="s">
        <v>19</v>
      </c>
      <c r="F215" s="228" t="s">
        <v>682</v>
      </c>
      <c r="G215" s="226"/>
      <c r="H215" s="229">
        <v>415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147</v>
      </c>
      <c r="AU215" s="235" t="s">
        <v>79</v>
      </c>
      <c r="AV215" s="13" t="s">
        <v>79</v>
      </c>
      <c r="AW215" s="13" t="s">
        <v>31</v>
      </c>
      <c r="AX215" s="13" t="s">
        <v>69</v>
      </c>
      <c r="AY215" s="235" t="s">
        <v>134</v>
      </c>
    </row>
    <row r="216" spans="1:51" s="14" customFormat="1" ht="12">
      <c r="A216" s="14"/>
      <c r="B216" s="236"/>
      <c r="C216" s="237"/>
      <c r="D216" s="218" t="s">
        <v>147</v>
      </c>
      <c r="E216" s="238" t="s">
        <v>19</v>
      </c>
      <c r="F216" s="239" t="s">
        <v>208</v>
      </c>
      <c r="G216" s="237"/>
      <c r="H216" s="240">
        <v>415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6" t="s">
        <v>147</v>
      </c>
      <c r="AU216" s="246" t="s">
        <v>79</v>
      </c>
      <c r="AV216" s="14" t="s">
        <v>141</v>
      </c>
      <c r="AW216" s="14" t="s">
        <v>31</v>
      </c>
      <c r="AX216" s="14" t="s">
        <v>77</v>
      </c>
      <c r="AY216" s="246" t="s">
        <v>134</v>
      </c>
    </row>
    <row r="217" spans="1:65" s="2" customFormat="1" ht="16.5" customHeight="1">
      <c r="A217" s="39"/>
      <c r="B217" s="40"/>
      <c r="C217" s="248" t="s">
        <v>683</v>
      </c>
      <c r="D217" s="248" t="s">
        <v>348</v>
      </c>
      <c r="E217" s="249" t="s">
        <v>349</v>
      </c>
      <c r="F217" s="250" t="s">
        <v>350</v>
      </c>
      <c r="G217" s="251" t="s">
        <v>351</v>
      </c>
      <c r="H217" s="252">
        <v>10.375</v>
      </c>
      <c r="I217" s="253"/>
      <c r="J217" s="254">
        <f>ROUND(I217*H217,2)</f>
        <v>0</v>
      </c>
      <c r="K217" s="250" t="s">
        <v>140</v>
      </c>
      <c r="L217" s="255"/>
      <c r="M217" s="256" t="s">
        <v>19</v>
      </c>
      <c r="N217" s="257" t="s">
        <v>40</v>
      </c>
      <c r="O217" s="85"/>
      <c r="P217" s="214">
        <f>O217*H217</f>
        <v>0</v>
      </c>
      <c r="Q217" s="214">
        <v>0.001</v>
      </c>
      <c r="R217" s="214">
        <f>Q217*H217</f>
        <v>0.010375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352</v>
      </c>
      <c r="AT217" s="216" t="s">
        <v>348</v>
      </c>
      <c r="AU217" s="216" t="s">
        <v>79</v>
      </c>
      <c r="AY217" s="18" t="s">
        <v>134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77</v>
      </c>
      <c r="BK217" s="217">
        <f>ROUND(I217*H217,2)</f>
        <v>0</v>
      </c>
      <c r="BL217" s="18" t="s">
        <v>141</v>
      </c>
      <c r="BM217" s="216" t="s">
        <v>812</v>
      </c>
    </row>
    <row r="218" spans="1:47" s="2" customFormat="1" ht="12">
      <c r="A218" s="39"/>
      <c r="B218" s="40"/>
      <c r="C218" s="41"/>
      <c r="D218" s="218" t="s">
        <v>143</v>
      </c>
      <c r="E218" s="41"/>
      <c r="F218" s="219" t="s">
        <v>350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143</v>
      </c>
      <c r="AU218" s="18" t="s">
        <v>79</v>
      </c>
    </row>
    <row r="219" spans="1:51" s="13" customFormat="1" ht="12">
      <c r="A219" s="13"/>
      <c r="B219" s="225"/>
      <c r="C219" s="226"/>
      <c r="D219" s="218" t="s">
        <v>147</v>
      </c>
      <c r="E219" s="226"/>
      <c r="F219" s="228" t="s">
        <v>813</v>
      </c>
      <c r="G219" s="226"/>
      <c r="H219" s="229">
        <v>10.375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147</v>
      </c>
      <c r="AU219" s="235" t="s">
        <v>79</v>
      </c>
      <c r="AV219" s="13" t="s">
        <v>79</v>
      </c>
      <c r="AW219" s="13" t="s">
        <v>4</v>
      </c>
      <c r="AX219" s="13" t="s">
        <v>77</v>
      </c>
      <c r="AY219" s="235" t="s">
        <v>134</v>
      </c>
    </row>
    <row r="220" spans="1:65" s="2" customFormat="1" ht="16.5" customHeight="1">
      <c r="A220" s="39"/>
      <c r="B220" s="40"/>
      <c r="C220" s="205" t="s">
        <v>686</v>
      </c>
      <c r="D220" s="205" t="s">
        <v>136</v>
      </c>
      <c r="E220" s="206" t="s">
        <v>356</v>
      </c>
      <c r="F220" s="207" t="s">
        <v>357</v>
      </c>
      <c r="G220" s="208" t="s">
        <v>139</v>
      </c>
      <c r="H220" s="209">
        <v>185</v>
      </c>
      <c r="I220" s="210"/>
      <c r="J220" s="211">
        <f>ROUND(I220*H220,2)</f>
        <v>0</v>
      </c>
      <c r="K220" s="207" t="s">
        <v>140</v>
      </c>
      <c r="L220" s="45"/>
      <c r="M220" s="212" t="s">
        <v>19</v>
      </c>
      <c r="N220" s="213" t="s">
        <v>40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141</v>
      </c>
      <c r="AT220" s="216" t="s">
        <v>136</v>
      </c>
      <c r="AU220" s="216" t="s">
        <v>79</v>
      </c>
      <c r="AY220" s="18" t="s">
        <v>134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77</v>
      </c>
      <c r="BK220" s="217">
        <f>ROUND(I220*H220,2)</f>
        <v>0</v>
      </c>
      <c r="BL220" s="18" t="s">
        <v>141</v>
      </c>
      <c r="BM220" s="216" t="s">
        <v>814</v>
      </c>
    </row>
    <row r="221" spans="1:47" s="2" customFormat="1" ht="12">
      <c r="A221" s="39"/>
      <c r="B221" s="40"/>
      <c r="C221" s="41"/>
      <c r="D221" s="218" t="s">
        <v>143</v>
      </c>
      <c r="E221" s="41"/>
      <c r="F221" s="219" t="s">
        <v>359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143</v>
      </c>
      <c r="AU221" s="18" t="s">
        <v>79</v>
      </c>
    </row>
    <row r="222" spans="1:47" s="2" customFormat="1" ht="12">
      <c r="A222" s="39"/>
      <c r="B222" s="40"/>
      <c r="C222" s="41"/>
      <c r="D222" s="223" t="s">
        <v>145</v>
      </c>
      <c r="E222" s="41"/>
      <c r="F222" s="224" t="s">
        <v>360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145</v>
      </c>
      <c r="AU222" s="18" t="s">
        <v>79</v>
      </c>
    </row>
    <row r="223" spans="1:51" s="13" customFormat="1" ht="12">
      <c r="A223" s="13"/>
      <c r="B223" s="225"/>
      <c r="C223" s="226"/>
      <c r="D223" s="218" t="s">
        <v>147</v>
      </c>
      <c r="E223" s="227" t="s">
        <v>19</v>
      </c>
      <c r="F223" s="228" t="s">
        <v>815</v>
      </c>
      <c r="G223" s="226"/>
      <c r="H223" s="229">
        <v>185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5" t="s">
        <v>147</v>
      </c>
      <c r="AU223" s="235" t="s">
        <v>79</v>
      </c>
      <c r="AV223" s="13" t="s">
        <v>79</v>
      </c>
      <c r="AW223" s="13" t="s">
        <v>31</v>
      </c>
      <c r="AX223" s="13" t="s">
        <v>77</v>
      </c>
      <c r="AY223" s="235" t="s">
        <v>134</v>
      </c>
    </row>
    <row r="224" spans="1:65" s="2" customFormat="1" ht="16.5" customHeight="1">
      <c r="A224" s="39"/>
      <c r="B224" s="40"/>
      <c r="C224" s="248" t="s">
        <v>689</v>
      </c>
      <c r="D224" s="248" t="s">
        <v>348</v>
      </c>
      <c r="E224" s="249" t="s">
        <v>363</v>
      </c>
      <c r="F224" s="250" t="s">
        <v>364</v>
      </c>
      <c r="G224" s="251" t="s">
        <v>351</v>
      </c>
      <c r="H224" s="252">
        <v>4.625</v>
      </c>
      <c r="I224" s="253"/>
      <c r="J224" s="254">
        <f>ROUND(I224*H224,2)</f>
        <v>0</v>
      </c>
      <c r="K224" s="250" t="s">
        <v>140</v>
      </c>
      <c r="L224" s="255"/>
      <c r="M224" s="256" t="s">
        <v>19</v>
      </c>
      <c r="N224" s="257" t="s">
        <v>40</v>
      </c>
      <c r="O224" s="85"/>
      <c r="P224" s="214">
        <f>O224*H224</f>
        <v>0</v>
      </c>
      <c r="Q224" s="214">
        <v>0.001</v>
      </c>
      <c r="R224" s="214">
        <f>Q224*H224</f>
        <v>0.004625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352</v>
      </c>
      <c r="AT224" s="216" t="s">
        <v>348</v>
      </c>
      <c r="AU224" s="216" t="s">
        <v>79</v>
      </c>
      <c r="AY224" s="18" t="s">
        <v>134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77</v>
      </c>
      <c r="BK224" s="217">
        <f>ROUND(I224*H224,2)</f>
        <v>0</v>
      </c>
      <c r="BL224" s="18" t="s">
        <v>141</v>
      </c>
      <c r="BM224" s="216" t="s">
        <v>816</v>
      </c>
    </row>
    <row r="225" spans="1:47" s="2" customFormat="1" ht="12">
      <c r="A225" s="39"/>
      <c r="B225" s="40"/>
      <c r="C225" s="41"/>
      <c r="D225" s="218" t="s">
        <v>143</v>
      </c>
      <c r="E225" s="41"/>
      <c r="F225" s="219" t="s">
        <v>364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143</v>
      </c>
      <c r="AU225" s="18" t="s">
        <v>79</v>
      </c>
    </row>
    <row r="226" spans="1:51" s="13" customFormat="1" ht="12">
      <c r="A226" s="13"/>
      <c r="B226" s="225"/>
      <c r="C226" s="226"/>
      <c r="D226" s="218" t="s">
        <v>147</v>
      </c>
      <c r="E226" s="226"/>
      <c r="F226" s="228" t="s">
        <v>817</v>
      </c>
      <c r="G226" s="226"/>
      <c r="H226" s="229">
        <v>4.625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147</v>
      </c>
      <c r="AU226" s="235" t="s">
        <v>79</v>
      </c>
      <c r="AV226" s="13" t="s">
        <v>79</v>
      </c>
      <c r="AW226" s="13" t="s">
        <v>4</v>
      </c>
      <c r="AX226" s="13" t="s">
        <v>77</v>
      </c>
      <c r="AY226" s="235" t="s">
        <v>134</v>
      </c>
    </row>
    <row r="227" spans="1:65" s="2" customFormat="1" ht="16.5" customHeight="1">
      <c r="A227" s="39"/>
      <c r="B227" s="40"/>
      <c r="C227" s="205" t="s">
        <v>258</v>
      </c>
      <c r="D227" s="205" t="s">
        <v>136</v>
      </c>
      <c r="E227" s="206" t="s">
        <v>368</v>
      </c>
      <c r="F227" s="207" t="s">
        <v>369</v>
      </c>
      <c r="G227" s="208" t="s">
        <v>139</v>
      </c>
      <c r="H227" s="209">
        <v>488.5</v>
      </c>
      <c r="I227" s="210"/>
      <c r="J227" s="211">
        <f>ROUND(I227*H227,2)</f>
        <v>0</v>
      </c>
      <c r="K227" s="207" t="s">
        <v>140</v>
      </c>
      <c r="L227" s="45"/>
      <c r="M227" s="212" t="s">
        <v>19</v>
      </c>
      <c r="N227" s="213" t="s">
        <v>40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141</v>
      </c>
      <c r="AT227" s="216" t="s">
        <v>136</v>
      </c>
      <c r="AU227" s="216" t="s">
        <v>79</v>
      </c>
      <c r="AY227" s="18" t="s">
        <v>134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77</v>
      </c>
      <c r="BK227" s="217">
        <f>ROUND(I227*H227,2)</f>
        <v>0</v>
      </c>
      <c r="BL227" s="18" t="s">
        <v>141</v>
      </c>
      <c r="BM227" s="216" t="s">
        <v>818</v>
      </c>
    </row>
    <row r="228" spans="1:47" s="2" customFormat="1" ht="12">
      <c r="A228" s="39"/>
      <c r="B228" s="40"/>
      <c r="C228" s="41"/>
      <c r="D228" s="218" t="s">
        <v>143</v>
      </c>
      <c r="E228" s="41"/>
      <c r="F228" s="219" t="s">
        <v>371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143</v>
      </c>
      <c r="AU228" s="18" t="s">
        <v>79</v>
      </c>
    </row>
    <row r="229" spans="1:47" s="2" customFormat="1" ht="12">
      <c r="A229" s="39"/>
      <c r="B229" s="40"/>
      <c r="C229" s="41"/>
      <c r="D229" s="223" t="s">
        <v>145</v>
      </c>
      <c r="E229" s="41"/>
      <c r="F229" s="224" t="s">
        <v>372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145</v>
      </c>
      <c r="AU229" s="18" t="s">
        <v>79</v>
      </c>
    </row>
    <row r="230" spans="1:51" s="13" customFormat="1" ht="12">
      <c r="A230" s="13"/>
      <c r="B230" s="225"/>
      <c r="C230" s="226"/>
      <c r="D230" s="218" t="s">
        <v>147</v>
      </c>
      <c r="E230" s="227" t="s">
        <v>19</v>
      </c>
      <c r="F230" s="228" t="s">
        <v>819</v>
      </c>
      <c r="G230" s="226"/>
      <c r="H230" s="229">
        <v>415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147</v>
      </c>
      <c r="AU230" s="235" t="s">
        <v>79</v>
      </c>
      <c r="AV230" s="13" t="s">
        <v>79</v>
      </c>
      <c r="AW230" s="13" t="s">
        <v>31</v>
      </c>
      <c r="AX230" s="13" t="s">
        <v>69</v>
      </c>
      <c r="AY230" s="235" t="s">
        <v>134</v>
      </c>
    </row>
    <row r="231" spans="1:51" s="13" customFormat="1" ht="12">
      <c r="A231" s="13"/>
      <c r="B231" s="225"/>
      <c r="C231" s="226"/>
      <c r="D231" s="218" t="s">
        <v>147</v>
      </c>
      <c r="E231" s="227" t="s">
        <v>19</v>
      </c>
      <c r="F231" s="228" t="s">
        <v>820</v>
      </c>
      <c r="G231" s="226"/>
      <c r="H231" s="229">
        <v>73.5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147</v>
      </c>
      <c r="AU231" s="235" t="s">
        <v>79</v>
      </c>
      <c r="AV231" s="13" t="s">
        <v>79</v>
      </c>
      <c r="AW231" s="13" t="s">
        <v>31</v>
      </c>
      <c r="AX231" s="13" t="s">
        <v>69</v>
      </c>
      <c r="AY231" s="235" t="s">
        <v>134</v>
      </c>
    </row>
    <row r="232" spans="1:51" s="14" customFormat="1" ht="12">
      <c r="A232" s="14"/>
      <c r="B232" s="236"/>
      <c r="C232" s="237"/>
      <c r="D232" s="218" t="s">
        <v>147</v>
      </c>
      <c r="E232" s="238" t="s">
        <v>19</v>
      </c>
      <c r="F232" s="239" t="s">
        <v>208</v>
      </c>
      <c r="G232" s="237"/>
      <c r="H232" s="240">
        <v>488.5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147</v>
      </c>
      <c r="AU232" s="246" t="s">
        <v>79</v>
      </c>
      <c r="AV232" s="14" t="s">
        <v>141</v>
      </c>
      <c r="AW232" s="14" t="s">
        <v>31</v>
      </c>
      <c r="AX232" s="14" t="s">
        <v>77</v>
      </c>
      <c r="AY232" s="246" t="s">
        <v>134</v>
      </c>
    </row>
    <row r="233" spans="1:65" s="2" customFormat="1" ht="16.5" customHeight="1">
      <c r="A233" s="39"/>
      <c r="B233" s="40"/>
      <c r="C233" s="205" t="s">
        <v>694</v>
      </c>
      <c r="D233" s="205" t="s">
        <v>136</v>
      </c>
      <c r="E233" s="206" t="s">
        <v>377</v>
      </c>
      <c r="F233" s="207" t="s">
        <v>378</v>
      </c>
      <c r="G233" s="208" t="s">
        <v>139</v>
      </c>
      <c r="H233" s="209">
        <v>985</v>
      </c>
      <c r="I233" s="210"/>
      <c r="J233" s="211">
        <f>ROUND(I233*H233,2)</f>
        <v>0</v>
      </c>
      <c r="K233" s="207" t="s">
        <v>140</v>
      </c>
      <c r="L233" s="45"/>
      <c r="M233" s="212" t="s">
        <v>19</v>
      </c>
      <c r="N233" s="213" t="s">
        <v>40</v>
      </c>
      <c r="O233" s="85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141</v>
      </c>
      <c r="AT233" s="216" t="s">
        <v>136</v>
      </c>
      <c r="AU233" s="216" t="s">
        <v>79</v>
      </c>
      <c r="AY233" s="18" t="s">
        <v>134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77</v>
      </c>
      <c r="BK233" s="217">
        <f>ROUND(I233*H233,2)</f>
        <v>0</v>
      </c>
      <c r="BL233" s="18" t="s">
        <v>141</v>
      </c>
      <c r="BM233" s="216" t="s">
        <v>821</v>
      </c>
    </row>
    <row r="234" spans="1:47" s="2" customFormat="1" ht="12">
      <c r="A234" s="39"/>
      <c r="B234" s="40"/>
      <c r="C234" s="41"/>
      <c r="D234" s="218" t="s">
        <v>143</v>
      </c>
      <c r="E234" s="41"/>
      <c r="F234" s="219" t="s">
        <v>380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143</v>
      </c>
      <c r="AU234" s="18" t="s">
        <v>79</v>
      </c>
    </row>
    <row r="235" spans="1:47" s="2" customFormat="1" ht="12">
      <c r="A235" s="39"/>
      <c r="B235" s="40"/>
      <c r="C235" s="41"/>
      <c r="D235" s="223" t="s">
        <v>145</v>
      </c>
      <c r="E235" s="41"/>
      <c r="F235" s="224" t="s">
        <v>381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145</v>
      </c>
      <c r="AU235" s="18" t="s">
        <v>79</v>
      </c>
    </row>
    <row r="236" spans="1:51" s="13" customFormat="1" ht="12">
      <c r="A236" s="13"/>
      <c r="B236" s="225"/>
      <c r="C236" s="226"/>
      <c r="D236" s="218" t="s">
        <v>147</v>
      </c>
      <c r="E236" s="227" t="s">
        <v>19</v>
      </c>
      <c r="F236" s="228" t="s">
        <v>822</v>
      </c>
      <c r="G236" s="226"/>
      <c r="H236" s="229">
        <v>985</v>
      </c>
      <c r="I236" s="230"/>
      <c r="J236" s="226"/>
      <c r="K236" s="226"/>
      <c r="L236" s="231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5" t="s">
        <v>147</v>
      </c>
      <c r="AU236" s="235" t="s">
        <v>79</v>
      </c>
      <c r="AV236" s="13" t="s">
        <v>79</v>
      </c>
      <c r="AW236" s="13" t="s">
        <v>31</v>
      </c>
      <c r="AX236" s="13" t="s">
        <v>77</v>
      </c>
      <c r="AY236" s="235" t="s">
        <v>134</v>
      </c>
    </row>
    <row r="237" spans="1:63" s="12" customFormat="1" ht="22.8" customHeight="1">
      <c r="A237" s="12"/>
      <c r="B237" s="189"/>
      <c r="C237" s="190"/>
      <c r="D237" s="191" t="s">
        <v>68</v>
      </c>
      <c r="E237" s="203" t="s">
        <v>79</v>
      </c>
      <c r="F237" s="203" t="s">
        <v>383</v>
      </c>
      <c r="G237" s="190"/>
      <c r="H237" s="190"/>
      <c r="I237" s="193"/>
      <c r="J237" s="204">
        <f>BK237</f>
        <v>0</v>
      </c>
      <c r="K237" s="190"/>
      <c r="L237" s="195"/>
      <c r="M237" s="196"/>
      <c r="N237" s="197"/>
      <c r="O237" s="197"/>
      <c r="P237" s="198">
        <f>SUM(P238:P247)</f>
        <v>0</v>
      </c>
      <c r="Q237" s="197"/>
      <c r="R237" s="198">
        <f>SUM(R238:R247)</f>
        <v>0.0463615</v>
      </c>
      <c r="S237" s="197"/>
      <c r="T237" s="199">
        <f>SUM(T238:T247)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0" t="s">
        <v>77</v>
      </c>
      <c r="AT237" s="201" t="s">
        <v>68</v>
      </c>
      <c r="AU237" s="201" t="s">
        <v>77</v>
      </c>
      <c r="AY237" s="200" t="s">
        <v>134</v>
      </c>
      <c r="BK237" s="202">
        <f>SUM(BK238:BK247)</f>
        <v>0</v>
      </c>
    </row>
    <row r="238" spans="1:65" s="2" customFormat="1" ht="16.5" customHeight="1">
      <c r="A238" s="39"/>
      <c r="B238" s="40"/>
      <c r="C238" s="205" t="s">
        <v>264</v>
      </c>
      <c r="D238" s="205" t="s">
        <v>136</v>
      </c>
      <c r="E238" s="206" t="s">
        <v>385</v>
      </c>
      <c r="F238" s="207" t="s">
        <v>386</v>
      </c>
      <c r="G238" s="208" t="s">
        <v>139</v>
      </c>
      <c r="H238" s="209">
        <v>34</v>
      </c>
      <c r="I238" s="210"/>
      <c r="J238" s="211">
        <f>ROUND(I238*H238,2)</f>
        <v>0</v>
      </c>
      <c r="K238" s="207" t="s">
        <v>140</v>
      </c>
      <c r="L238" s="45"/>
      <c r="M238" s="212" t="s">
        <v>19</v>
      </c>
      <c r="N238" s="213" t="s">
        <v>40</v>
      </c>
      <c r="O238" s="85"/>
      <c r="P238" s="214">
        <f>O238*H238</f>
        <v>0</v>
      </c>
      <c r="Q238" s="214">
        <v>0.0001375</v>
      </c>
      <c r="R238" s="214">
        <f>Q238*H238</f>
        <v>0.004675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141</v>
      </c>
      <c r="AT238" s="216" t="s">
        <v>136</v>
      </c>
      <c r="AU238" s="216" t="s">
        <v>79</v>
      </c>
      <c r="AY238" s="18" t="s">
        <v>134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77</v>
      </c>
      <c r="BK238" s="217">
        <f>ROUND(I238*H238,2)</f>
        <v>0</v>
      </c>
      <c r="BL238" s="18" t="s">
        <v>141</v>
      </c>
      <c r="BM238" s="216" t="s">
        <v>823</v>
      </c>
    </row>
    <row r="239" spans="1:47" s="2" customFormat="1" ht="12">
      <c r="A239" s="39"/>
      <c r="B239" s="40"/>
      <c r="C239" s="41"/>
      <c r="D239" s="218" t="s">
        <v>143</v>
      </c>
      <c r="E239" s="41"/>
      <c r="F239" s="219" t="s">
        <v>388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143</v>
      </c>
      <c r="AU239" s="18" t="s">
        <v>79</v>
      </c>
    </row>
    <row r="240" spans="1:47" s="2" customFormat="1" ht="12">
      <c r="A240" s="39"/>
      <c r="B240" s="40"/>
      <c r="C240" s="41"/>
      <c r="D240" s="223" t="s">
        <v>145</v>
      </c>
      <c r="E240" s="41"/>
      <c r="F240" s="224" t="s">
        <v>389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145</v>
      </c>
      <c r="AU240" s="18" t="s">
        <v>79</v>
      </c>
    </row>
    <row r="241" spans="1:47" s="2" customFormat="1" ht="12">
      <c r="A241" s="39"/>
      <c r="B241" s="40"/>
      <c r="C241" s="41"/>
      <c r="D241" s="218" t="s">
        <v>308</v>
      </c>
      <c r="E241" s="41"/>
      <c r="F241" s="247" t="s">
        <v>390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308</v>
      </c>
      <c r="AU241" s="18" t="s">
        <v>79</v>
      </c>
    </row>
    <row r="242" spans="1:51" s="13" customFormat="1" ht="12">
      <c r="A242" s="13"/>
      <c r="B242" s="225"/>
      <c r="C242" s="226"/>
      <c r="D242" s="218" t="s">
        <v>147</v>
      </c>
      <c r="E242" s="227" t="s">
        <v>19</v>
      </c>
      <c r="F242" s="228" t="s">
        <v>824</v>
      </c>
      <c r="G242" s="226"/>
      <c r="H242" s="229">
        <v>23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147</v>
      </c>
      <c r="AU242" s="235" t="s">
        <v>79</v>
      </c>
      <c r="AV242" s="13" t="s">
        <v>79</v>
      </c>
      <c r="AW242" s="13" t="s">
        <v>31</v>
      </c>
      <c r="AX242" s="13" t="s">
        <v>69</v>
      </c>
      <c r="AY242" s="235" t="s">
        <v>134</v>
      </c>
    </row>
    <row r="243" spans="1:51" s="13" customFormat="1" ht="12">
      <c r="A243" s="13"/>
      <c r="B243" s="225"/>
      <c r="C243" s="226"/>
      <c r="D243" s="218" t="s">
        <v>147</v>
      </c>
      <c r="E243" s="227" t="s">
        <v>19</v>
      </c>
      <c r="F243" s="228" t="s">
        <v>702</v>
      </c>
      <c r="G243" s="226"/>
      <c r="H243" s="229">
        <v>11</v>
      </c>
      <c r="I243" s="230"/>
      <c r="J243" s="226"/>
      <c r="K243" s="226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147</v>
      </c>
      <c r="AU243" s="235" t="s">
        <v>79</v>
      </c>
      <c r="AV243" s="13" t="s">
        <v>79</v>
      </c>
      <c r="AW243" s="13" t="s">
        <v>31</v>
      </c>
      <c r="AX243" s="13" t="s">
        <v>69</v>
      </c>
      <c r="AY243" s="235" t="s">
        <v>134</v>
      </c>
    </row>
    <row r="244" spans="1:51" s="14" customFormat="1" ht="12">
      <c r="A244" s="14"/>
      <c r="B244" s="236"/>
      <c r="C244" s="237"/>
      <c r="D244" s="218" t="s">
        <v>147</v>
      </c>
      <c r="E244" s="238" t="s">
        <v>19</v>
      </c>
      <c r="F244" s="239" t="s">
        <v>208</v>
      </c>
      <c r="G244" s="237"/>
      <c r="H244" s="240">
        <v>34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6" t="s">
        <v>147</v>
      </c>
      <c r="AU244" s="246" t="s">
        <v>79</v>
      </c>
      <c r="AV244" s="14" t="s">
        <v>141</v>
      </c>
      <c r="AW244" s="14" t="s">
        <v>31</v>
      </c>
      <c r="AX244" s="14" t="s">
        <v>77</v>
      </c>
      <c r="AY244" s="246" t="s">
        <v>134</v>
      </c>
    </row>
    <row r="245" spans="1:65" s="2" customFormat="1" ht="16.5" customHeight="1">
      <c r="A245" s="39"/>
      <c r="B245" s="40"/>
      <c r="C245" s="248" t="s">
        <v>285</v>
      </c>
      <c r="D245" s="248" t="s">
        <v>348</v>
      </c>
      <c r="E245" s="249" t="s">
        <v>393</v>
      </c>
      <c r="F245" s="250" t="s">
        <v>394</v>
      </c>
      <c r="G245" s="251" t="s">
        <v>139</v>
      </c>
      <c r="H245" s="252">
        <v>83.373</v>
      </c>
      <c r="I245" s="253"/>
      <c r="J245" s="254">
        <f>ROUND(I245*H245,2)</f>
        <v>0</v>
      </c>
      <c r="K245" s="250" t="s">
        <v>140</v>
      </c>
      <c r="L245" s="255"/>
      <c r="M245" s="256" t="s">
        <v>19</v>
      </c>
      <c r="N245" s="257" t="s">
        <v>40</v>
      </c>
      <c r="O245" s="85"/>
      <c r="P245" s="214">
        <f>O245*H245</f>
        <v>0</v>
      </c>
      <c r="Q245" s="214">
        <v>0.0005</v>
      </c>
      <c r="R245" s="214">
        <f>Q245*H245</f>
        <v>0.0416865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352</v>
      </c>
      <c r="AT245" s="216" t="s">
        <v>348</v>
      </c>
      <c r="AU245" s="216" t="s">
        <v>79</v>
      </c>
      <c r="AY245" s="18" t="s">
        <v>134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77</v>
      </c>
      <c r="BK245" s="217">
        <f>ROUND(I245*H245,2)</f>
        <v>0</v>
      </c>
      <c r="BL245" s="18" t="s">
        <v>141</v>
      </c>
      <c r="BM245" s="216" t="s">
        <v>825</v>
      </c>
    </row>
    <row r="246" spans="1:47" s="2" customFormat="1" ht="12">
      <c r="A246" s="39"/>
      <c r="B246" s="40"/>
      <c r="C246" s="41"/>
      <c r="D246" s="218" t="s">
        <v>143</v>
      </c>
      <c r="E246" s="41"/>
      <c r="F246" s="219" t="s">
        <v>394</v>
      </c>
      <c r="G246" s="41"/>
      <c r="H246" s="41"/>
      <c r="I246" s="220"/>
      <c r="J246" s="41"/>
      <c r="K246" s="41"/>
      <c r="L246" s="45"/>
      <c r="M246" s="221"/>
      <c r="N246" s="222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143</v>
      </c>
      <c r="AU246" s="18" t="s">
        <v>79</v>
      </c>
    </row>
    <row r="247" spans="1:51" s="13" customFormat="1" ht="12">
      <c r="A247" s="13"/>
      <c r="B247" s="225"/>
      <c r="C247" s="226"/>
      <c r="D247" s="218" t="s">
        <v>147</v>
      </c>
      <c r="E247" s="226"/>
      <c r="F247" s="228" t="s">
        <v>826</v>
      </c>
      <c r="G247" s="226"/>
      <c r="H247" s="229">
        <v>83.373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147</v>
      </c>
      <c r="AU247" s="235" t="s">
        <v>79</v>
      </c>
      <c r="AV247" s="13" t="s">
        <v>79</v>
      </c>
      <c r="AW247" s="13" t="s">
        <v>4</v>
      </c>
      <c r="AX247" s="13" t="s">
        <v>77</v>
      </c>
      <c r="AY247" s="235" t="s">
        <v>134</v>
      </c>
    </row>
    <row r="248" spans="1:63" s="12" customFormat="1" ht="22.8" customHeight="1">
      <c r="A248" s="12"/>
      <c r="B248" s="189"/>
      <c r="C248" s="190"/>
      <c r="D248" s="191" t="s">
        <v>68</v>
      </c>
      <c r="E248" s="203" t="s">
        <v>209</v>
      </c>
      <c r="F248" s="203" t="s">
        <v>409</v>
      </c>
      <c r="G248" s="190"/>
      <c r="H248" s="190"/>
      <c r="I248" s="193"/>
      <c r="J248" s="204">
        <f>BK248</f>
        <v>0</v>
      </c>
      <c r="K248" s="190"/>
      <c r="L248" s="195"/>
      <c r="M248" s="196"/>
      <c r="N248" s="197"/>
      <c r="O248" s="197"/>
      <c r="P248" s="198">
        <f>SUM(P249:P290)</f>
        <v>0</v>
      </c>
      <c r="Q248" s="197"/>
      <c r="R248" s="198">
        <f>SUM(R249:R290)</f>
        <v>1.9575837095866</v>
      </c>
      <c r="S248" s="197"/>
      <c r="T248" s="199">
        <f>SUM(T249:T290)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0" t="s">
        <v>77</v>
      </c>
      <c r="AT248" s="201" t="s">
        <v>68</v>
      </c>
      <c r="AU248" s="201" t="s">
        <v>77</v>
      </c>
      <c r="AY248" s="200" t="s">
        <v>134</v>
      </c>
      <c r="BK248" s="202">
        <f>SUM(BK249:BK290)</f>
        <v>0</v>
      </c>
    </row>
    <row r="249" spans="1:65" s="2" customFormat="1" ht="16.5" customHeight="1">
      <c r="A249" s="39"/>
      <c r="B249" s="40"/>
      <c r="C249" s="205" t="s">
        <v>322</v>
      </c>
      <c r="D249" s="205" t="s">
        <v>136</v>
      </c>
      <c r="E249" s="206" t="s">
        <v>411</v>
      </c>
      <c r="F249" s="207" t="s">
        <v>412</v>
      </c>
      <c r="G249" s="208" t="s">
        <v>413</v>
      </c>
      <c r="H249" s="209">
        <v>1.85</v>
      </c>
      <c r="I249" s="210"/>
      <c r="J249" s="211">
        <f>ROUND(I249*H249,2)</f>
        <v>0</v>
      </c>
      <c r="K249" s="207" t="s">
        <v>19</v>
      </c>
      <c r="L249" s="45"/>
      <c r="M249" s="212" t="s">
        <v>19</v>
      </c>
      <c r="N249" s="213" t="s">
        <v>40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141</v>
      </c>
      <c r="AT249" s="216" t="s">
        <v>136</v>
      </c>
      <c r="AU249" s="216" t="s">
        <v>79</v>
      </c>
      <c r="AY249" s="18" t="s">
        <v>134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77</v>
      </c>
      <c r="BK249" s="217">
        <f>ROUND(I249*H249,2)</f>
        <v>0</v>
      </c>
      <c r="BL249" s="18" t="s">
        <v>141</v>
      </c>
      <c r="BM249" s="216" t="s">
        <v>827</v>
      </c>
    </row>
    <row r="250" spans="1:47" s="2" customFormat="1" ht="12">
      <c r="A250" s="39"/>
      <c r="B250" s="40"/>
      <c r="C250" s="41"/>
      <c r="D250" s="218" t="s">
        <v>143</v>
      </c>
      <c r="E250" s="41"/>
      <c r="F250" s="219" t="s">
        <v>412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143</v>
      </c>
      <c r="AU250" s="18" t="s">
        <v>79</v>
      </c>
    </row>
    <row r="251" spans="1:51" s="13" customFormat="1" ht="12">
      <c r="A251" s="13"/>
      <c r="B251" s="225"/>
      <c r="C251" s="226"/>
      <c r="D251" s="218" t="s">
        <v>147</v>
      </c>
      <c r="E251" s="227" t="s">
        <v>19</v>
      </c>
      <c r="F251" s="228" t="s">
        <v>415</v>
      </c>
      <c r="G251" s="226"/>
      <c r="H251" s="229">
        <v>1.85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147</v>
      </c>
      <c r="AU251" s="235" t="s">
        <v>79</v>
      </c>
      <c r="AV251" s="13" t="s">
        <v>79</v>
      </c>
      <c r="AW251" s="13" t="s">
        <v>31</v>
      </c>
      <c r="AX251" s="13" t="s">
        <v>77</v>
      </c>
      <c r="AY251" s="235" t="s">
        <v>134</v>
      </c>
    </row>
    <row r="252" spans="1:65" s="2" customFormat="1" ht="16.5" customHeight="1">
      <c r="A252" s="39"/>
      <c r="B252" s="40"/>
      <c r="C252" s="205" t="s">
        <v>828</v>
      </c>
      <c r="D252" s="205" t="s">
        <v>136</v>
      </c>
      <c r="E252" s="206" t="s">
        <v>417</v>
      </c>
      <c r="F252" s="207" t="s">
        <v>19</v>
      </c>
      <c r="G252" s="208" t="s">
        <v>413</v>
      </c>
      <c r="H252" s="209">
        <v>1</v>
      </c>
      <c r="I252" s="210"/>
      <c r="J252" s="211">
        <f>ROUND(I252*H252,2)</f>
        <v>0</v>
      </c>
      <c r="K252" s="207" t="s">
        <v>19</v>
      </c>
      <c r="L252" s="45"/>
      <c r="M252" s="212" t="s">
        <v>19</v>
      </c>
      <c r="N252" s="213" t="s">
        <v>40</v>
      </c>
      <c r="O252" s="85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141</v>
      </c>
      <c r="AT252" s="216" t="s">
        <v>136</v>
      </c>
      <c r="AU252" s="216" t="s">
        <v>79</v>
      </c>
      <c r="AY252" s="18" t="s">
        <v>134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77</v>
      </c>
      <c r="BK252" s="217">
        <f>ROUND(I252*H252,2)</f>
        <v>0</v>
      </c>
      <c r="BL252" s="18" t="s">
        <v>141</v>
      </c>
      <c r="BM252" s="216" t="s">
        <v>829</v>
      </c>
    </row>
    <row r="253" spans="1:47" s="2" customFormat="1" ht="12">
      <c r="A253" s="39"/>
      <c r="B253" s="40"/>
      <c r="C253" s="41"/>
      <c r="D253" s="218" t="s">
        <v>143</v>
      </c>
      <c r="E253" s="41"/>
      <c r="F253" s="219" t="s">
        <v>419</v>
      </c>
      <c r="G253" s="41"/>
      <c r="H253" s="41"/>
      <c r="I253" s="220"/>
      <c r="J253" s="41"/>
      <c r="K253" s="41"/>
      <c r="L253" s="45"/>
      <c r="M253" s="221"/>
      <c r="N253" s="222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143</v>
      </c>
      <c r="AU253" s="18" t="s">
        <v>79</v>
      </c>
    </row>
    <row r="254" spans="1:51" s="13" customFormat="1" ht="12">
      <c r="A254" s="13"/>
      <c r="B254" s="225"/>
      <c r="C254" s="226"/>
      <c r="D254" s="218" t="s">
        <v>147</v>
      </c>
      <c r="E254" s="227" t="s">
        <v>19</v>
      </c>
      <c r="F254" s="228" t="s">
        <v>420</v>
      </c>
      <c r="G254" s="226"/>
      <c r="H254" s="229">
        <v>1</v>
      </c>
      <c r="I254" s="230"/>
      <c r="J254" s="226"/>
      <c r="K254" s="226"/>
      <c r="L254" s="231"/>
      <c r="M254" s="232"/>
      <c r="N254" s="233"/>
      <c r="O254" s="233"/>
      <c r="P254" s="233"/>
      <c r="Q254" s="233"/>
      <c r="R254" s="233"/>
      <c r="S254" s="233"/>
      <c r="T254" s="23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5" t="s">
        <v>147</v>
      </c>
      <c r="AU254" s="235" t="s">
        <v>79</v>
      </c>
      <c r="AV254" s="13" t="s">
        <v>79</v>
      </c>
      <c r="AW254" s="13" t="s">
        <v>31</v>
      </c>
      <c r="AX254" s="13" t="s">
        <v>77</v>
      </c>
      <c r="AY254" s="235" t="s">
        <v>134</v>
      </c>
    </row>
    <row r="255" spans="1:65" s="2" customFormat="1" ht="16.5" customHeight="1">
      <c r="A255" s="39"/>
      <c r="B255" s="40"/>
      <c r="C255" s="205" t="s">
        <v>830</v>
      </c>
      <c r="D255" s="205" t="s">
        <v>136</v>
      </c>
      <c r="E255" s="206" t="s">
        <v>422</v>
      </c>
      <c r="F255" s="207" t="s">
        <v>423</v>
      </c>
      <c r="G255" s="208" t="s">
        <v>220</v>
      </c>
      <c r="H255" s="209">
        <v>8.091</v>
      </c>
      <c r="I255" s="210"/>
      <c r="J255" s="211">
        <f>ROUND(I255*H255,2)</f>
        <v>0</v>
      </c>
      <c r="K255" s="207" t="s">
        <v>140</v>
      </c>
      <c r="L255" s="45"/>
      <c r="M255" s="212" t="s">
        <v>19</v>
      </c>
      <c r="N255" s="213" t="s">
        <v>40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141</v>
      </c>
      <c r="AT255" s="216" t="s">
        <v>136</v>
      </c>
      <c r="AU255" s="216" t="s">
        <v>79</v>
      </c>
      <c r="AY255" s="18" t="s">
        <v>134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77</v>
      </c>
      <c r="BK255" s="217">
        <f>ROUND(I255*H255,2)</f>
        <v>0</v>
      </c>
      <c r="BL255" s="18" t="s">
        <v>141</v>
      </c>
      <c r="BM255" s="216" t="s">
        <v>831</v>
      </c>
    </row>
    <row r="256" spans="1:47" s="2" customFormat="1" ht="12">
      <c r="A256" s="39"/>
      <c r="B256" s="40"/>
      <c r="C256" s="41"/>
      <c r="D256" s="218" t="s">
        <v>143</v>
      </c>
      <c r="E256" s="41"/>
      <c r="F256" s="219" t="s">
        <v>425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143</v>
      </c>
      <c r="AU256" s="18" t="s">
        <v>79</v>
      </c>
    </row>
    <row r="257" spans="1:47" s="2" customFormat="1" ht="12">
      <c r="A257" s="39"/>
      <c r="B257" s="40"/>
      <c r="C257" s="41"/>
      <c r="D257" s="223" t="s">
        <v>145</v>
      </c>
      <c r="E257" s="41"/>
      <c r="F257" s="224" t="s">
        <v>426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145</v>
      </c>
      <c r="AU257" s="18" t="s">
        <v>79</v>
      </c>
    </row>
    <row r="258" spans="1:51" s="13" customFormat="1" ht="12">
      <c r="A258" s="13"/>
      <c r="B258" s="225"/>
      <c r="C258" s="226"/>
      <c r="D258" s="218" t="s">
        <v>147</v>
      </c>
      <c r="E258" s="227" t="s">
        <v>19</v>
      </c>
      <c r="F258" s="228" t="s">
        <v>832</v>
      </c>
      <c r="G258" s="226"/>
      <c r="H258" s="229">
        <v>0.211</v>
      </c>
      <c r="I258" s="230"/>
      <c r="J258" s="226"/>
      <c r="K258" s="226"/>
      <c r="L258" s="231"/>
      <c r="M258" s="232"/>
      <c r="N258" s="233"/>
      <c r="O258" s="233"/>
      <c r="P258" s="233"/>
      <c r="Q258" s="233"/>
      <c r="R258" s="233"/>
      <c r="S258" s="233"/>
      <c r="T258" s="23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5" t="s">
        <v>147</v>
      </c>
      <c r="AU258" s="235" t="s">
        <v>79</v>
      </c>
      <c r="AV258" s="13" t="s">
        <v>79</v>
      </c>
      <c r="AW258" s="13" t="s">
        <v>31</v>
      </c>
      <c r="AX258" s="13" t="s">
        <v>69</v>
      </c>
      <c r="AY258" s="235" t="s">
        <v>134</v>
      </c>
    </row>
    <row r="259" spans="1:51" s="13" customFormat="1" ht="12">
      <c r="A259" s="13"/>
      <c r="B259" s="225"/>
      <c r="C259" s="226"/>
      <c r="D259" s="218" t="s">
        <v>147</v>
      </c>
      <c r="E259" s="227" t="s">
        <v>19</v>
      </c>
      <c r="F259" s="228" t="s">
        <v>833</v>
      </c>
      <c r="G259" s="226"/>
      <c r="H259" s="229">
        <v>1.56</v>
      </c>
      <c r="I259" s="230"/>
      <c r="J259" s="226"/>
      <c r="K259" s="226"/>
      <c r="L259" s="231"/>
      <c r="M259" s="232"/>
      <c r="N259" s="233"/>
      <c r="O259" s="233"/>
      <c r="P259" s="233"/>
      <c r="Q259" s="233"/>
      <c r="R259" s="233"/>
      <c r="S259" s="233"/>
      <c r="T259" s="23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5" t="s">
        <v>147</v>
      </c>
      <c r="AU259" s="235" t="s">
        <v>79</v>
      </c>
      <c r="AV259" s="13" t="s">
        <v>79</v>
      </c>
      <c r="AW259" s="13" t="s">
        <v>31</v>
      </c>
      <c r="AX259" s="13" t="s">
        <v>69</v>
      </c>
      <c r="AY259" s="235" t="s">
        <v>134</v>
      </c>
    </row>
    <row r="260" spans="1:51" s="13" customFormat="1" ht="12">
      <c r="A260" s="13"/>
      <c r="B260" s="225"/>
      <c r="C260" s="226"/>
      <c r="D260" s="218" t="s">
        <v>147</v>
      </c>
      <c r="E260" s="227" t="s">
        <v>19</v>
      </c>
      <c r="F260" s="228" t="s">
        <v>429</v>
      </c>
      <c r="G260" s="226"/>
      <c r="H260" s="229">
        <v>0.6</v>
      </c>
      <c r="I260" s="230"/>
      <c r="J260" s="226"/>
      <c r="K260" s="226"/>
      <c r="L260" s="231"/>
      <c r="M260" s="232"/>
      <c r="N260" s="233"/>
      <c r="O260" s="233"/>
      <c r="P260" s="233"/>
      <c r="Q260" s="233"/>
      <c r="R260" s="233"/>
      <c r="S260" s="233"/>
      <c r="T260" s="23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5" t="s">
        <v>147</v>
      </c>
      <c r="AU260" s="235" t="s">
        <v>79</v>
      </c>
      <c r="AV260" s="13" t="s">
        <v>79</v>
      </c>
      <c r="AW260" s="13" t="s">
        <v>31</v>
      </c>
      <c r="AX260" s="13" t="s">
        <v>69</v>
      </c>
      <c r="AY260" s="235" t="s">
        <v>134</v>
      </c>
    </row>
    <row r="261" spans="1:51" s="13" customFormat="1" ht="12">
      <c r="A261" s="13"/>
      <c r="B261" s="225"/>
      <c r="C261" s="226"/>
      <c r="D261" s="218" t="s">
        <v>147</v>
      </c>
      <c r="E261" s="227" t="s">
        <v>19</v>
      </c>
      <c r="F261" s="228" t="s">
        <v>431</v>
      </c>
      <c r="G261" s="226"/>
      <c r="H261" s="229">
        <v>4.32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5" t="s">
        <v>147</v>
      </c>
      <c r="AU261" s="235" t="s">
        <v>79</v>
      </c>
      <c r="AV261" s="13" t="s">
        <v>79</v>
      </c>
      <c r="AW261" s="13" t="s">
        <v>31</v>
      </c>
      <c r="AX261" s="13" t="s">
        <v>69</v>
      </c>
      <c r="AY261" s="235" t="s">
        <v>134</v>
      </c>
    </row>
    <row r="262" spans="1:51" s="13" customFormat="1" ht="12">
      <c r="A262" s="13"/>
      <c r="B262" s="225"/>
      <c r="C262" s="226"/>
      <c r="D262" s="218" t="s">
        <v>147</v>
      </c>
      <c r="E262" s="227" t="s">
        <v>19</v>
      </c>
      <c r="F262" s="228" t="s">
        <v>834</v>
      </c>
      <c r="G262" s="226"/>
      <c r="H262" s="229">
        <v>1.4</v>
      </c>
      <c r="I262" s="230"/>
      <c r="J262" s="226"/>
      <c r="K262" s="226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147</v>
      </c>
      <c r="AU262" s="235" t="s">
        <v>79</v>
      </c>
      <c r="AV262" s="13" t="s">
        <v>79</v>
      </c>
      <c r="AW262" s="13" t="s">
        <v>31</v>
      </c>
      <c r="AX262" s="13" t="s">
        <v>69</v>
      </c>
      <c r="AY262" s="235" t="s">
        <v>134</v>
      </c>
    </row>
    <row r="263" spans="1:51" s="14" customFormat="1" ht="12">
      <c r="A263" s="14"/>
      <c r="B263" s="236"/>
      <c r="C263" s="237"/>
      <c r="D263" s="218" t="s">
        <v>147</v>
      </c>
      <c r="E263" s="238" t="s">
        <v>19</v>
      </c>
      <c r="F263" s="239" t="s">
        <v>208</v>
      </c>
      <c r="G263" s="237"/>
      <c r="H263" s="240">
        <v>8.091000000000001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6" t="s">
        <v>147</v>
      </c>
      <c r="AU263" s="246" t="s">
        <v>79</v>
      </c>
      <c r="AV263" s="14" t="s">
        <v>141</v>
      </c>
      <c r="AW263" s="14" t="s">
        <v>31</v>
      </c>
      <c r="AX263" s="14" t="s">
        <v>77</v>
      </c>
      <c r="AY263" s="246" t="s">
        <v>134</v>
      </c>
    </row>
    <row r="264" spans="1:65" s="2" customFormat="1" ht="16.5" customHeight="1">
      <c r="A264" s="39"/>
      <c r="B264" s="40"/>
      <c r="C264" s="205" t="s">
        <v>355</v>
      </c>
      <c r="D264" s="205" t="s">
        <v>136</v>
      </c>
      <c r="E264" s="206" t="s">
        <v>433</v>
      </c>
      <c r="F264" s="207" t="s">
        <v>434</v>
      </c>
      <c r="G264" s="208" t="s">
        <v>139</v>
      </c>
      <c r="H264" s="209">
        <v>15.12</v>
      </c>
      <c r="I264" s="210"/>
      <c r="J264" s="211">
        <f>ROUND(I264*H264,2)</f>
        <v>0</v>
      </c>
      <c r="K264" s="207" t="s">
        <v>140</v>
      </c>
      <c r="L264" s="45"/>
      <c r="M264" s="212" t="s">
        <v>19</v>
      </c>
      <c r="N264" s="213" t="s">
        <v>40</v>
      </c>
      <c r="O264" s="85"/>
      <c r="P264" s="214">
        <f>O264*H264</f>
        <v>0</v>
      </c>
      <c r="Q264" s="214">
        <v>0.007258004</v>
      </c>
      <c r="R264" s="214">
        <f>Q264*H264</f>
        <v>0.10974102047999999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141</v>
      </c>
      <c r="AT264" s="216" t="s">
        <v>136</v>
      </c>
      <c r="AU264" s="216" t="s">
        <v>79</v>
      </c>
      <c r="AY264" s="18" t="s">
        <v>134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77</v>
      </c>
      <c r="BK264" s="217">
        <f>ROUND(I264*H264,2)</f>
        <v>0</v>
      </c>
      <c r="BL264" s="18" t="s">
        <v>141</v>
      </c>
      <c r="BM264" s="216" t="s">
        <v>835</v>
      </c>
    </row>
    <row r="265" spans="1:47" s="2" customFormat="1" ht="12">
      <c r="A265" s="39"/>
      <c r="B265" s="40"/>
      <c r="C265" s="41"/>
      <c r="D265" s="218" t="s">
        <v>143</v>
      </c>
      <c r="E265" s="41"/>
      <c r="F265" s="219" t="s">
        <v>436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143</v>
      </c>
      <c r="AU265" s="18" t="s">
        <v>79</v>
      </c>
    </row>
    <row r="266" spans="1:47" s="2" customFormat="1" ht="12">
      <c r="A266" s="39"/>
      <c r="B266" s="40"/>
      <c r="C266" s="41"/>
      <c r="D266" s="223" t="s">
        <v>145</v>
      </c>
      <c r="E266" s="41"/>
      <c r="F266" s="224" t="s">
        <v>437</v>
      </c>
      <c r="G266" s="41"/>
      <c r="H266" s="41"/>
      <c r="I266" s="220"/>
      <c r="J266" s="41"/>
      <c r="K266" s="41"/>
      <c r="L266" s="45"/>
      <c r="M266" s="221"/>
      <c r="N266" s="222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145</v>
      </c>
      <c r="AU266" s="18" t="s">
        <v>79</v>
      </c>
    </row>
    <row r="267" spans="1:47" s="2" customFormat="1" ht="12">
      <c r="A267" s="39"/>
      <c r="B267" s="40"/>
      <c r="C267" s="41"/>
      <c r="D267" s="218" t="s">
        <v>310</v>
      </c>
      <c r="E267" s="41"/>
      <c r="F267" s="247" t="s">
        <v>438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310</v>
      </c>
      <c r="AU267" s="18" t="s">
        <v>79</v>
      </c>
    </row>
    <row r="268" spans="1:51" s="13" customFormat="1" ht="12">
      <c r="A268" s="13"/>
      <c r="B268" s="225"/>
      <c r="C268" s="226"/>
      <c r="D268" s="218" t="s">
        <v>147</v>
      </c>
      <c r="E268" s="227" t="s">
        <v>19</v>
      </c>
      <c r="F268" s="228" t="s">
        <v>836</v>
      </c>
      <c r="G268" s="226"/>
      <c r="H268" s="229">
        <v>0.44</v>
      </c>
      <c r="I268" s="230"/>
      <c r="J268" s="226"/>
      <c r="K268" s="226"/>
      <c r="L268" s="231"/>
      <c r="M268" s="232"/>
      <c r="N268" s="233"/>
      <c r="O268" s="233"/>
      <c r="P268" s="233"/>
      <c r="Q268" s="233"/>
      <c r="R268" s="233"/>
      <c r="S268" s="233"/>
      <c r="T268" s="23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147</v>
      </c>
      <c r="AU268" s="235" t="s">
        <v>79</v>
      </c>
      <c r="AV268" s="13" t="s">
        <v>79</v>
      </c>
      <c r="AW268" s="13" t="s">
        <v>31</v>
      </c>
      <c r="AX268" s="13" t="s">
        <v>69</v>
      </c>
      <c r="AY268" s="235" t="s">
        <v>134</v>
      </c>
    </row>
    <row r="269" spans="1:51" s="13" customFormat="1" ht="12">
      <c r="A269" s="13"/>
      <c r="B269" s="225"/>
      <c r="C269" s="226"/>
      <c r="D269" s="218" t="s">
        <v>147</v>
      </c>
      <c r="E269" s="227" t="s">
        <v>19</v>
      </c>
      <c r="F269" s="228" t="s">
        <v>440</v>
      </c>
      <c r="G269" s="226"/>
      <c r="H269" s="229">
        <v>6.6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147</v>
      </c>
      <c r="AU269" s="235" t="s">
        <v>79</v>
      </c>
      <c r="AV269" s="13" t="s">
        <v>79</v>
      </c>
      <c r="AW269" s="13" t="s">
        <v>31</v>
      </c>
      <c r="AX269" s="13" t="s">
        <v>69</v>
      </c>
      <c r="AY269" s="235" t="s">
        <v>134</v>
      </c>
    </row>
    <row r="270" spans="1:51" s="13" customFormat="1" ht="12">
      <c r="A270" s="13"/>
      <c r="B270" s="225"/>
      <c r="C270" s="226"/>
      <c r="D270" s="218" t="s">
        <v>147</v>
      </c>
      <c r="E270" s="227" t="s">
        <v>19</v>
      </c>
      <c r="F270" s="228" t="s">
        <v>837</v>
      </c>
      <c r="G270" s="226"/>
      <c r="H270" s="229">
        <v>6.4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147</v>
      </c>
      <c r="AU270" s="235" t="s">
        <v>79</v>
      </c>
      <c r="AV270" s="13" t="s">
        <v>79</v>
      </c>
      <c r="AW270" s="13" t="s">
        <v>31</v>
      </c>
      <c r="AX270" s="13" t="s">
        <v>69</v>
      </c>
      <c r="AY270" s="235" t="s">
        <v>134</v>
      </c>
    </row>
    <row r="271" spans="1:51" s="13" customFormat="1" ht="12">
      <c r="A271" s="13"/>
      <c r="B271" s="225"/>
      <c r="C271" s="226"/>
      <c r="D271" s="218" t="s">
        <v>147</v>
      </c>
      <c r="E271" s="227" t="s">
        <v>19</v>
      </c>
      <c r="F271" s="228" t="s">
        <v>441</v>
      </c>
      <c r="G271" s="226"/>
      <c r="H271" s="229">
        <v>1.68</v>
      </c>
      <c r="I271" s="230"/>
      <c r="J271" s="226"/>
      <c r="K271" s="226"/>
      <c r="L271" s="231"/>
      <c r="M271" s="232"/>
      <c r="N271" s="233"/>
      <c r="O271" s="233"/>
      <c r="P271" s="233"/>
      <c r="Q271" s="233"/>
      <c r="R271" s="233"/>
      <c r="S271" s="233"/>
      <c r="T271" s="23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5" t="s">
        <v>147</v>
      </c>
      <c r="AU271" s="235" t="s">
        <v>79</v>
      </c>
      <c r="AV271" s="13" t="s">
        <v>79</v>
      </c>
      <c r="AW271" s="13" t="s">
        <v>31</v>
      </c>
      <c r="AX271" s="13" t="s">
        <v>69</v>
      </c>
      <c r="AY271" s="235" t="s">
        <v>134</v>
      </c>
    </row>
    <row r="272" spans="1:51" s="14" customFormat="1" ht="12">
      <c r="A272" s="14"/>
      <c r="B272" s="236"/>
      <c r="C272" s="237"/>
      <c r="D272" s="218" t="s">
        <v>147</v>
      </c>
      <c r="E272" s="238" t="s">
        <v>19</v>
      </c>
      <c r="F272" s="239" t="s">
        <v>208</v>
      </c>
      <c r="G272" s="237"/>
      <c r="H272" s="240">
        <v>15.120000000000001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6" t="s">
        <v>147</v>
      </c>
      <c r="AU272" s="246" t="s">
        <v>79</v>
      </c>
      <c r="AV272" s="14" t="s">
        <v>141</v>
      </c>
      <c r="AW272" s="14" t="s">
        <v>31</v>
      </c>
      <c r="AX272" s="14" t="s">
        <v>77</v>
      </c>
      <c r="AY272" s="246" t="s">
        <v>134</v>
      </c>
    </row>
    <row r="273" spans="1:65" s="2" customFormat="1" ht="16.5" customHeight="1">
      <c r="A273" s="39"/>
      <c r="B273" s="40"/>
      <c r="C273" s="205" t="s">
        <v>362</v>
      </c>
      <c r="D273" s="205" t="s">
        <v>136</v>
      </c>
      <c r="E273" s="206" t="s">
        <v>443</v>
      </c>
      <c r="F273" s="207" t="s">
        <v>444</v>
      </c>
      <c r="G273" s="208" t="s">
        <v>139</v>
      </c>
      <c r="H273" s="209">
        <v>15.12</v>
      </c>
      <c r="I273" s="210"/>
      <c r="J273" s="211">
        <f>ROUND(I273*H273,2)</f>
        <v>0</v>
      </c>
      <c r="K273" s="207" t="s">
        <v>140</v>
      </c>
      <c r="L273" s="45"/>
      <c r="M273" s="212" t="s">
        <v>19</v>
      </c>
      <c r="N273" s="213" t="s">
        <v>40</v>
      </c>
      <c r="O273" s="85"/>
      <c r="P273" s="214">
        <f>O273*H273</f>
        <v>0</v>
      </c>
      <c r="Q273" s="214">
        <v>0.000856935</v>
      </c>
      <c r="R273" s="214">
        <f>Q273*H273</f>
        <v>0.0129568572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141</v>
      </c>
      <c r="AT273" s="216" t="s">
        <v>136</v>
      </c>
      <c r="AU273" s="216" t="s">
        <v>79</v>
      </c>
      <c r="AY273" s="18" t="s">
        <v>134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77</v>
      </c>
      <c r="BK273" s="217">
        <f>ROUND(I273*H273,2)</f>
        <v>0</v>
      </c>
      <c r="BL273" s="18" t="s">
        <v>141</v>
      </c>
      <c r="BM273" s="216" t="s">
        <v>838</v>
      </c>
    </row>
    <row r="274" spans="1:47" s="2" customFormat="1" ht="12">
      <c r="A274" s="39"/>
      <c r="B274" s="40"/>
      <c r="C274" s="41"/>
      <c r="D274" s="218" t="s">
        <v>143</v>
      </c>
      <c r="E274" s="41"/>
      <c r="F274" s="219" t="s">
        <v>446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143</v>
      </c>
      <c r="AU274" s="18" t="s">
        <v>79</v>
      </c>
    </row>
    <row r="275" spans="1:47" s="2" customFormat="1" ht="12">
      <c r="A275" s="39"/>
      <c r="B275" s="40"/>
      <c r="C275" s="41"/>
      <c r="D275" s="223" t="s">
        <v>145</v>
      </c>
      <c r="E275" s="41"/>
      <c r="F275" s="224" t="s">
        <v>447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145</v>
      </c>
      <c r="AU275" s="18" t="s">
        <v>79</v>
      </c>
    </row>
    <row r="276" spans="1:51" s="13" customFormat="1" ht="12">
      <c r="A276" s="13"/>
      <c r="B276" s="225"/>
      <c r="C276" s="226"/>
      <c r="D276" s="218" t="s">
        <v>147</v>
      </c>
      <c r="E276" s="227" t="s">
        <v>19</v>
      </c>
      <c r="F276" s="228" t="s">
        <v>836</v>
      </c>
      <c r="G276" s="226"/>
      <c r="H276" s="229">
        <v>0.44</v>
      </c>
      <c r="I276" s="230"/>
      <c r="J276" s="226"/>
      <c r="K276" s="226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147</v>
      </c>
      <c r="AU276" s="235" t="s">
        <v>79</v>
      </c>
      <c r="AV276" s="13" t="s">
        <v>79</v>
      </c>
      <c r="AW276" s="13" t="s">
        <v>31</v>
      </c>
      <c r="AX276" s="13" t="s">
        <v>69</v>
      </c>
      <c r="AY276" s="235" t="s">
        <v>134</v>
      </c>
    </row>
    <row r="277" spans="1:51" s="13" customFormat="1" ht="12">
      <c r="A277" s="13"/>
      <c r="B277" s="225"/>
      <c r="C277" s="226"/>
      <c r="D277" s="218" t="s">
        <v>147</v>
      </c>
      <c r="E277" s="227" t="s">
        <v>19</v>
      </c>
      <c r="F277" s="228" t="s">
        <v>440</v>
      </c>
      <c r="G277" s="226"/>
      <c r="H277" s="229">
        <v>6.6</v>
      </c>
      <c r="I277" s="230"/>
      <c r="J277" s="226"/>
      <c r="K277" s="226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147</v>
      </c>
      <c r="AU277" s="235" t="s">
        <v>79</v>
      </c>
      <c r="AV277" s="13" t="s">
        <v>79</v>
      </c>
      <c r="AW277" s="13" t="s">
        <v>31</v>
      </c>
      <c r="AX277" s="13" t="s">
        <v>69</v>
      </c>
      <c r="AY277" s="235" t="s">
        <v>134</v>
      </c>
    </row>
    <row r="278" spans="1:51" s="13" customFormat="1" ht="12">
      <c r="A278" s="13"/>
      <c r="B278" s="225"/>
      <c r="C278" s="226"/>
      <c r="D278" s="218" t="s">
        <v>147</v>
      </c>
      <c r="E278" s="227" t="s">
        <v>19</v>
      </c>
      <c r="F278" s="228" t="s">
        <v>837</v>
      </c>
      <c r="G278" s="226"/>
      <c r="H278" s="229">
        <v>6.4</v>
      </c>
      <c r="I278" s="230"/>
      <c r="J278" s="226"/>
      <c r="K278" s="226"/>
      <c r="L278" s="231"/>
      <c r="M278" s="232"/>
      <c r="N278" s="233"/>
      <c r="O278" s="233"/>
      <c r="P278" s="233"/>
      <c r="Q278" s="233"/>
      <c r="R278" s="233"/>
      <c r="S278" s="233"/>
      <c r="T278" s="23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5" t="s">
        <v>147</v>
      </c>
      <c r="AU278" s="235" t="s">
        <v>79</v>
      </c>
      <c r="AV278" s="13" t="s">
        <v>79</v>
      </c>
      <c r="AW278" s="13" t="s">
        <v>31</v>
      </c>
      <c r="AX278" s="13" t="s">
        <v>69</v>
      </c>
      <c r="AY278" s="235" t="s">
        <v>134</v>
      </c>
    </row>
    <row r="279" spans="1:51" s="13" customFormat="1" ht="12">
      <c r="A279" s="13"/>
      <c r="B279" s="225"/>
      <c r="C279" s="226"/>
      <c r="D279" s="218" t="s">
        <v>147</v>
      </c>
      <c r="E279" s="227" t="s">
        <v>19</v>
      </c>
      <c r="F279" s="228" t="s">
        <v>441</v>
      </c>
      <c r="G279" s="226"/>
      <c r="H279" s="229">
        <v>1.68</v>
      </c>
      <c r="I279" s="230"/>
      <c r="J279" s="226"/>
      <c r="K279" s="226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147</v>
      </c>
      <c r="AU279" s="235" t="s">
        <v>79</v>
      </c>
      <c r="AV279" s="13" t="s">
        <v>79</v>
      </c>
      <c r="AW279" s="13" t="s">
        <v>31</v>
      </c>
      <c r="AX279" s="13" t="s">
        <v>69</v>
      </c>
      <c r="AY279" s="235" t="s">
        <v>134</v>
      </c>
    </row>
    <row r="280" spans="1:51" s="14" customFormat="1" ht="12">
      <c r="A280" s="14"/>
      <c r="B280" s="236"/>
      <c r="C280" s="237"/>
      <c r="D280" s="218" t="s">
        <v>147</v>
      </c>
      <c r="E280" s="238" t="s">
        <v>19</v>
      </c>
      <c r="F280" s="239" t="s">
        <v>208</v>
      </c>
      <c r="G280" s="237"/>
      <c r="H280" s="240">
        <v>15.120000000000001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6" t="s">
        <v>147</v>
      </c>
      <c r="AU280" s="246" t="s">
        <v>79</v>
      </c>
      <c r="AV280" s="14" t="s">
        <v>141</v>
      </c>
      <c r="AW280" s="14" t="s">
        <v>31</v>
      </c>
      <c r="AX280" s="14" t="s">
        <v>77</v>
      </c>
      <c r="AY280" s="246" t="s">
        <v>134</v>
      </c>
    </row>
    <row r="281" spans="1:65" s="2" customFormat="1" ht="16.5" customHeight="1">
      <c r="A281" s="39"/>
      <c r="B281" s="40"/>
      <c r="C281" s="205" t="s">
        <v>367</v>
      </c>
      <c r="D281" s="205" t="s">
        <v>136</v>
      </c>
      <c r="E281" s="206" t="s">
        <v>449</v>
      </c>
      <c r="F281" s="207" t="s">
        <v>450</v>
      </c>
      <c r="G281" s="208" t="s">
        <v>304</v>
      </c>
      <c r="H281" s="209">
        <v>1.214</v>
      </c>
      <c r="I281" s="210"/>
      <c r="J281" s="211">
        <f>ROUND(I281*H281,2)</f>
        <v>0</v>
      </c>
      <c r="K281" s="207" t="s">
        <v>140</v>
      </c>
      <c r="L281" s="45"/>
      <c r="M281" s="212" t="s">
        <v>19</v>
      </c>
      <c r="N281" s="213" t="s">
        <v>40</v>
      </c>
      <c r="O281" s="85"/>
      <c r="P281" s="214">
        <f>O281*H281</f>
        <v>0</v>
      </c>
      <c r="Q281" s="214">
        <v>1.095275</v>
      </c>
      <c r="R281" s="214">
        <f>Q281*H281</f>
        <v>1.32966385</v>
      </c>
      <c r="S281" s="214">
        <v>0</v>
      </c>
      <c r="T281" s="215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6" t="s">
        <v>141</v>
      </c>
      <c r="AT281" s="216" t="s">
        <v>136</v>
      </c>
      <c r="AU281" s="216" t="s">
        <v>79</v>
      </c>
      <c r="AY281" s="18" t="s">
        <v>134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8" t="s">
        <v>77</v>
      </c>
      <c r="BK281" s="217">
        <f>ROUND(I281*H281,2)</f>
        <v>0</v>
      </c>
      <c r="BL281" s="18" t="s">
        <v>141</v>
      </c>
      <c r="BM281" s="216" t="s">
        <v>839</v>
      </c>
    </row>
    <row r="282" spans="1:47" s="2" customFormat="1" ht="12">
      <c r="A282" s="39"/>
      <c r="B282" s="40"/>
      <c r="C282" s="41"/>
      <c r="D282" s="218" t="s">
        <v>143</v>
      </c>
      <c r="E282" s="41"/>
      <c r="F282" s="219" t="s">
        <v>452</v>
      </c>
      <c r="G282" s="41"/>
      <c r="H282" s="41"/>
      <c r="I282" s="220"/>
      <c r="J282" s="41"/>
      <c r="K282" s="41"/>
      <c r="L282" s="45"/>
      <c r="M282" s="221"/>
      <c r="N282" s="222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143</v>
      </c>
      <c r="AU282" s="18" t="s">
        <v>79</v>
      </c>
    </row>
    <row r="283" spans="1:47" s="2" customFormat="1" ht="12">
      <c r="A283" s="39"/>
      <c r="B283" s="40"/>
      <c r="C283" s="41"/>
      <c r="D283" s="223" t="s">
        <v>145</v>
      </c>
      <c r="E283" s="41"/>
      <c r="F283" s="224" t="s">
        <v>453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145</v>
      </c>
      <c r="AU283" s="18" t="s">
        <v>79</v>
      </c>
    </row>
    <row r="284" spans="1:51" s="13" customFormat="1" ht="12">
      <c r="A284" s="13"/>
      <c r="B284" s="225"/>
      <c r="C284" s="226"/>
      <c r="D284" s="218" t="s">
        <v>147</v>
      </c>
      <c r="E284" s="227" t="s">
        <v>19</v>
      </c>
      <c r="F284" s="228" t="s">
        <v>840</v>
      </c>
      <c r="G284" s="226"/>
      <c r="H284" s="229">
        <v>1.214</v>
      </c>
      <c r="I284" s="230"/>
      <c r="J284" s="226"/>
      <c r="K284" s="226"/>
      <c r="L284" s="231"/>
      <c r="M284" s="232"/>
      <c r="N284" s="233"/>
      <c r="O284" s="233"/>
      <c r="P284" s="233"/>
      <c r="Q284" s="233"/>
      <c r="R284" s="233"/>
      <c r="S284" s="233"/>
      <c r="T284" s="23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5" t="s">
        <v>147</v>
      </c>
      <c r="AU284" s="235" t="s">
        <v>79</v>
      </c>
      <c r="AV284" s="13" t="s">
        <v>79</v>
      </c>
      <c r="AW284" s="13" t="s">
        <v>31</v>
      </c>
      <c r="AX284" s="13" t="s">
        <v>69</v>
      </c>
      <c r="AY284" s="235" t="s">
        <v>134</v>
      </c>
    </row>
    <row r="285" spans="1:51" s="14" customFormat="1" ht="12">
      <c r="A285" s="14"/>
      <c r="B285" s="236"/>
      <c r="C285" s="237"/>
      <c r="D285" s="218" t="s">
        <v>147</v>
      </c>
      <c r="E285" s="238" t="s">
        <v>19</v>
      </c>
      <c r="F285" s="239" t="s">
        <v>208</v>
      </c>
      <c r="G285" s="237"/>
      <c r="H285" s="240">
        <v>1.214</v>
      </c>
      <c r="I285" s="241"/>
      <c r="J285" s="237"/>
      <c r="K285" s="237"/>
      <c r="L285" s="242"/>
      <c r="M285" s="243"/>
      <c r="N285" s="244"/>
      <c r="O285" s="244"/>
      <c r="P285" s="244"/>
      <c r="Q285" s="244"/>
      <c r="R285" s="244"/>
      <c r="S285" s="244"/>
      <c r="T285" s="24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6" t="s">
        <v>147</v>
      </c>
      <c r="AU285" s="246" t="s">
        <v>79</v>
      </c>
      <c r="AV285" s="14" t="s">
        <v>141</v>
      </c>
      <c r="AW285" s="14" t="s">
        <v>31</v>
      </c>
      <c r="AX285" s="14" t="s">
        <v>77</v>
      </c>
      <c r="AY285" s="246" t="s">
        <v>134</v>
      </c>
    </row>
    <row r="286" spans="1:65" s="2" customFormat="1" ht="16.5" customHeight="1">
      <c r="A286" s="39"/>
      <c r="B286" s="40"/>
      <c r="C286" s="205" t="s">
        <v>376</v>
      </c>
      <c r="D286" s="205" t="s">
        <v>136</v>
      </c>
      <c r="E286" s="206" t="s">
        <v>456</v>
      </c>
      <c r="F286" s="207" t="s">
        <v>457</v>
      </c>
      <c r="G286" s="208" t="s">
        <v>304</v>
      </c>
      <c r="H286" s="209">
        <v>0.486</v>
      </c>
      <c r="I286" s="210"/>
      <c r="J286" s="211">
        <f>ROUND(I286*H286,2)</f>
        <v>0</v>
      </c>
      <c r="K286" s="207" t="s">
        <v>140</v>
      </c>
      <c r="L286" s="45"/>
      <c r="M286" s="212" t="s">
        <v>19</v>
      </c>
      <c r="N286" s="213" t="s">
        <v>40</v>
      </c>
      <c r="O286" s="85"/>
      <c r="P286" s="214">
        <f>O286*H286</f>
        <v>0</v>
      </c>
      <c r="Q286" s="214">
        <v>1.0395514031</v>
      </c>
      <c r="R286" s="214">
        <f>Q286*H286</f>
        <v>0.5052219819066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141</v>
      </c>
      <c r="AT286" s="216" t="s">
        <v>136</v>
      </c>
      <c r="AU286" s="216" t="s">
        <v>79</v>
      </c>
      <c r="AY286" s="18" t="s">
        <v>134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77</v>
      </c>
      <c r="BK286" s="217">
        <f>ROUND(I286*H286,2)</f>
        <v>0</v>
      </c>
      <c r="BL286" s="18" t="s">
        <v>141</v>
      </c>
      <c r="BM286" s="216" t="s">
        <v>841</v>
      </c>
    </row>
    <row r="287" spans="1:47" s="2" customFormat="1" ht="12">
      <c r="A287" s="39"/>
      <c r="B287" s="40"/>
      <c r="C287" s="41"/>
      <c r="D287" s="218" t="s">
        <v>143</v>
      </c>
      <c r="E287" s="41"/>
      <c r="F287" s="219" t="s">
        <v>459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143</v>
      </c>
      <c r="AU287" s="18" t="s">
        <v>79</v>
      </c>
    </row>
    <row r="288" spans="1:47" s="2" customFormat="1" ht="12">
      <c r="A288" s="39"/>
      <c r="B288" s="40"/>
      <c r="C288" s="41"/>
      <c r="D288" s="223" t="s">
        <v>145</v>
      </c>
      <c r="E288" s="41"/>
      <c r="F288" s="224" t="s">
        <v>460</v>
      </c>
      <c r="G288" s="41"/>
      <c r="H288" s="41"/>
      <c r="I288" s="220"/>
      <c r="J288" s="41"/>
      <c r="K288" s="41"/>
      <c r="L288" s="45"/>
      <c r="M288" s="221"/>
      <c r="N288" s="222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145</v>
      </c>
      <c r="AU288" s="18" t="s">
        <v>79</v>
      </c>
    </row>
    <row r="289" spans="1:47" s="2" customFormat="1" ht="12">
      <c r="A289" s="39"/>
      <c r="B289" s="40"/>
      <c r="C289" s="41"/>
      <c r="D289" s="218" t="s">
        <v>308</v>
      </c>
      <c r="E289" s="41"/>
      <c r="F289" s="247" t="s">
        <v>461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308</v>
      </c>
      <c r="AU289" s="18" t="s">
        <v>79</v>
      </c>
    </row>
    <row r="290" spans="1:51" s="13" customFormat="1" ht="12">
      <c r="A290" s="13"/>
      <c r="B290" s="225"/>
      <c r="C290" s="226"/>
      <c r="D290" s="218" t="s">
        <v>147</v>
      </c>
      <c r="E290" s="227" t="s">
        <v>19</v>
      </c>
      <c r="F290" s="228" t="s">
        <v>842</v>
      </c>
      <c r="G290" s="226"/>
      <c r="H290" s="229">
        <v>0.486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147</v>
      </c>
      <c r="AU290" s="235" t="s">
        <v>79</v>
      </c>
      <c r="AV290" s="13" t="s">
        <v>79</v>
      </c>
      <c r="AW290" s="13" t="s">
        <v>31</v>
      </c>
      <c r="AX290" s="13" t="s">
        <v>77</v>
      </c>
      <c r="AY290" s="235" t="s">
        <v>134</v>
      </c>
    </row>
    <row r="291" spans="1:63" s="12" customFormat="1" ht="22.8" customHeight="1">
      <c r="A291" s="12"/>
      <c r="B291" s="189"/>
      <c r="C291" s="190"/>
      <c r="D291" s="191" t="s">
        <v>68</v>
      </c>
      <c r="E291" s="203" t="s">
        <v>141</v>
      </c>
      <c r="F291" s="203" t="s">
        <v>463</v>
      </c>
      <c r="G291" s="190"/>
      <c r="H291" s="190"/>
      <c r="I291" s="193"/>
      <c r="J291" s="204">
        <f>BK291</f>
        <v>0</v>
      </c>
      <c r="K291" s="190"/>
      <c r="L291" s="195"/>
      <c r="M291" s="196"/>
      <c r="N291" s="197"/>
      <c r="O291" s="197"/>
      <c r="P291" s="198">
        <f>SUM(P292:P329)</f>
        <v>0</v>
      </c>
      <c r="Q291" s="197"/>
      <c r="R291" s="198">
        <f>SUM(R292:R329)</f>
        <v>288.996648</v>
      </c>
      <c r="S291" s="197"/>
      <c r="T291" s="199">
        <f>SUM(T292:T329)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0" t="s">
        <v>77</v>
      </c>
      <c r="AT291" s="201" t="s">
        <v>68</v>
      </c>
      <c r="AU291" s="201" t="s">
        <v>77</v>
      </c>
      <c r="AY291" s="200" t="s">
        <v>134</v>
      </c>
      <c r="BK291" s="202">
        <f>SUM(BK292:BK329)</f>
        <v>0</v>
      </c>
    </row>
    <row r="292" spans="1:65" s="2" customFormat="1" ht="16.5" customHeight="1">
      <c r="A292" s="39"/>
      <c r="B292" s="40"/>
      <c r="C292" s="205" t="s">
        <v>181</v>
      </c>
      <c r="D292" s="205" t="s">
        <v>136</v>
      </c>
      <c r="E292" s="206" t="s">
        <v>465</v>
      </c>
      <c r="F292" s="207" t="s">
        <v>466</v>
      </c>
      <c r="G292" s="208" t="s">
        <v>139</v>
      </c>
      <c r="H292" s="209">
        <v>19.01</v>
      </c>
      <c r="I292" s="210"/>
      <c r="J292" s="211">
        <f>ROUND(I292*H292,2)</f>
        <v>0</v>
      </c>
      <c r="K292" s="207" t="s">
        <v>140</v>
      </c>
      <c r="L292" s="45"/>
      <c r="M292" s="212" t="s">
        <v>19</v>
      </c>
      <c r="N292" s="213" t="s">
        <v>40</v>
      </c>
      <c r="O292" s="85"/>
      <c r="P292" s="214">
        <f>O292*H292</f>
        <v>0</v>
      </c>
      <c r="Q292" s="214">
        <v>0</v>
      </c>
      <c r="R292" s="214">
        <f>Q292*H292</f>
        <v>0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141</v>
      </c>
      <c r="AT292" s="216" t="s">
        <v>136</v>
      </c>
      <c r="AU292" s="216" t="s">
        <v>79</v>
      </c>
      <c r="AY292" s="18" t="s">
        <v>134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77</v>
      </c>
      <c r="BK292" s="217">
        <f>ROUND(I292*H292,2)</f>
        <v>0</v>
      </c>
      <c r="BL292" s="18" t="s">
        <v>141</v>
      </c>
      <c r="BM292" s="216" t="s">
        <v>843</v>
      </c>
    </row>
    <row r="293" spans="1:47" s="2" customFormat="1" ht="12">
      <c r="A293" s="39"/>
      <c r="B293" s="40"/>
      <c r="C293" s="41"/>
      <c r="D293" s="218" t="s">
        <v>143</v>
      </c>
      <c r="E293" s="41"/>
      <c r="F293" s="219" t="s">
        <v>468</v>
      </c>
      <c r="G293" s="41"/>
      <c r="H293" s="41"/>
      <c r="I293" s="220"/>
      <c r="J293" s="41"/>
      <c r="K293" s="41"/>
      <c r="L293" s="45"/>
      <c r="M293" s="221"/>
      <c r="N293" s="222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143</v>
      </c>
      <c r="AU293" s="18" t="s">
        <v>79</v>
      </c>
    </row>
    <row r="294" spans="1:47" s="2" customFormat="1" ht="12">
      <c r="A294" s="39"/>
      <c r="B294" s="40"/>
      <c r="C294" s="41"/>
      <c r="D294" s="223" t="s">
        <v>145</v>
      </c>
      <c r="E294" s="41"/>
      <c r="F294" s="224" t="s">
        <v>469</v>
      </c>
      <c r="G294" s="41"/>
      <c r="H294" s="41"/>
      <c r="I294" s="220"/>
      <c r="J294" s="41"/>
      <c r="K294" s="41"/>
      <c r="L294" s="45"/>
      <c r="M294" s="221"/>
      <c r="N294" s="222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145</v>
      </c>
      <c r="AU294" s="18" t="s">
        <v>79</v>
      </c>
    </row>
    <row r="295" spans="1:51" s="13" customFormat="1" ht="12">
      <c r="A295" s="13"/>
      <c r="B295" s="225"/>
      <c r="C295" s="226"/>
      <c r="D295" s="218" t="s">
        <v>147</v>
      </c>
      <c r="E295" s="227" t="s">
        <v>19</v>
      </c>
      <c r="F295" s="228" t="s">
        <v>725</v>
      </c>
      <c r="G295" s="226"/>
      <c r="H295" s="229">
        <v>2.45</v>
      </c>
      <c r="I295" s="230"/>
      <c r="J295" s="226"/>
      <c r="K295" s="226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147</v>
      </c>
      <c r="AU295" s="235" t="s">
        <v>79</v>
      </c>
      <c r="AV295" s="13" t="s">
        <v>79</v>
      </c>
      <c r="AW295" s="13" t="s">
        <v>31</v>
      </c>
      <c r="AX295" s="13" t="s">
        <v>69</v>
      </c>
      <c r="AY295" s="235" t="s">
        <v>134</v>
      </c>
    </row>
    <row r="296" spans="1:51" s="13" customFormat="1" ht="12">
      <c r="A296" s="13"/>
      <c r="B296" s="225"/>
      <c r="C296" s="226"/>
      <c r="D296" s="218" t="s">
        <v>147</v>
      </c>
      <c r="E296" s="227" t="s">
        <v>19</v>
      </c>
      <c r="F296" s="228" t="s">
        <v>844</v>
      </c>
      <c r="G296" s="226"/>
      <c r="H296" s="229">
        <v>16.56</v>
      </c>
      <c r="I296" s="230"/>
      <c r="J296" s="226"/>
      <c r="K296" s="226"/>
      <c r="L296" s="231"/>
      <c r="M296" s="232"/>
      <c r="N296" s="233"/>
      <c r="O296" s="233"/>
      <c r="P296" s="233"/>
      <c r="Q296" s="233"/>
      <c r="R296" s="233"/>
      <c r="S296" s="233"/>
      <c r="T296" s="23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5" t="s">
        <v>147</v>
      </c>
      <c r="AU296" s="235" t="s">
        <v>79</v>
      </c>
      <c r="AV296" s="13" t="s">
        <v>79</v>
      </c>
      <c r="AW296" s="13" t="s">
        <v>31</v>
      </c>
      <c r="AX296" s="13" t="s">
        <v>69</v>
      </c>
      <c r="AY296" s="235" t="s">
        <v>134</v>
      </c>
    </row>
    <row r="297" spans="1:51" s="14" customFormat="1" ht="12">
      <c r="A297" s="14"/>
      <c r="B297" s="236"/>
      <c r="C297" s="237"/>
      <c r="D297" s="218" t="s">
        <v>147</v>
      </c>
      <c r="E297" s="238" t="s">
        <v>19</v>
      </c>
      <c r="F297" s="239" t="s">
        <v>208</v>
      </c>
      <c r="G297" s="237"/>
      <c r="H297" s="240">
        <v>19.009999999999998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6" t="s">
        <v>147</v>
      </c>
      <c r="AU297" s="246" t="s">
        <v>79</v>
      </c>
      <c r="AV297" s="14" t="s">
        <v>141</v>
      </c>
      <c r="AW297" s="14" t="s">
        <v>31</v>
      </c>
      <c r="AX297" s="14" t="s">
        <v>77</v>
      </c>
      <c r="AY297" s="246" t="s">
        <v>134</v>
      </c>
    </row>
    <row r="298" spans="1:65" s="2" customFormat="1" ht="16.5" customHeight="1">
      <c r="A298" s="39"/>
      <c r="B298" s="40"/>
      <c r="C298" s="205" t="s">
        <v>845</v>
      </c>
      <c r="D298" s="205" t="s">
        <v>136</v>
      </c>
      <c r="E298" s="206" t="s">
        <v>473</v>
      </c>
      <c r="F298" s="207" t="s">
        <v>474</v>
      </c>
      <c r="G298" s="208" t="s">
        <v>220</v>
      </c>
      <c r="H298" s="209">
        <v>29.95</v>
      </c>
      <c r="I298" s="210"/>
      <c r="J298" s="211">
        <f>ROUND(I298*H298,2)</f>
        <v>0</v>
      </c>
      <c r="K298" s="207" t="s">
        <v>140</v>
      </c>
      <c r="L298" s="45"/>
      <c r="M298" s="212" t="s">
        <v>19</v>
      </c>
      <c r="N298" s="213" t="s">
        <v>40</v>
      </c>
      <c r="O298" s="85"/>
      <c r="P298" s="214">
        <f>O298*H298</f>
        <v>0</v>
      </c>
      <c r="Q298" s="214">
        <v>2.43408</v>
      </c>
      <c r="R298" s="214">
        <f>Q298*H298</f>
        <v>72.900696</v>
      </c>
      <c r="S298" s="214">
        <v>0</v>
      </c>
      <c r="T298" s="21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6" t="s">
        <v>141</v>
      </c>
      <c r="AT298" s="216" t="s">
        <v>136</v>
      </c>
      <c r="AU298" s="216" t="s">
        <v>79</v>
      </c>
      <c r="AY298" s="18" t="s">
        <v>134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77</v>
      </c>
      <c r="BK298" s="217">
        <f>ROUND(I298*H298,2)</f>
        <v>0</v>
      </c>
      <c r="BL298" s="18" t="s">
        <v>141</v>
      </c>
      <c r="BM298" s="216" t="s">
        <v>846</v>
      </c>
    </row>
    <row r="299" spans="1:47" s="2" customFormat="1" ht="12">
      <c r="A299" s="39"/>
      <c r="B299" s="40"/>
      <c r="C299" s="41"/>
      <c r="D299" s="218" t="s">
        <v>143</v>
      </c>
      <c r="E299" s="41"/>
      <c r="F299" s="219" t="s">
        <v>476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143</v>
      </c>
      <c r="AU299" s="18" t="s">
        <v>79</v>
      </c>
    </row>
    <row r="300" spans="1:47" s="2" customFormat="1" ht="12">
      <c r="A300" s="39"/>
      <c r="B300" s="40"/>
      <c r="C300" s="41"/>
      <c r="D300" s="223" t="s">
        <v>145</v>
      </c>
      <c r="E300" s="41"/>
      <c r="F300" s="224" t="s">
        <v>477</v>
      </c>
      <c r="G300" s="41"/>
      <c r="H300" s="41"/>
      <c r="I300" s="220"/>
      <c r="J300" s="41"/>
      <c r="K300" s="41"/>
      <c r="L300" s="45"/>
      <c r="M300" s="221"/>
      <c r="N300" s="22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145</v>
      </c>
      <c r="AU300" s="18" t="s">
        <v>79</v>
      </c>
    </row>
    <row r="301" spans="1:51" s="13" customFormat="1" ht="12">
      <c r="A301" s="13"/>
      <c r="B301" s="225"/>
      <c r="C301" s="226"/>
      <c r="D301" s="218" t="s">
        <v>147</v>
      </c>
      <c r="E301" s="227" t="s">
        <v>19</v>
      </c>
      <c r="F301" s="228" t="s">
        <v>847</v>
      </c>
      <c r="G301" s="226"/>
      <c r="H301" s="229">
        <v>28.81</v>
      </c>
      <c r="I301" s="230"/>
      <c r="J301" s="226"/>
      <c r="K301" s="226"/>
      <c r="L301" s="231"/>
      <c r="M301" s="232"/>
      <c r="N301" s="233"/>
      <c r="O301" s="233"/>
      <c r="P301" s="233"/>
      <c r="Q301" s="233"/>
      <c r="R301" s="233"/>
      <c r="S301" s="233"/>
      <c r="T301" s="23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5" t="s">
        <v>147</v>
      </c>
      <c r="AU301" s="235" t="s">
        <v>79</v>
      </c>
      <c r="AV301" s="13" t="s">
        <v>79</v>
      </c>
      <c r="AW301" s="13" t="s">
        <v>31</v>
      </c>
      <c r="AX301" s="13" t="s">
        <v>69</v>
      </c>
      <c r="AY301" s="235" t="s">
        <v>134</v>
      </c>
    </row>
    <row r="302" spans="1:51" s="13" customFormat="1" ht="12">
      <c r="A302" s="13"/>
      <c r="B302" s="225"/>
      <c r="C302" s="226"/>
      <c r="D302" s="218" t="s">
        <v>147</v>
      </c>
      <c r="E302" s="227" t="s">
        <v>19</v>
      </c>
      <c r="F302" s="228" t="s">
        <v>729</v>
      </c>
      <c r="G302" s="226"/>
      <c r="H302" s="229">
        <v>1.14</v>
      </c>
      <c r="I302" s="230"/>
      <c r="J302" s="226"/>
      <c r="K302" s="226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147</v>
      </c>
      <c r="AU302" s="235" t="s">
        <v>79</v>
      </c>
      <c r="AV302" s="13" t="s">
        <v>79</v>
      </c>
      <c r="AW302" s="13" t="s">
        <v>31</v>
      </c>
      <c r="AX302" s="13" t="s">
        <v>69</v>
      </c>
      <c r="AY302" s="235" t="s">
        <v>134</v>
      </c>
    </row>
    <row r="303" spans="1:51" s="14" customFormat="1" ht="12">
      <c r="A303" s="14"/>
      <c r="B303" s="236"/>
      <c r="C303" s="237"/>
      <c r="D303" s="218" t="s">
        <v>147</v>
      </c>
      <c r="E303" s="238" t="s">
        <v>19</v>
      </c>
      <c r="F303" s="239" t="s">
        <v>208</v>
      </c>
      <c r="G303" s="237"/>
      <c r="H303" s="240">
        <v>29.95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6" t="s">
        <v>147</v>
      </c>
      <c r="AU303" s="246" t="s">
        <v>79</v>
      </c>
      <c r="AV303" s="14" t="s">
        <v>141</v>
      </c>
      <c r="AW303" s="14" t="s">
        <v>31</v>
      </c>
      <c r="AX303" s="14" t="s">
        <v>77</v>
      </c>
      <c r="AY303" s="246" t="s">
        <v>134</v>
      </c>
    </row>
    <row r="304" spans="1:65" s="2" customFormat="1" ht="16.5" customHeight="1">
      <c r="A304" s="39"/>
      <c r="B304" s="40"/>
      <c r="C304" s="205" t="s">
        <v>384</v>
      </c>
      <c r="D304" s="205" t="s">
        <v>136</v>
      </c>
      <c r="E304" s="206" t="s">
        <v>480</v>
      </c>
      <c r="F304" s="207" t="s">
        <v>481</v>
      </c>
      <c r="G304" s="208" t="s">
        <v>220</v>
      </c>
      <c r="H304" s="209">
        <v>107.86</v>
      </c>
      <c r="I304" s="210"/>
      <c r="J304" s="211">
        <f>ROUND(I304*H304,2)</f>
        <v>0</v>
      </c>
      <c r="K304" s="207" t="s">
        <v>140</v>
      </c>
      <c r="L304" s="45"/>
      <c r="M304" s="212" t="s">
        <v>19</v>
      </c>
      <c r="N304" s="213" t="s">
        <v>40</v>
      </c>
      <c r="O304" s="85"/>
      <c r="P304" s="214">
        <f>O304*H304</f>
        <v>0</v>
      </c>
      <c r="Q304" s="214">
        <v>1.9968</v>
      </c>
      <c r="R304" s="214">
        <f>Q304*H304</f>
        <v>215.374848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141</v>
      </c>
      <c r="AT304" s="216" t="s">
        <v>136</v>
      </c>
      <c r="AU304" s="216" t="s">
        <v>79</v>
      </c>
      <c r="AY304" s="18" t="s">
        <v>134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77</v>
      </c>
      <c r="BK304" s="217">
        <f>ROUND(I304*H304,2)</f>
        <v>0</v>
      </c>
      <c r="BL304" s="18" t="s">
        <v>141</v>
      </c>
      <c r="BM304" s="216" t="s">
        <v>848</v>
      </c>
    </row>
    <row r="305" spans="1:47" s="2" customFormat="1" ht="12">
      <c r="A305" s="39"/>
      <c r="B305" s="40"/>
      <c r="C305" s="41"/>
      <c r="D305" s="218" t="s">
        <v>143</v>
      </c>
      <c r="E305" s="41"/>
      <c r="F305" s="219" t="s">
        <v>483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143</v>
      </c>
      <c r="AU305" s="18" t="s">
        <v>79</v>
      </c>
    </row>
    <row r="306" spans="1:47" s="2" customFormat="1" ht="12">
      <c r="A306" s="39"/>
      <c r="B306" s="40"/>
      <c r="C306" s="41"/>
      <c r="D306" s="223" t="s">
        <v>145</v>
      </c>
      <c r="E306" s="41"/>
      <c r="F306" s="224" t="s">
        <v>484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145</v>
      </c>
      <c r="AU306" s="18" t="s">
        <v>79</v>
      </c>
    </row>
    <row r="307" spans="1:51" s="13" customFormat="1" ht="12">
      <c r="A307" s="13"/>
      <c r="B307" s="225"/>
      <c r="C307" s="226"/>
      <c r="D307" s="218" t="s">
        <v>147</v>
      </c>
      <c r="E307" s="227" t="s">
        <v>19</v>
      </c>
      <c r="F307" s="228" t="s">
        <v>849</v>
      </c>
      <c r="G307" s="226"/>
      <c r="H307" s="229">
        <v>7.6</v>
      </c>
      <c r="I307" s="230"/>
      <c r="J307" s="226"/>
      <c r="K307" s="226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147</v>
      </c>
      <c r="AU307" s="235" t="s">
        <v>79</v>
      </c>
      <c r="AV307" s="13" t="s">
        <v>79</v>
      </c>
      <c r="AW307" s="13" t="s">
        <v>31</v>
      </c>
      <c r="AX307" s="13" t="s">
        <v>69</v>
      </c>
      <c r="AY307" s="235" t="s">
        <v>134</v>
      </c>
    </row>
    <row r="308" spans="1:51" s="13" customFormat="1" ht="12">
      <c r="A308" s="13"/>
      <c r="B308" s="225"/>
      <c r="C308" s="226"/>
      <c r="D308" s="218" t="s">
        <v>147</v>
      </c>
      <c r="E308" s="227" t="s">
        <v>19</v>
      </c>
      <c r="F308" s="228" t="s">
        <v>850</v>
      </c>
      <c r="G308" s="226"/>
      <c r="H308" s="229">
        <v>9.2</v>
      </c>
      <c r="I308" s="230"/>
      <c r="J308" s="226"/>
      <c r="K308" s="226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147</v>
      </c>
      <c r="AU308" s="235" t="s">
        <v>79</v>
      </c>
      <c r="AV308" s="13" t="s">
        <v>79</v>
      </c>
      <c r="AW308" s="13" t="s">
        <v>31</v>
      </c>
      <c r="AX308" s="13" t="s">
        <v>69</v>
      </c>
      <c r="AY308" s="235" t="s">
        <v>134</v>
      </c>
    </row>
    <row r="309" spans="1:51" s="13" customFormat="1" ht="12">
      <c r="A309" s="13"/>
      <c r="B309" s="225"/>
      <c r="C309" s="226"/>
      <c r="D309" s="218" t="s">
        <v>147</v>
      </c>
      <c r="E309" s="227" t="s">
        <v>19</v>
      </c>
      <c r="F309" s="228" t="s">
        <v>851</v>
      </c>
      <c r="G309" s="226"/>
      <c r="H309" s="229">
        <v>81</v>
      </c>
      <c r="I309" s="230"/>
      <c r="J309" s="226"/>
      <c r="K309" s="226"/>
      <c r="L309" s="231"/>
      <c r="M309" s="232"/>
      <c r="N309" s="233"/>
      <c r="O309" s="233"/>
      <c r="P309" s="233"/>
      <c r="Q309" s="233"/>
      <c r="R309" s="233"/>
      <c r="S309" s="233"/>
      <c r="T309" s="23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5" t="s">
        <v>147</v>
      </c>
      <c r="AU309" s="235" t="s">
        <v>79</v>
      </c>
      <c r="AV309" s="13" t="s">
        <v>79</v>
      </c>
      <c r="AW309" s="13" t="s">
        <v>31</v>
      </c>
      <c r="AX309" s="13" t="s">
        <v>69</v>
      </c>
      <c r="AY309" s="235" t="s">
        <v>134</v>
      </c>
    </row>
    <row r="310" spans="1:51" s="13" customFormat="1" ht="12">
      <c r="A310" s="13"/>
      <c r="B310" s="225"/>
      <c r="C310" s="226"/>
      <c r="D310" s="218" t="s">
        <v>147</v>
      </c>
      <c r="E310" s="227" t="s">
        <v>19</v>
      </c>
      <c r="F310" s="228" t="s">
        <v>852</v>
      </c>
      <c r="G310" s="226"/>
      <c r="H310" s="229">
        <v>4.56</v>
      </c>
      <c r="I310" s="230"/>
      <c r="J310" s="226"/>
      <c r="K310" s="226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147</v>
      </c>
      <c r="AU310" s="235" t="s">
        <v>79</v>
      </c>
      <c r="AV310" s="13" t="s">
        <v>79</v>
      </c>
      <c r="AW310" s="13" t="s">
        <v>31</v>
      </c>
      <c r="AX310" s="13" t="s">
        <v>69</v>
      </c>
      <c r="AY310" s="235" t="s">
        <v>134</v>
      </c>
    </row>
    <row r="311" spans="1:51" s="13" customFormat="1" ht="12">
      <c r="A311" s="13"/>
      <c r="B311" s="225"/>
      <c r="C311" s="226"/>
      <c r="D311" s="218" t="s">
        <v>147</v>
      </c>
      <c r="E311" s="227" t="s">
        <v>19</v>
      </c>
      <c r="F311" s="228" t="s">
        <v>853</v>
      </c>
      <c r="G311" s="226"/>
      <c r="H311" s="229">
        <v>3.14</v>
      </c>
      <c r="I311" s="230"/>
      <c r="J311" s="226"/>
      <c r="K311" s="226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147</v>
      </c>
      <c r="AU311" s="235" t="s">
        <v>79</v>
      </c>
      <c r="AV311" s="13" t="s">
        <v>79</v>
      </c>
      <c r="AW311" s="13" t="s">
        <v>31</v>
      </c>
      <c r="AX311" s="13" t="s">
        <v>69</v>
      </c>
      <c r="AY311" s="235" t="s">
        <v>134</v>
      </c>
    </row>
    <row r="312" spans="1:51" s="13" customFormat="1" ht="12">
      <c r="A312" s="13"/>
      <c r="B312" s="225"/>
      <c r="C312" s="226"/>
      <c r="D312" s="218" t="s">
        <v>147</v>
      </c>
      <c r="E312" s="227" t="s">
        <v>19</v>
      </c>
      <c r="F312" s="228" t="s">
        <v>854</v>
      </c>
      <c r="G312" s="226"/>
      <c r="H312" s="229">
        <v>2.36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147</v>
      </c>
      <c r="AU312" s="235" t="s">
        <v>79</v>
      </c>
      <c r="AV312" s="13" t="s">
        <v>79</v>
      </c>
      <c r="AW312" s="13" t="s">
        <v>31</v>
      </c>
      <c r="AX312" s="13" t="s">
        <v>69</v>
      </c>
      <c r="AY312" s="235" t="s">
        <v>134</v>
      </c>
    </row>
    <row r="313" spans="1:51" s="14" customFormat="1" ht="12">
      <c r="A313" s="14"/>
      <c r="B313" s="236"/>
      <c r="C313" s="237"/>
      <c r="D313" s="218" t="s">
        <v>147</v>
      </c>
      <c r="E313" s="238" t="s">
        <v>19</v>
      </c>
      <c r="F313" s="239" t="s">
        <v>208</v>
      </c>
      <c r="G313" s="237"/>
      <c r="H313" s="240">
        <v>107.86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6" t="s">
        <v>147</v>
      </c>
      <c r="AU313" s="246" t="s">
        <v>79</v>
      </c>
      <c r="AV313" s="14" t="s">
        <v>141</v>
      </c>
      <c r="AW313" s="14" t="s">
        <v>31</v>
      </c>
      <c r="AX313" s="14" t="s">
        <v>77</v>
      </c>
      <c r="AY313" s="246" t="s">
        <v>134</v>
      </c>
    </row>
    <row r="314" spans="1:65" s="2" customFormat="1" ht="16.5" customHeight="1">
      <c r="A314" s="39"/>
      <c r="B314" s="40"/>
      <c r="C314" s="205" t="s">
        <v>392</v>
      </c>
      <c r="D314" s="205" t="s">
        <v>136</v>
      </c>
      <c r="E314" s="206" t="s">
        <v>491</v>
      </c>
      <c r="F314" s="207" t="s">
        <v>492</v>
      </c>
      <c r="G314" s="208" t="s">
        <v>139</v>
      </c>
      <c r="H314" s="209">
        <v>107.86</v>
      </c>
      <c r="I314" s="210"/>
      <c r="J314" s="211">
        <f>ROUND(I314*H314,2)</f>
        <v>0</v>
      </c>
      <c r="K314" s="207" t="s">
        <v>140</v>
      </c>
      <c r="L314" s="45"/>
      <c r="M314" s="212" t="s">
        <v>19</v>
      </c>
      <c r="N314" s="213" t="s">
        <v>40</v>
      </c>
      <c r="O314" s="85"/>
      <c r="P314" s="214">
        <f>O314*H314</f>
        <v>0</v>
      </c>
      <c r="Q314" s="214">
        <v>0</v>
      </c>
      <c r="R314" s="214">
        <f>Q314*H314</f>
        <v>0</v>
      </c>
      <c r="S314" s="214">
        <v>0</v>
      </c>
      <c r="T314" s="21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141</v>
      </c>
      <c r="AT314" s="216" t="s">
        <v>136</v>
      </c>
      <c r="AU314" s="216" t="s">
        <v>79</v>
      </c>
      <c r="AY314" s="18" t="s">
        <v>134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77</v>
      </c>
      <c r="BK314" s="217">
        <f>ROUND(I314*H314,2)</f>
        <v>0</v>
      </c>
      <c r="BL314" s="18" t="s">
        <v>141</v>
      </c>
      <c r="BM314" s="216" t="s">
        <v>855</v>
      </c>
    </row>
    <row r="315" spans="1:47" s="2" customFormat="1" ht="12">
      <c r="A315" s="39"/>
      <c r="B315" s="40"/>
      <c r="C315" s="41"/>
      <c r="D315" s="218" t="s">
        <v>143</v>
      </c>
      <c r="E315" s="41"/>
      <c r="F315" s="219" t="s">
        <v>494</v>
      </c>
      <c r="G315" s="41"/>
      <c r="H315" s="41"/>
      <c r="I315" s="220"/>
      <c r="J315" s="41"/>
      <c r="K315" s="41"/>
      <c r="L315" s="45"/>
      <c r="M315" s="221"/>
      <c r="N315" s="22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143</v>
      </c>
      <c r="AU315" s="18" t="s">
        <v>79</v>
      </c>
    </row>
    <row r="316" spans="1:47" s="2" customFormat="1" ht="12">
      <c r="A316" s="39"/>
      <c r="B316" s="40"/>
      <c r="C316" s="41"/>
      <c r="D316" s="223" t="s">
        <v>145</v>
      </c>
      <c r="E316" s="41"/>
      <c r="F316" s="224" t="s">
        <v>495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145</v>
      </c>
      <c r="AU316" s="18" t="s">
        <v>79</v>
      </c>
    </row>
    <row r="317" spans="1:51" s="13" customFormat="1" ht="12">
      <c r="A317" s="13"/>
      <c r="B317" s="225"/>
      <c r="C317" s="226"/>
      <c r="D317" s="218" t="s">
        <v>147</v>
      </c>
      <c r="E317" s="227" t="s">
        <v>19</v>
      </c>
      <c r="F317" s="228" t="s">
        <v>849</v>
      </c>
      <c r="G317" s="226"/>
      <c r="H317" s="229">
        <v>7.6</v>
      </c>
      <c r="I317" s="230"/>
      <c r="J317" s="226"/>
      <c r="K317" s="226"/>
      <c r="L317" s="231"/>
      <c r="M317" s="232"/>
      <c r="N317" s="233"/>
      <c r="O317" s="233"/>
      <c r="P317" s="233"/>
      <c r="Q317" s="233"/>
      <c r="R317" s="233"/>
      <c r="S317" s="233"/>
      <c r="T317" s="23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5" t="s">
        <v>147</v>
      </c>
      <c r="AU317" s="235" t="s">
        <v>79</v>
      </c>
      <c r="AV317" s="13" t="s">
        <v>79</v>
      </c>
      <c r="AW317" s="13" t="s">
        <v>31</v>
      </c>
      <c r="AX317" s="13" t="s">
        <v>69</v>
      </c>
      <c r="AY317" s="235" t="s">
        <v>134</v>
      </c>
    </row>
    <row r="318" spans="1:51" s="13" customFormat="1" ht="12">
      <c r="A318" s="13"/>
      <c r="B318" s="225"/>
      <c r="C318" s="226"/>
      <c r="D318" s="218" t="s">
        <v>147</v>
      </c>
      <c r="E318" s="227" t="s">
        <v>19</v>
      </c>
      <c r="F318" s="228" t="s">
        <v>850</v>
      </c>
      <c r="G318" s="226"/>
      <c r="H318" s="229">
        <v>9.2</v>
      </c>
      <c r="I318" s="230"/>
      <c r="J318" s="226"/>
      <c r="K318" s="226"/>
      <c r="L318" s="231"/>
      <c r="M318" s="232"/>
      <c r="N318" s="233"/>
      <c r="O318" s="233"/>
      <c r="P318" s="233"/>
      <c r="Q318" s="233"/>
      <c r="R318" s="233"/>
      <c r="S318" s="233"/>
      <c r="T318" s="23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5" t="s">
        <v>147</v>
      </c>
      <c r="AU318" s="235" t="s">
        <v>79</v>
      </c>
      <c r="AV318" s="13" t="s">
        <v>79</v>
      </c>
      <c r="AW318" s="13" t="s">
        <v>31</v>
      </c>
      <c r="AX318" s="13" t="s">
        <v>69</v>
      </c>
      <c r="AY318" s="235" t="s">
        <v>134</v>
      </c>
    </row>
    <row r="319" spans="1:51" s="13" customFormat="1" ht="12">
      <c r="A319" s="13"/>
      <c r="B319" s="225"/>
      <c r="C319" s="226"/>
      <c r="D319" s="218" t="s">
        <v>147</v>
      </c>
      <c r="E319" s="227" t="s">
        <v>19</v>
      </c>
      <c r="F319" s="228" t="s">
        <v>851</v>
      </c>
      <c r="G319" s="226"/>
      <c r="H319" s="229">
        <v>81</v>
      </c>
      <c r="I319" s="230"/>
      <c r="J319" s="226"/>
      <c r="K319" s="226"/>
      <c r="L319" s="231"/>
      <c r="M319" s="232"/>
      <c r="N319" s="233"/>
      <c r="O319" s="233"/>
      <c r="P319" s="233"/>
      <c r="Q319" s="233"/>
      <c r="R319" s="233"/>
      <c r="S319" s="233"/>
      <c r="T319" s="23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5" t="s">
        <v>147</v>
      </c>
      <c r="AU319" s="235" t="s">
        <v>79</v>
      </c>
      <c r="AV319" s="13" t="s">
        <v>79</v>
      </c>
      <c r="AW319" s="13" t="s">
        <v>31</v>
      </c>
      <c r="AX319" s="13" t="s">
        <v>69</v>
      </c>
      <c r="AY319" s="235" t="s">
        <v>134</v>
      </c>
    </row>
    <row r="320" spans="1:51" s="13" customFormat="1" ht="12">
      <c r="A320" s="13"/>
      <c r="B320" s="225"/>
      <c r="C320" s="226"/>
      <c r="D320" s="218" t="s">
        <v>147</v>
      </c>
      <c r="E320" s="227" t="s">
        <v>19</v>
      </c>
      <c r="F320" s="228" t="s">
        <v>852</v>
      </c>
      <c r="G320" s="226"/>
      <c r="H320" s="229">
        <v>4.56</v>
      </c>
      <c r="I320" s="230"/>
      <c r="J320" s="226"/>
      <c r="K320" s="226"/>
      <c r="L320" s="231"/>
      <c r="M320" s="232"/>
      <c r="N320" s="233"/>
      <c r="O320" s="233"/>
      <c r="P320" s="233"/>
      <c r="Q320" s="233"/>
      <c r="R320" s="233"/>
      <c r="S320" s="233"/>
      <c r="T320" s="23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5" t="s">
        <v>147</v>
      </c>
      <c r="AU320" s="235" t="s">
        <v>79</v>
      </c>
      <c r="AV320" s="13" t="s">
        <v>79</v>
      </c>
      <c r="AW320" s="13" t="s">
        <v>31</v>
      </c>
      <c r="AX320" s="13" t="s">
        <v>69</v>
      </c>
      <c r="AY320" s="235" t="s">
        <v>134</v>
      </c>
    </row>
    <row r="321" spans="1:51" s="13" customFormat="1" ht="12">
      <c r="A321" s="13"/>
      <c r="B321" s="225"/>
      <c r="C321" s="226"/>
      <c r="D321" s="218" t="s">
        <v>147</v>
      </c>
      <c r="E321" s="227" t="s">
        <v>19</v>
      </c>
      <c r="F321" s="228" t="s">
        <v>853</v>
      </c>
      <c r="G321" s="226"/>
      <c r="H321" s="229">
        <v>3.14</v>
      </c>
      <c r="I321" s="230"/>
      <c r="J321" s="226"/>
      <c r="K321" s="226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147</v>
      </c>
      <c r="AU321" s="235" t="s">
        <v>79</v>
      </c>
      <c r="AV321" s="13" t="s">
        <v>79</v>
      </c>
      <c r="AW321" s="13" t="s">
        <v>31</v>
      </c>
      <c r="AX321" s="13" t="s">
        <v>69</v>
      </c>
      <c r="AY321" s="235" t="s">
        <v>134</v>
      </c>
    </row>
    <row r="322" spans="1:51" s="13" customFormat="1" ht="12">
      <c r="A322" s="13"/>
      <c r="B322" s="225"/>
      <c r="C322" s="226"/>
      <c r="D322" s="218" t="s">
        <v>147</v>
      </c>
      <c r="E322" s="227" t="s">
        <v>19</v>
      </c>
      <c r="F322" s="228" t="s">
        <v>854</v>
      </c>
      <c r="G322" s="226"/>
      <c r="H322" s="229">
        <v>2.36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147</v>
      </c>
      <c r="AU322" s="235" t="s">
        <v>79</v>
      </c>
      <c r="AV322" s="13" t="s">
        <v>79</v>
      </c>
      <c r="AW322" s="13" t="s">
        <v>31</v>
      </c>
      <c r="AX322" s="13" t="s">
        <v>69</v>
      </c>
      <c r="AY322" s="235" t="s">
        <v>134</v>
      </c>
    </row>
    <row r="323" spans="1:51" s="14" customFormat="1" ht="12">
      <c r="A323" s="14"/>
      <c r="B323" s="236"/>
      <c r="C323" s="237"/>
      <c r="D323" s="218" t="s">
        <v>147</v>
      </c>
      <c r="E323" s="238" t="s">
        <v>19</v>
      </c>
      <c r="F323" s="239" t="s">
        <v>208</v>
      </c>
      <c r="G323" s="237"/>
      <c r="H323" s="240">
        <v>107.86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6" t="s">
        <v>147</v>
      </c>
      <c r="AU323" s="246" t="s">
        <v>79</v>
      </c>
      <c r="AV323" s="14" t="s">
        <v>141</v>
      </c>
      <c r="AW323" s="14" t="s">
        <v>31</v>
      </c>
      <c r="AX323" s="14" t="s">
        <v>77</v>
      </c>
      <c r="AY323" s="246" t="s">
        <v>134</v>
      </c>
    </row>
    <row r="324" spans="1:65" s="2" customFormat="1" ht="16.5" customHeight="1">
      <c r="A324" s="39"/>
      <c r="B324" s="40"/>
      <c r="C324" s="205" t="s">
        <v>397</v>
      </c>
      <c r="D324" s="205" t="s">
        <v>136</v>
      </c>
      <c r="E324" s="206" t="s">
        <v>497</v>
      </c>
      <c r="F324" s="207" t="s">
        <v>498</v>
      </c>
      <c r="G324" s="208" t="s">
        <v>499</v>
      </c>
      <c r="H324" s="209">
        <v>8.3</v>
      </c>
      <c r="I324" s="210"/>
      <c r="J324" s="211">
        <f>ROUND(I324*H324,2)</f>
        <v>0</v>
      </c>
      <c r="K324" s="207" t="s">
        <v>140</v>
      </c>
      <c r="L324" s="45"/>
      <c r="M324" s="212" t="s">
        <v>19</v>
      </c>
      <c r="N324" s="213" t="s">
        <v>40</v>
      </c>
      <c r="O324" s="85"/>
      <c r="P324" s="214">
        <f>O324*H324</f>
        <v>0</v>
      </c>
      <c r="Q324" s="214">
        <v>0.08688</v>
      </c>
      <c r="R324" s="214">
        <f>Q324*H324</f>
        <v>0.7211040000000001</v>
      </c>
      <c r="S324" s="214">
        <v>0</v>
      </c>
      <c r="T324" s="215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6" t="s">
        <v>141</v>
      </c>
      <c r="AT324" s="216" t="s">
        <v>136</v>
      </c>
      <c r="AU324" s="216" t="s">
        <v>79</v>
      </c>
      <c r="AY324" s="18" t="s">
        <v>134</v>
      </c>
      <c r="BE324" s="217">
        <f>IF(N324="základní",J324,0)</f>
        <v>0</v>
      </c>
      <c r="BF324" s="217">
        <f>IF(N324="snížená",J324,0)</f>
        <v>0</v>
      </c>
      <c r="BG324" s="217">
        <f>IF(N324="zákl. přenesená",J324,0)</f>
        <v>0</v>
      </c>
      <c r="BH324" s="217">
        <f>IF(N324="sníž. přenesená",J324,0)</f>
        <v>0</v>
      </c>
      <c r="BI324" s="217">
        <f>IF(N324="nulová",J324,0)</f>
        <v>0</v>
      </c>
      <c r="BJ324" s="18" t="s">
        <v>77</v>
      </c>
      <c r="BK324" s="217">
        <f>ROUND(I324*H324,2)</f>
        <v>0</v>
      </c>
      <c r="BL324" s="18" t="s">
        <v>141</v>
      </c>
      <c r="BM324" s="216" t="s">
        <v>856</v>
      </c>
    </row>
    <row r="325" spans="1:47" s="2" customFormat="1" ht="12">
      <c r="A325" s="39"/>
      <c r="B325" s="40"/>
      <c r="C325" s="41"/>
      <c r="D325" s="218" t="s">
        <v>143</v>
      </c>
      <c r="E325" s="41"/>
      <c r="F325" s="219" t="s">
        <v>501</v>
      </c>
      <c r="G325" s="41"/>
      <c r="H325" s="41"/>
      <c r="I325" s="220"/>
      <c r="J325" s="41"/>
      <c r="K325" s="41"/>
      <c r="L325" s="45"/>
      <c r="M325" s="221"/>
      <c r="N325" s="222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143</v>
      </c>
      <c r="AU325" s="18" t="s">
        <v>79</v>
      </c>
    </row>
    <row r="326" spans="1:47" s="2" customFormat="1" ht="12">
      <c r="A326" s="39"/>
      <c r="B326" s="40"/>
      <c r="C326" s="41"/>
      <c r="D326" s="223" t="s">
        <v>145</v>
      </c>
      <c r="E326" s="41"/>
      <c r="F326" s="224" t="s">
        <v>502</v>
      </c>
      <c r="G326" s="41"/>
      <c r="H326" s="41"/>
      <c r="I326" s="220"/>
      <c r="J326" s="41"/>
      <c r="K326" s="41"/>
      <c r="L326" s="45"/>
      <c r="M326" s="221"/>
      <c r="N326" s="222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145</v>
      </c>
      <c r="AU326" s="18" t="s">
        <v>79</v>
      </c>
    </row>
    <row r="327" spans="1:51" s="13" customFormat="1" ht="12">
      <c r="A327" s="13"/>
      <c r="B327" s="225"/>
      <c r="C327" s="226"/>
      <c r="D327" s="218" t="s">
        <v>147</v>
      </c>
      <c r="E327" s="227" t="s">
        <v>19</v>
      </c>
      <c r="F327" s="228" t="s">
        <v>857</v>
      </c>
      <c r="G327" s="226"/>
      <c r="H327" s="229">
        <v>5.5</v>
      </c>
      <c r="I327" s="230"/>
      <c r="J327" s="226"/>
      <c r="K327" s="226"/>
      <c r="L327" s="231"/>
      <c r="M327" s="232"/>
      <c r="N327" s="233"/>
      <c r="O327" s="233"/>
      <c r="P327" s="233"/>
      <c r="Q327" s="233"/>
      <c r="R327" s="233"/>
      <c r="S327" s="233"/>
      <c r="T327" s="23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5" t="s">
        <v>147</v>
      </c>
      <c r="AU327" s="235" t="s">
        <v>79</v>
      </c>
      <c r="AV327" s="13" t="s">
        <v>79</v>
      </c>
      <c r="AW327" s="13" t="s">
        <v>31</v>
      </c>
      <c r="AX327" s="13" t="s">
        <v>69</v>
      </c>
      <c r="AY327" s="235" t="s">
        <v>134</v>
      </c>
    </row>
    <row r="328" spans="1:51" s="13" customFormat="1" ht="12">
      <c r="A328" s="13"/>
      <c r="B328" s="225"/>
      <c r="C328" s="226"/>
      <c r="D328" s="218" t="s">
        <v>147</v>
      </c>
      <c r="E328" s="227" t="s">
        <v>19</v>
      </c>
      <c r="F328" s="228" t="s">
        <v>504</v>
      </c>
      <c r="G328" s="226"/>
      <c r="H328" s="229">
        <v>2.8</v>
      </c>
      <c r="I328" s="230"/>
      <c r="J328" s="226"/>
      <c r="K328" s="226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147</v>
      </c>
      <c r="AU328" s="235" t="s">
        <v>79</v>
      </c>
      <c r="AV328" s="13" t="s">
        <v>79</v>
      </c>
      <c r="AW328" s="13" t="s">
        <v>31</v>
      </c>
      <c r="AX328" s="13" t="s">
        <v>69</v>
      </c>
      <c r="AY328" s="235" t="s">
        <v>134</v>
      </c>
    </row>
    <row r="329" spans="1:51" s="14" customFormat="1" ht="12">
      <c r="A329" s="14"/>
      <c r="B329" s="236"/>
      <c r="C329" s="237"/>
      <c r="D329" s="218" t="s">
        <v>147</v>
      </c>
      <c r="E329" s="238" t="s">
        <v>19</v>
      </c>
      <c r="F329" s="239" t="s">
        <v>208</v>
      </c>
      <c r="G329" s="237"/>
      <c r="H329" s="240">
        <v>8.3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6" t="s">
        <v>147</v>
      </c>
      <c r="AU329" s="246" t="s">
        <v>79</v>
      </c>
      <c r="AV329" s="14" t="s">
        <v>141</v>
      </c>
      <c r="AW329" s="14" t="s">
        <v>31</v>
      </c>
      <c r="AX329" s="14" t="s">
        <v>77</v>
      </c>
      <c r="AY329" s="246" t="s">
        <v>134</v>
      </c>
    </row>
    <row r="330" spans="1:63" s="12" customFormat="1" ht="22.8" customHeight="1">
      <c r="A330" s="12"/>
      <c r="B330" s="189"/>
      <c r="C330" s="190"/>
      <c r="D330" s="191" t="s">
        <v>68</v>
      </c>
      <c r="E330" s="203" t="s">
        <v>156</v>
      </c>
      <c r="F330" s="203" t="s">
        <v>505</v>
      </c>
      <c r="G330" s="190"/>
      <c r="H330" s="190"/>
      <c r="I330" s="193"/>
      <c r="J330" s="204">
        <f>BK330</f>
        <v>0</v>
      </c>
      <c r="K330" s="190"/>
      <c r="L330" s="195"/>
      <c r="M330" s="196"/>
      <c r="N330" s="197"/>
      <c r="O330" s="197"/>
      <c r="P330" s="198">
        <f>SUM(P331:P338)</f>
        <v>0</v>
      </c>
      <c r="Q330" s="197"/>
      <c r="R330" s="198">
        <f>SUM(R331:R338)</f>
        <v>30.958</v>
      </c>
      <c r="S330" s="197"/>
      <c r="T330" s="199">
        <f>SUM(T331:T338)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0" t="s">
        <v>77</v>
      </c>
      <c r="AT330" s="201" t="s">
        <v>68</v>
      </c>
      <c r="AU330" s="201" t="s">
        <v>77</v>
      </c>
      <c r="AY330" s="200" t="s">
        <v>134</v>
      </c>
      <c r="BK330" s="202">
        <f>SUM(BK331:BK338)</f>
        <v>0</v>
      </c>
    </row>
    <row r="331" spans="1:65" s="2" customFormat="1" ht="16.5" customHeight="1">
      <c r="A331" s="39"/>
      <c r="B331" s="40"/>
      <c r="C331" s="205" t="s">
        <v>404</v>
      </c>
      <c r="D331" s="205" t="s">
        <v>136</v>
      </c>
      <c r="E331" s="206" t="s">
        <v>507</v>
      </c>
      <c r="F331" s="207" t="s">
        <v>508</v>
      </c>
      <c r="G331" s="208" t="s">
        <v>139</v>
      </c>
      <c r="H331" s="209">
        <v>134.6</v>
      </c>
      <c r="I331" s="210"/>
      <c r="J331" s="211">
        <f>ROUND(I331*H331,2)</f>
        <v>0</v>
      </c>
      <c r="K331" s="207" t="s">
        <v>140</v>
      </c>
      <c r="L331" s="45"/>
      <c r="M331" s="212" t="s">
        <v>19</v>
      </c>
      <c r="N331" s="213" t="s">
        <v>40</v>
      </c>
      <c r="O331" s="85"/>
      <c r="P331" s="214">
        <f>O331*H331</f>
        <v>0</v>
      </c>
      <c r="Q331" s="214">
        <v>0.23</v>
      </c>
      <c r="R331" s="214">
        <f>Q331*H331</f>
        <v>30.958</v>
      </c>
      <c r="S331" s="214">
        <v>0</v>
      </c>
      <c r="T331" s="21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141</v>
      </c>
      <c r="AT331" s="216" t="s">
        <v>136</v>
      </c>
      <c r="AU331" s="216" t="s">
        <v>79</v>
      </c>
      <c r="AY331" s="18" t="s">
        <v>134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77</v>
      </c>
      <c r="BK331" s="217">
        <f>ROUND(I331*H331,2)</f>
        <v>0</v>
      </c>
      <c r="BL331" s="18" t="s">
        <v>141</v>
      </c>
      <c r="BM331" s="216" t="s">
        <v>858</v>
      </c>
    </row>
    <row r="332" spans="1:47" s="2" customFormat="1" ht="12">
      <c r="A332" s="39"/>
      <c r="B332" s="40"/>
      <c r="C332" s="41"/>
      <c r="D332" s="218" t="s">
        <v>143</v>
      </c>
      <c r="E332" s="41"/>
      <c r="F332" s="219" t="s">
        <v>510</v>
      </c>
      <c r="G332" s="41"/>
      <c r="H332" s="41"/>
      <c r="I332" s="220"/>
      <c r="J332" s="41"/>
      <c r="K332" s="41"/>
      <c r="L332" s="45"/>
      <c r="M332" s="221"/>
      <c r="N332" s="222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143</v>
      </c>
      <c r="AU332" s="18" t="s">
        <v>79</v>
      </c>
    </row>
    <row r="333" spans="1:47" s="2" customFormat="1" ht="12">
      <c r="A333" s="39"/>
      <c r="B333" s="40"/>
      <c r="C333" s="41"/>
      <c r="D333" s="223" t="s">
        <v>145</v>
      </c>
      <c r="E333" s="41"/>
      <c r="F333" s="224" t="s">
        <v>511</v>
      </c>
      <c r="G333" s="41"/>
      <c r="H333" s="41"/>
      <c r="I333" s="220"/>
      <c r="J333" s="41"/>
      <c r="K333" s="41"/>
      <c r="L333" s="45"/>
      <c r="M333" s="221"/>
      <c r="N333" s="222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145</v>
      </c>
      <c r="AU333" s="18" t="s">
        <v>79</v>
      </c>
    </row>
    <row r="334" spans="1:51" s="13" customFormat="1" ht="12">
      <c r="A334" s="13"/>
      <c r="B334" s="225"/>
      <c r="C334" s="226"/>
      <c r="D334" s="218" t="s">
        <v>147</v>
      </c>
      <c r="E334" s="227" t="s">
        <v>19</v>
      </c>
      <c r="F334" s="228" t="s">
        <v>859</v>
      </c>
      <c r="G334" s="226"/>
      <c r="H334" s="229">
        <v>81</v>
      </c>
      <c r="I334" s="230"/>
      <c r="J334" s="226"/>
      <c r="K334" s="226"/>
      <c r="L334" s="231"/>
      <c r="M334" s="232"/>
      <c r="N334" s="233"/>
      <c r="O334" s="233"/>
      <c r="P334" s="233"/>
      <c r="Q334" s="233"/>
      <c r="R334" s="233"/>
      <c r="S334" s="233"/>
      <c r="T334" s="23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5" t="s">
        <v>147</v>
      </c>
      <c r="AU334" s="235" t="s">
        <v>79</v>
      </c>
      <c r="AV334" s="13" t="s">
        <v>79</v>
      </c>
      <c r="AW334" s="13" t="s">
        <v>31</v>
      </c>
      <c r="AX334" s="13" t="s">
        <v>69</v>
      </c>
      <c r="AY334" s="235" t="s">
        <v>134</v>
      </c>
    </row>
    <row r="335" spans="1:51" s="13" customFormat="1" ht="12">
      <c r="A335" s="13"/>
      <c r="B335" s="225"/>
      <c r="C335" s="226"/>
      <c r="D335" s="218" t="s">
        <v>147</v>
      </c>
      <c r="E335" s="227" t="s">
        <v>19</v>
      </c>
      <c r="F335" s="228" t="s">
        <v>860</v>
      </c>
      <c r="G335" s="226"/>
      <c r="H335" s="229">
        <v>19</v>
      </c>
      <c r="I335" s="230"/>
      <c r="J335" s="226"/>
      <c r="K335" s="226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147</v>
      </c>
      <c r="AU335" s="235" t="s">
        <v>79</v>
      </c>
      <c r="AV335" s="13" t="s">
        <v>79</v>
      </c>
      <c r="AW335" s="13" t="s">
        <v>31</v>
      </c>
      <c r="AX335" s="13" t="s">
        <v>69</v>
      </c>
      <c r="AY335" s="235" t="s">
        <v>134</v>
      </c>
    </row>
    <row r="336" spans="1:51" s="13" customFormat="1" ht="12">
      <c r="A336" s="13"/>
      <c r="B336" s="225"/>
      <c r="C336" s="226"/>
      <c r="D336" s="218" t="s">
        <v>147</v>
      </c>
      <c r="E336" s="227" t="s">
        <v>19</v>
      </c>
      <c r="F336" s="228" t="s">
        <v>861</v>
      </c>
      <c r="G336" s="226"/>
      <c r="H336" s="229">
        <v>11.6</v>
      </c>
      <c r="I336" s="230"/>
      <c r="J336" s="226"/>
      <c r="K336" s="226"/>
      <c r="L336" s="231"/>
      <c r="M336" s="232"/>
      <c r="N336" s="233"/>
      <c r="O336" s="233"/>
      <c r="P336" s="233"/>
      <c r="Q336" s="233"/>
      <c r="R336" s="233"/>
      <c r="S336" s="233"/>
      <c r="T336" s="23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5" t="s">
        <v>147</v>
      </c>
      <c r="AU336" s="235" t="s">
        <v>79</v>
      </c>
      <c r="AV336" s="13" t="s">
        <v>79</v>
      </c>
      <c r="AW336" s="13" t="s">
        <v>31</v>
      </c>
      <c r="AX336" s="13" t="s">
        <v>69</v>
      </c>
      <c r="AY336" s="235" t="s">
        <v>134</v>
      </c>
    </row>
    <row r="337" spans="1:51" s="13" customFormat="1" ht="12">
      <c r="A337" s="13"/>
      <c r="B337" s="225"/>
      <c r="C337" s="226"/>
      <c r="D337" s="218" t="s">
        <v>147</v>
      </c>
      <c r="E337" s="227" t="s">
        <v>19</v>
      </c>
      <c r="F337" s="228" t="s">
        <v>824</v>
      </c>
      <c r="G337" s="226"/>
      <c r="H337" s="229">
        <v>23</v>
      </c>
      <c r="I337" s="230"/>
      <c r="J337" s="226"/>
      <c r="K337" s="226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147</v>
      </c>
      <c r="AU337" s="235" t="s">
        <v>79</v>
      </c>
      <c r="AV337" s="13" t="s">
        <v>79</v>
      </c>
      <c r="AW337" s="13" t="s">
        <v>31</v>
      </c>
      <c r="AX337" s="13" t="s">
        <v>69</v>
      </c>
      <c r="AY337" s="235" t="s">
        <v>134</v>
      </c>
    </row>
    <row r="338" spans="1:51" s="14" customFormat="1" ht="12">
      <c r="A338" s="14"/>
      <c r="B338" s="236"/>
      <c r="C338" s="237"/>
      <c r="D338" s="218" t="s">
        <v>147</v>
      </c>
      <c r="E338" s="238" t="s">
        <v>19</v>
      </c>
      <c r="F338" s="239" t="s">
        <v>208</v>
      </c>
      <c r="G338" s="237"/>
      <c r="H338" s="240">
        <v>134.6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6" t="s">
        <v>147</v>
      </c>
      <c r="AU338" s="246" t="s">
        <v>79</v>
      </c>
      <c r="AV338" s="14" t="s">
        <v>141</v>
      </c>
      <c r="AW338" s="14" t="s">
        <v>31</v>
      </c>
      <c r="AX338" s="14" t="s">
        <v>77</v>
      </c>
      <c r="AY338" s="246" t="s">
        <v>134</v>
      </c>
    </row>
    <row r="339" spans="1:63" s="12" customFormat="1" ht="22.8" customHeight="1">
      <c r="A339" s="12"/>
      <c r="B339" s="189"/>
      <c r="C339" s="190"/>
      <c r="D339" s="191" t="s">
        <v>68</v>
      </c>
      <c r="E339" s="203" t="s">
        <v>352</v>
      </c>
      <c r="F339" s="203" t="s">
        <v>520</v>
      </c>
      <c r="G339" s="190"/>
      <c r="H339" s="190"/>
      <c r="I339" s="193"/>
      <c r="J339" s="204">
        <f>BK339</f>
        <v>0</v>
      </c>
      <c r="K339" s="190"/>
      <c r="L339" s="195"/>
      <c r="M339" s="196"/>
      <c r="N339" s="197"/>
      <c r="O339" s="197"/>
      <c r="P339" s="198">
        <f>SUM(P340:P349)</f>
        <v>0</v>
      </c>
      <c r="Q339" s="197"/>
      <c r="R339" s="198">
        <f>SUM(R340:R349)</f>
        <v>0.1379025648</v>
      </c>
      <c r="S339" s="197"/>
      <c r="T339" s="199">
        <f>SUM(T340:T349)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00" t="s">
        <v>77</v>
      </c>
      <c r="AT339" s="201" t="s">
        <v>68</v>
      </c>
      <c r="AU339" s="201" t="s">
        <v>77</v>
      </c>
      <c r="AY339" s="200" t="s">
        <v>134</v>
      </c>
      <c r="BK339" s="202">
        <f>SUM(BK340:BK349)</f>
        <v>0</v>
      </c>
    </row>
    <row r="340" spans="1:65" s="2" customFormat="1" ht="16.5" customHeight="1">
      <c r="A340" s="39"/>
      <c r="B340" s="40"/>
      <c r="C340" s="205" t="s">
        <v>506</v>
      </c>
      <c r="D340" s="205" t="s">
        <v>136</v>
      </c>
      <c r="E340" s="206" t="s">
        <v>522</v>
      </c>
      <c r="F340" s="207" t="s">
        <v>523</v>
      </c>
      <c r="G340" s="208" t="s">
        <v>152</v>
      </c>
      <c r="H340" s="209">
        <v>2</v>
      </c>
      <c r="I340" s="210"/>
      <c r="J340" s="211">
        <f>ROUND(I340*H340,2)</f>
        <v>0</v>
      </c>
      <c r="K340" s="207" t="s">
        <v>140</v>
      </c>
      <c r="L340" s="45"/>
      <c r="M340" s="212" t="s">
        <v>19</v>
      </c>
      <c r="N340" s="213" t="s">
        <v>40</v>
      </c>
      <c r="O340" s="85"/>
      <c r="P340" s="214">
        <f>O340*H340</f>
        <v>0</v>
      </c>
      <c r="Q340" s="214">
        <v>0</v>
      </c>
      <c r="R340" s="214">
        <f>Q340*H340</f>
        <v>0</v>
      </c>
      <c r="S340" s="214">
        <v>0</v>
      </c>
      <c r="T340" s="21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6" t="s">
        <v>141</v>
      </c>
      <c r="AT340" s="216" t="s">
        <v>136</v>
      </c>
      <c r="AU340" s="216" t="s">
        <v>79</v>
      </c>
      <c r="AY340" s="18" t="s">
        <v>134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77</v>
      </c>
      <c r="BK340" s="217">
        <f>ROUND(I340*H340,2)</f>
        <v>0</v>
      </c>
      <c r="BL340" s="18" t="s">
        <v>141</v>
      </c>
      <c r="BM340" s="216" t="s">
        <v>862</v>
      </c>
    </row>
    <row r="341" spans="1:47" s="2" customFormat="1" ht="12">
      <c r="A341" s="39"/>
      <c r="B341" s="40"/>
      <c r="C341" s="41"/>
      <c r="D341" s="218" t="s">
        <v>143</v>
      </c>
      <c r="E341" s="41"/>
      <c r="F341" s="219" t="s">
        <v>525</v>
      </c>
      <c r="G341" s="41"/>
      <c r="H341" s="41"/>
      <c r="I341" s="220"/>
      <c r="J341" s="41"/>
      <c r="K341" s="41"/>
      <c r="L341" s="45"/>
      <c r="M341" s="221"/>
      <c r="N341" s="222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143</v>
      </c>
      <c r="AU341" s="18" t="s">
        <v>79</v>
      </c>
    </row>
    <row r="342" spans="1:47" s="2" customFormat="1" ht="12">
      <c r="A342" s="39"/>
      <c r="B342" s="40"/>
      <c r="C342" s="41"/>
      <c r="D342" s="223" t="s">
        <v>145</v>
      </c>
      <c r="E342" s="41"/>
      <c r="F342" s="224" t="s">
        <v>526</v>
      </c>
      <c r="G342" s="41"/>
      <c r="H342" s="41"/>
      <c r="I342" s="220"/>
      <c r="J342" s="41"/>
      <c r="K342" s="41"/>
      <c r="L342" s="45"/>
      <c r="M342" s="221"/>
      <c r="N342" s="222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145</v>
      </c>
      <c r="AU342" s="18" t="s">
        <v>79</v>
      </c>
    </row>
    <row r="343" spans="1:47" s="2" customFormat="1" ht="12">
      <c r="A343" s="39"/>
      <c r="B343" s="40"/>
      <c r="C343" s="41"/>
      <c r="D343" s="218" t="s">
        <v>308</v>
      </c>
      <c r="E343" s="41"/>
      <c r="F343" s="247" t="s">
        <v>527</v>
      </c>
      <c r="G343" s="41"/>
      <c r="H343" s="41"/>
      <c r="I343" s="220"/>
      <c r="J343" s="41"/>
      <c r="K343" s="41"/>
      <c r="L343" s="45"/>
      <c r="M343" s="221"/>
      <c r="N343" s="222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308</v>
      </c>
      <c r="AU343" s="18" t="s">
        <v>79</v>
      </c>
    </row>
    <row r="344" spans="1:51" s="13" customFormat="1" ht="12">
      <c r="A344" s="13"/>
      <c r="B344" s="225"/>
      <c r="C344" s="226"/>
      <c r="D344" s="218" t="s">
        <v>147</v>
      </c>
      <c r="E344" s="227" t="s">
        <v>19</v>
      </c>
      <c r="F344" s="228" t="s">
        <v>79</v>
      </c>
      <c r="G344" s="226"/>
      <c r="H344" s="229">
        <v>2</v>
      </c>
      <c r="I344" s="230"/>
      <c r="J344" s="226"/>
      <c r="K344" s="226"/>
      <c r="L344" s="231"/>
      <c r="M344" s="232"/>
      <c r="N344" s="233"/>
      <c r="O344" s="233"/>
      <c r="P344" s="233"/>
      <c r="Q344" s="233"/>
      <c r="R344" s="233"/>
      <c r="S344" s="233"/>
      <c r="T344" s="23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147</v>
      </c>
      <c r="AU344" s="235" t="s">
        <v>79</v>
      </c>
      <c r="AV344" s="13" t="s">
        <v>79</v>
      </c>
      <c r="AW344" s="13" t="s">
        <v>31</v>
      </c>
      <c r="AX344" s="13" t="s">
        <v>77</v>
      </c>
      <c r="AY344" s="235" t="s">
        <v>134</v>
      </c>
    </row>
    <row r="345" spans="1:65" s="2" customFormat="1" ht="16.5" customHeight="1">
      <c r="A345" s="39"/>
      <c r="B345" s="40"/>
      <c r="C345" s="205" t="s">
        <v>514</v>
      </c>
      <c r="D345" s="205" t="s">
        <v>136</v>
      </c>
      <c r="E345" s="206" t="s">
        <v>529</v>
      </c>
      <c r="F345" s="207" t="s">
        <v>530</v>
      </c>
      <c r="G345" s="208" t="s">
        <v>139</v>
      </c>
      <c r="H345" s="209">
        <v>34.32</v>
      </c>
      <c r="I345" s="210"/>
      <c r="J345" s="211">
        <f>ROUND(I345*H345,2)</f>
        <v>0</v>
      </c>
      <c r="K345" s="207" t="s">
        <v>140</v>
      </c>
      <c r="L345" s="45"/>
      <c r="M345" s="212" t="s">
        <v>19</v>
      </c>
      <c r="N345" s="213" t="s">
        <v>40</v>
      </c>
      <c r="O345" s="85"/>
      <c r="P345" s="214">
        <f>O345*H345</f>
        <v>0</v>
      </c>
      <c r="Q345" s="214">
        <v>0.00401814</v>
      </c>
      <c r="R345" s="214">
        <f>Q345*H345</f>
        <v>0.1379025648</v>
      </c>
      <c r="S345" s="214">
        <v>0</v>
      </c>
      <c r="T345" s="215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6" t="s">
        <v>141</v>
      </c>
      <c r="AT345" s="216" t="s">
        <v>136</v>
      </c>
      <c r="AU345" s="216" t="s">
        <v>79</v>
      </c>
      <c r="AY345" s="18" t="s">
        <v>134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77</v>
      </c>
      <c r="BK345" s="217">
        <f>ROUND(I345*H345,2)</f>
        <v>0</v>
      </c>
      <c r="BL345" s="18" t="s">
        <v>141</v>
      </c>
      <c r="BM345" s="216" t="s">
        <v>863</v>
      </c>
    </row>
    <row r="346" spans="1:47" s="2" customFormat="1" ht="12">
      <c r="A346" s="39"/>
      <c r="B346" s="40"/>
      <c r="C346" s="41"/>
      <c r="D346" s="218" t="s">
        <v>143</v>
      </c>
      <c r="E346" s="41"/>
      <c r="F346" s="219" t="s">
        <v>532</v>
      </c>
      <c r="G346" s="41"/>
      <c r="H346" s="41"/>
      <c r="I346" s="220"/>
      <c r="J346" s="41"/>
      <c r="K346" s="41"/>
      <c r="L346" s="45"/>
      <c r="M346" s="221"/>
      <c r="N346" s="222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143</v>
      </c>
      <c r="AU346" s="18" t="s">
        <v>79</v>
      </c>
    </row>
    <row r="347" spans="1:47" s="2" customFormat="1" ht="12">
      <c r="A347" s="39"/>
      <c r="B347" s="40"/>
      <c r="C347" s="41"/>
      <c r="D347" s="223" t="s">
        <v>145</v>
      </c>
      <c r="E347" s="41"/>
      <c r="F347" s="224" t="s">
        <v>533</v>
      </c>
      <c r="G347" s="41"/>
      <c r="H347" s="41"/>
      <c r="I347" s="220"/>
      <c r="J347" s="41"/>
      <c r="K347" s="41"/>
      <c r="L347" s="45"/>
      <c r="M347" s="221"/>
      <c r="N347" s="222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145</v>
      </c>
      <c r="AU347" s="18" t="s">
        <v>79</v>
      </c>
    </row>
    <row r="348" spans="1:51" s="13" customFormat="1" ht="12">
      <c r="A348" s="13"/>
      <c r="B348" s="225"/>
      <c r="C348" s="226"/>
      <c r="D348" s="218" t="s">
        <v>147</v>
      </c>
      <c r="E348" s="227" t="s">
        <v>19</v>
      </c>
      <c r="F348" s="228" t="s">
        <v>864</v>
      </c>
      <c r="G348" s="226"/>
      <c r="H348" s="229">
        <v>34.32</v>
      </c>
      <c r="I348" s="230"/>
      <c r="J348" s="226"/>
      <c r="K348" s="226"/>
      <c r="L348" s="231"/>
      <c r="M348" s="232"/>
      <c r="N348" s="233"/>
      <c r="O348" s="233"/>
      <c r="P348" s="233"/>
      <c r="Q348" s="233"/>
      <c r="R348" s="233"/>
      <c r="S348" s="233"/>
      <c r="T348" s="23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5" t="s">
        <v>147</v>
      </c>
      <c r="AU348" s="235" t="s">
        <v>79</v>
      </c>
      <c r="AV348" s="13" t="s">
        <v>79</v>
      </c>
      <c r="AW348" s="13" t="s">
        <v>31</v>
      </c>
      <c r="AX348" s="13" t="s">
        <v>69</v>
      </c>
      <c r="AY348" s="235" t="s">
        <v>134</v>
      </c>
    </row>
    <row r="349" spans="1:51" s="14" customFormat="1" ht="12">
      <c r="A349" s="14"/>
      <c r="B349" s="236"/>
      <c r="C349" s="237"/>
      <c r="D349" s="218" t="s">
        <v>147</v>
      </c>
      <c r="E349" s="238" t="s">
        <v>19</v>
      </c>
      <c r="F349" s="239" t="s">
        <v>208</v>
      </c>
      <c r="G349" s="237"/>
      <c r="H349" s="240">
        <v>34.32</v>
      </c>
      <c r="I349" s="241"/>
      <c r="J349" s="237"/>
      <c r="K349" s="237"/>
      <c r="L349" s="242"/>
      <c r="M349" s="243"/>
      <c r="N349" s="244"/>
      <c r="O349" s="244"/>
      <c r="P349" s="244"/>
      <c r="Q349" s="244"/>
      <c r="R349" s="244"/>
      <c r="S349" s="244"/>
      <c r="T349" s="24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6" t="s">
        <v>147</v>
      </c>
      <c r="AU349" s="246" t="s">
        <v>79</v>
      </c>
      <c r="AV349" s="14" t="s">
        <v>141</v>
      </c>
      <c r="AW349" s="14" t="s">
        <v>31</v>
      </c>
      <c r="AX349" s="14" t="s">
        <v>77</v>
      </c>
      <c r="AY349" s="246" t="s">
        <v>134</v>
      </c>
    </row>
    <row r="350" spans="1:63" s="12" customFormat="1" ht="22.8" customHeight="1">
      <c r="A350" s="12"/>
      <c r="B350" s="189"/>
      <c r="C350" s="190"/>
      <c r="D350" s="191" t="s">
        <v>68</v>
      </c>
      <c r="E350" s="203" t="s">
        <v>490</v>
      </c>
      <c r="F350" s="203" t="s">
        <v>535</v>
      </c>
      <c r="G350" s="190"/>
      <c r="H350" s="190"/>
      <c r="I350" s="193"/>
      <c r="J350" s="204">
        <f>BK350</f>
        <v>0</v>
      </c>
      <c r="K350" s="190"/>
      <c r="L350" s="195"/>
      <c r="M350" s="196"/>
      <c r="N350" s="197"/>
      <c r="O350" s="197"/>
      <c r="P350" s="198">
        <f>SUM(P351:P368)</f>
        <v>0</v>
      </c>
      <c r="Q350" s="197"/>
      <c r="R350" s="198">
        <f>SUM(R351:R368)</f>
        <v>18.257172779999998</v>
      </c>
      <c r="S350" s="197"/>
      <c r="T350" s="199">
        <f>SUM(T351:T368)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0" t="s">
        <v>77</v>
      </c>
      <c r="AT350" s="201" t="s">
        <v>68</v>
      </c>
      <c r="AU350" s="201" t="s">
        <v>77</v>
      </c>
      <c r="AY350" s="200" t="s">
        <v>134</v>
      </c>
      <c r="BK350" s="202">
        <f>SUM(BK351:BK368)</f>
        <v>0</v>
      </c>
    </row>
    <row r="351" spans="1:65" s="2" customFormat="1" ht="16.5" customHeight="1">
      <c r="A351" s="39"/>
      <c r="B351" s="40"/>
      <c r="C351" s="205" t="s">
        <v>555</v>
      </c>
      <c r="D351" s="205" t="s">
        <v>136</v>
      </c>
      <c r="E351" s="206" t="s">
        <v>537</v>
      </c>
      <c r="F351" s="207" t="s">
        <v>538</v>
      </c>
      <c r="G351" s="208" t="s">
        <v>499</v>
      </c>
      <c r="H351" s="209">
        <v>8</v>
      </c>
      <c r="I351" s="210"/>
      <c r="J351" s="211">
        <f>ROUND(I351*H351,2)</f>
        <v>0</v>
      </c>
      <c r="K351" s="207" t="s">
        <v>140</v>
      </c>
      <c r="L351" s="45"/>
      <c r="M351" s="212" t="s">
        <v>19</v>
      </c>
      <c r="N351" s="213" t="s">
        <v>40</v>
      </c>
      <c r="O351" s="85"/>
      <c r="P351" s="214">
        <f>O351*H351</f>
        <v>0</v>
      </c>
      <c r="Q351" s="214">
        <v>0.5889663</v>
      </c>
      <c r="R351" s="214">
        <f>Q351*H351</f>
        <v>4.7117304</v>
      </c>
      <c r="S351" s="214">
        <v>0</v>
      </c>
      <c r="T351" s="215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6" t="s">
        <v>141</v>
      </c>
      <c r="AT351" s="216" t="s">
        <v>136</v>
      </c>
      <c r="AU351" s="216" t="s">
        <v>79</v>
      </c>
      <c r="AY351" s="18" t="s">
        <v>134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8" t="s">
        <v>77</v>
      </c>
      <c r="BK351" s="217">
        <f>ROUND(I351*H351,2)</f>
        <v>0</v>
      </c>
      <c r="BL351" s="18" t="s">
        <v>141</v>
      </c>
      <c r="BM351" s="216" t="s">
        <v>865</v>
      </c>
    </row>
    <row r="352" spans="1:47" s="2" customFormat="1" ht="12">
      <c r="A352" s="39"/>
      <c r="B352" s="40"/>
      <c r="C352" s="41"/>
      <c r="D352" s="218" t="s">
        <v>143</v>
      </c>
      <c r="E352" s="41"/>
      <c r="F352" s="219" t="s">
        <v>540</v>
      </c>
      <c r="G352" s="41"/>
      <c r="H352" s="41"/>
      <c r="I352" s="220"/>
      <c r="J352" s="41"/>
      <c r="K352" s="41"/>
      <c r="L352" s="45"/>
      <c r="M352" s="221"/>
      <c r="N352" s="222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143</v>
      </c>
      <c r="AU352" s="18" t="s">
        <v>79</v>
      </c>
    </row>
    <row r="353" spans="1:47" s="2" customFormat="1" ht="12">
      <c r="A353" s="39"/>
      <c r="B353" s="40"/>
      <c r="C353" s="41"/>
      <c r="D353" s="223" t="s">
        <v>145</v>
      </c>
      <c r="E353" s="41"/>
      <c r="F353" s="224" t="s">
        <v>541</v>
      </c>
      <c r="G353" s="41"/>
      <c r="H353" s="41"/>
      <c r="I353" s="220"/>
      <c r="J353" s="41"/>
      <c r="K353" s="41"/>
      <c r="L353" s="45"/>
      <c r="M353" s="221"/>
      <c r="N353" s="222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145</v>
      </c>
      <c r="AU353" s="18" t="s">
        <v>79</v>
      </c>
    </row>
    <row r="354" spans="1:51" s="13" customFormat="1" ht="12">
      <c r="A354" s="13"/>
      <c r="B354" s="225"/>
      <c r="C354" s="226"/>
      <c r="D354" s="218" t="s">
        <v>147</v>
      </c>
      <c r="E354" s="227" t="s">
        <v>19</v>
      </c>
      <c r="F354" s="228" t="s">
        <v>866</v>
      </c>
      <c r="G354" s="226"/>
      <c r="H354" s="229">
        <v>8</v>
      </c>
      <c r="I354" s="230"/>
      <c r="J354" s="226"/>
      <c r="K354" s="226"/>
      <c r="L354" s="231"/>
      <c r="M354" s="232"/>
      <c r="N354" s="233"/>
      <c r="O354" s="233"/>
      <c r="P354" s="233"/>
      <c r="Q354" s="233"/>
      <c r="R354" s="233"/>
      <c r="S354" s="233"/>
      <c r="T354" s="23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5" t="s">
        <v>147</v>
      </c>
      <c r="AU354" s="235" t="s">
        <v>79</v>
      </c>
      <c r="AV354" s="13" t="s">
        <v>79</v>
      </c>
      <c r="AW354" s="13" t="s">
        <v>31</v>
      </c>
      <c r="AX354" s="13" t="s">
        <v>77</v>
      </c>
      <c r="AY354" s="235" t="s">
        <v>134</v>
      </c>
    </row>
    <row r="355" spans="1:65" s="2" customFormat="1" ht="16.5" customHeight="1">
      <c r="A355" s="39"/>
      <c r="B355" s="40"/>
      <c r="C355" s="248" t="s">
        <v>576</v>
      </c>
      <c r="D355" s="248" t="s">
        <v>348</v>
      </c>
      <c r="E355" s="249" t="s">
        <v>544</v>
      </c>
      <c r="F355" s="250" t="s">
        <v>545</v>
      </c>
      <c r="G355" s="251" t="s">
        <v>152</v>
      </c>
      <c r="H355" s="252">
        <v>3.336</v>
      </c>
      <c r="I355" s="253"/>
      <c r="J355" s="254">
        <f>ROUND(I355*H355,2)</f>
        <v>0</v>
      </c>
      <c r="K355" s="250" t="s">
        <v>19</v>
      </c>
      <c r="L355" s="255"/>
      <c r="M355" s="256" t="s">
        <v>19</v>
      </c>
      <c r="N355" s="257" t="s">
        <v>40</v>
      </c>
      <c r="O355" s="85"/>
      <c r="P355" s="214">
        <f>O355*H355</f>
        <v>0</v>
      </c>
      <c r="Q355" s="214">
        <v>0.536</v>
      </c>
      <c r="R355" s="214">
        <f>Q355*H355</f>
        <v>1.7880960000000001</v>
      </c>
      <c r="S355" s="214">
        <v>0</v>
      </c>
      <c r="T355" s="215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16" t="s">
        <v>352</v>
      </c>
      <c r="AT355" s="216" t="s">
        <v>348</v>
      </c>
      <c r="AU355" s="216" t="s">
        <v>79</v>
      </c>
      <c r="AY355" s="18" t="s">
        <v>134</v>
      </c>
      <c r="BE355" s="217">
        <f>IF(N355="základní",J355,0)</f>
        <v>0</v>
      </c>
      <c r="BF355" s="217">
        <f>IF(N355="snížená",J355,0)</f>
        <v>0</v>
      </c>
      <c r="BG355" s="217">
        <f>IF(N355="zákl. přenesená",J355,0)</f>
        <v>0</v>
      </c>
      <c r="BH355" s="217">
        <f>IF(N355="sníž. přenesená",J355,0)</f>
        <v>0</v>
      </c>
      <c r="BI355" s="217">
        <f>IF(N355="nulová",J355,0)</f>
        <v>0</v>
      </c>
      <c r="BJ355" s="18" t="s">
        <v>77</v>
      </c>
      <c r="BK355" s="217">
        <f>ROUND(I355*H355,2)</f>
        <v>0</v>
      </c>
      <c r="BL355" s="18" t="s">
        <v>141</v>
      </c>
      <c r="BM355" s="216" t="s">
        <v>867</v>
      </c>
    </row>
    <row r="356" spans="1:47" s="2" customFormat="1" ht="12">
      <c r="A356" s="39"/>
      <c r="B356" s="40"/>
      <c r="C356" s="41"/>
      <c r="D356" s="218" t="s">
        <v>143</v>
      </c>
      <c r="E356" s="41"/>
      <c r="F356" s="219" t="s">
        <v>545</v>
      </c>
      <c r="G356" s="41"/>
      <c r="H356" s="41"/>
      <c r="I356" s="220"/>
      <c r="J356" s="41"/>
      <c r="K356" s="41"/>
      <c r="L356" s="45"/>
      <c r="M356" s="221"/>
      <c r="N356" s="222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143</v>
      </c>
      <c r="AU356" s="18" t="s">
        <v>79</v>
      </c>
    </row>
    <row r="357" spans="1:51" s="13" customFormat="1" ht="12">
      <c r="A357" s="13"/>
      <c r="B357" s="225"/>
      <c r="C357" s="226"/>
      <c r="D357" s="218" t="s">
        <v>147</v>
      </c>
      <c r="E357" s="226"/>
      <c r="F357" s="228" t="s">
        <v>868</v>
      </c>
      <c r="G357" s="226"/>
      <c r="H357" s="229">
        <v>3.336</v>
      </c>
      <c r="I357" s="230"/>
      <c r="J357" s="226"/>
      <c r="K357" s="226"/>
      <c r="L357" s="231"/>
      <c r="M357" s="232"/>
      <c r="N357" s="233"/>
      <c r="O357" s="233"/>
      <c r="P357" s="233"/>
      <c r="Q357" s="233"/>
      <c r="R357" s="233"/>
      <c r="S357" s="233"/>
      <c r="T357" s="23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5" t="s">
        <v>147</v>
      </c>
      <c r="AU357" s="235" t="s">
        <v>79</v>
      </c>
      <c r="AV357" s="13" t="s">
        <v>79</v>
      </c>
      <c r="AW357" s="13" t="s">
        <v>4</v>
      </c>
      <c r="AX357" s="13" t="s">
        <v>77</v>
      </c>
      <c r="AY357" s="235" t="s">
        <v>134</v>
      </c>
    </row>
    <row r="358" spans="1:65" s="2" customFormat="1" ht="16.5" customHeight="1">
      <c r="A358" s="39"/>
      <c r="B358" s="40"/>
      <c r="C358" s="205" t="s">
        <v>584</v>
      </c>
      <c r="D358" s="205" t="s">
        <v>136</v>
      </c>
      <c r="E358" s="206" t="s">
        <v>549</v>
      </c>
      <c r="F358" s="207" t="s">
        <v>550</v>
      </c>
      <c r="G358" s="208" t="s">
        <v>220</v>
      </c>
      <c r="H358" s="209">
        <v>4.68</v>
      </c>
      <c r="I358" s="210"/>
      <c r="J358" s="211">
        <f>ROUND(I358*H358,2)</f>
        <v>0</v>
      </c>
      <c r="K358" s="207" t="s">
        <v>140</v>
      </c>
      <c r="L358" s="45"/>
      <c r="M358" s="212" t="s">
        <v>19</v>
      </c>
      <c r="N358" s="213" t="s">
        <v>40</v>
      </c>
      <c r="O358" s="85"/>
      <c r="P358" s="214">
        <f>O358*H358</f>
        <v>0</v>
      </c>
      <c r="Q358" s="214">
        <v>2.5122535</v>
      </c>
      <c r="R358" s="214">
        <f>Q358*H358</f>
        <v>11.75734638</v>
      </c>
      <c r="S358" s="214">
        <v>0</v>
      </c>
      <c r="T358" s="215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16" t="s">
        <v>141</v>
      </c>
      <c r="AT358" s="216" t="s">
        <v>136</v>
      </c>
      <c r="AU358" s="216" t="s">
        <v>79</v>
      </c>
      <c r="AY358" s="18" t="s">
        <v>134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8" t="s">
        <v>77</v>
      </c>
      <c r="BK358" s="217">
        <f>ROUND(I358*H358,2)</f>
        <v>0</v>
      </c>
      <c r="BL358" s="18" t="s">
        <v>141</v>
      </c>
      <c r="BM358" s="216" t="s">
        <v>869</v>
      </c>
    </row>
    <row r="359" spans="1:47" s="2" customFormat="1" ht="12">
      <c r="A359" s="39"/>
      <c r="B359" s="40"/>
      <c r="C359" s="41"/>
      <c r="D359" s="218" t="s">
        <v>143</v>
      </c>
      <c r="E359" s="41"/>
      <c r="F359" s="219" t="s">
        <v>552</v>
      </c>
      <c r="G359" s="41"/>
      <c r="H359" s="41"/>
      <c r="I359" s="220"/>
      <c r="J359" s="41"/>
      <c r="K359" s="41"/>
      <c r="L359" s="45"/>
      <c r="M359" s="221"/>
      <c r="N359" s="222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143</v>
      </c>
      <c r="AU359" s="18" t="s">
        <v>79</v>
      </c>
    </row>
    <row r="360" spans="1:47" s="2" customFormat="1" ht="12">
      <c r="A360" s="39"/>
      <c r="B360" s="40"/>
      <c r="C360" s="41"/>
      <c r="D360" s="223" t="s">
        <v>145</v>
      </c>
      <c r="E360" s="41"/>
      <c r="F360" s="224" t="s">
        <v>553</v>
      </c>
      <c r="G360" s="41"/>
      <c r="H360" s="41"/>
      <c r="I360" s="220"/>
      <c r="J360" s="41"/>
      <c r="K360" s="41"/>
      <c r="L360" s="45"/>
      <c r="M360" s="221"/>
      <c r="N360" s="222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145</v>
      </c>
      <c r="AU360" s="18" t="s">
        <v>79</v>
      </c>
    </row>
    <row r="361" spans="1:51" s="13" customFormat="1" ht="12">
      <c r="A361" s="13"/>
      <c r="B361" s="225"/>
      <c r="C361" s="226"/>
      <c r="D361" s="218" t="s">
        <v>147</v>
      </c>
      <c r="E361" s="227" t="s">
        <v>19</v>
      </c>
      <c r="F361" s="228" t="s">
        <v>870</v>
      </c>
      <c r="G361" s="226"/>
      <c r="H361" s="229">
        <v>4.68</v>
      </c>
      <c r="I361" s="230"/>
      <c r="J361" s="226"/>
      <c r="K361" s="226"/>
      <c r="L361" s="231"/>
      <c r="M361" s="232"/>
      <c r="N361" s="233"/>
      <c r="O361" s="233"/>
      <c r="P361" s="233"/>
      <c r="Q361" s="233"/>
      <c r="R361" s="233"/>
      <c r="S361" s="233"/>
      <c r="T361" s="23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5" t="s">
        <v>147</v>
      </c>
      <c r="AU361" s="235" t="s">
        <v>79</v>
      </c>
      <c r="AV361" s="13" t="s">
        <v>79</v>
      </c>
      <c r="AW361" s="13" t="s">
        <v>31</v>
      </c>
      <c r="AX361" s="13" t="s">
        <v>77</v>
      </c>
      <c r="AY361" s="235" t="s">
        <v>134</v>
      </c>
    </row>
    <row r="362" spans="1:65" s="2" customFormat="1" ht="24.15" customHeight="1">
      <c r="A362" s="39"/>
      <c r="B362" s="40"/>
      <c r="C362" s="205" t="s">
        <v>249</v>
      </c>
      <c r="D362" s="205" t="s">
        <v>136</v>
      </c>
      <c r="E362" s="206" t="s">
        <v>564</v>
      </c>
      <c r="F362" s="207" t="s">
        <v>565</v>
      </c>
      <c r="G362" s="208" t="s">
        <v>499</v>
      </c>
      <c r="H362" s="209">
        <v>2.7</v>
      </c>
      <c r="I362" s="210"/>
      <c r="J362" s="211">
        <f>ROUND(I362*H362,2)</f>
        <v>0</v>
      </c>
      <c r="K362" s="207" t="s">
        <v>19</v>
      </c>
      <c r="L362" s="45"/>
      <c r="M362" s="212" t="s">
        <v>19</v>
      </c>
      <c r="N362" s="213" t="s">
        <v>40</v>
      </c>
      <c r="O362" s="85"/>
      <c r="P362" s="214">
        <f>O362*H362</f>
        <v>0</v>
      </c>
      <c r="Q362" s="214">
        <v>0</v>
      </c>
      <c r="R362" s="214">
        <f>Q362*H362</f>
        <v>0</v>
      </c>
      <c r="S362" s="214">
        <v>0</v>
      </c>
      <c r="T362" s="215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16" t="s">
        <v>141</v>
      </c>
      <c r="AT362" s="216" t="s">
        <v>136</v>
      </c>
      <c r="AU362" s="216" t="s">
        <v>79</v>
      </c>
      <c r="AY362" s="18" t="s">
        <v>134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8" t="s">
        <v>77</v>
      </c>
      <c r="BK362" s="217">
        <f>ROUND(I362*H362,2)</f>
        <v>0</v>
      </c>
      <c r="BL362" s="18" t="s">
        <v>141</v>
      </c>
      <c r="BM362" s="216" t="s">
        <v>871</v>
      </c>
    </row>
    <row r="363" spans="1:47" s="2" customFormat="1" ht="12">
      <c r="A363" s="39"/>
      <c r="B363" s="40"/>
      <c r="C363" s="41"/>
      <c r="D363" s="218" t="s">
        <v>143</v>
      </c>
      <c r="E363" s="41"/>
      <c r="F363" s="219" t="s">
        <v>565</v>
      </c>
      <c r="G363" s="41"/>
      <c r="H363" s="41"/>
      <c r="I363" s="220"/>
      <c r="J363" s="41"/>
      <c r="K363" s="41"/>
      <c r="L363" s="45"/>
      <c r="M363" s="221"/>
      <c r="N363" s="222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143</v>
      </c>
      <c r="AU363" s="18" t="s">
        <v>79</v>
      </c>
    </row>
    <row r="364" spans="1:47" s="2" customFormat="1" ht="12">
      <c r="A364" s="39"/>
      <c r="B364" s="40"/>
      <c r="C364" s="41"/>
      <c r="D364" s="218" t="s">
        <v>310</v>
      </c>
      <c r="E364" s="41"/>
      <c r="F364" s="247" t="s">
        <v>567</v>
      </c>
      <c r="G364" s="41"/>
      <c r="H364" s="41"/>
      <c r="I364" s="220"/>
      <c r="J364" s="41"/>
      <c r="K364" s="41"/>
      <c r="L364" s="45"/>
      <c r="M364" s="221"/>
      <c r="N364" s="222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310</v>
      </c>
      <c r="AU364" s="18" t="s">
        <v>79</v>
      </c>
    </row>
    <row r="365" spans="1:51" s="13" customFormat="1" ht="12">
      <c r="A365" s="13"/>
      <c r="B365" s="225"/>
      <c r="C365" s="226"/>
      <c r="D365" s="218" t="s">
        <v>147</v>
      </c>
      <c r="E365" s="227" t="s">
        <v>19</v>
      </c>
      <c r="F365" s="228" t="s">
        <v>872</v>
      </c>
      <c r="G365" s="226"/>
      <c r="H365" s="229">
        <v>2.7</v>
      </c>
      <c r="I365" s="230"/>
      <c r="J365" s="226"/>
      <c r="K365" s="226"/>
      <c r="L365" s="231"/>
      <c r="M365" s="232"/>
      <c r="N365" s="233"/>
      <c r="O365" s="233"/>
      <c r="P365" s="233"/>
      <c r="Q365" s="233"/>
      <c r="R365" s="233"/>
      <c r="S365" s="233"/>
      <c r="T365" s="23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5" t="s">
        <v>147</v>
      </c>
      <c r="AU365" s="235" t="s">
        <v>79</v>
      </c>
      <c r="AV365" s="13" t="s">
        <v>79</v>
      </c>
      <c r="AW365" s="13" t="s">
        <v>31</v>
      </c>
      <c r="AX365" s="13" t="s">
        <v>77</v>
      </c>
      <c r="AY365" s="235" t="s">
        <v>134</v>
      </c>
    </row>
    <row r="366" spans="1:65" s="2" customFormat="1" ht="24.15" customHeight="1">
      <c r="A366" s="39"/>
      <c r="B366" s="40"/>
      <c r="C366" s="248" t="s">
        <v>217</v>
      </c>
      <c r="D366" s="248" t="s">
        <v>348</v>
      </c>
      <c r="E366" s="249" t="s">
        <v>570</v>
      </c>
      <c r="F366" s="250" t="s">
        <v>571</v>
      </c>
      <c r="G366" s="251" t="s">
        <v>572</v>
      </c>
      <c r="H366" s="252">
        <v>1</v>
      </c>
      <c r="I366" s="253"/>
      <c r="J366" s="254">
        <f>ROUND(I366*H366,2)</f>
        <v>0</v>
      </c>
      <c r="K366" s="250" t="s">
        <v>19</v>
      </c>
      <c r="L366" s="255"/>
      <c r="M366" s="256" t="s">
        <v>19</v>
      </c>
      <c r="N366" s="257" t="s">
        <v>40</v>
      </c>
      <c r="O366" s="85"/>
      <c r="P366" s="214">
        <f>O366*H366</f>
        <v>0</v>
      </c>
      <c r="Q366" s="214">
        <v>0</v>
      </c>
      <c r="R366" s="214">
        <f>Q366*H366</f>
        <v>0</v>
      </c>
      <c r="S366" s="214">
        <v>0</v>
      </c>
      <c r="T366" s="215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16" t="s">
        <v>352</v>
      </c>
      <c r="AT366" s="216" t="s">
        <v>348</v>
      </c>
      <c r="AU366" s="216" t="s">
        <v>79</v>
      </c>
      <c r="AY366" s="18" t="s">
        <v>134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8" t="s">
        <v>77</v>
      </c>
      <c r="BK366" s="217">
        <f>ROUND(I366*H366,2)</f>
        <v>0</v>
      </c>
      <c r="BL366" s="18" t="s">
        <v>141</v>
      </c>
      <c r="BM366" s="216" t="s">
        <v>873</v>
      </c>
    </row>
    <row r="367" spans="1:47" s="2" customFormat="1" ht="12">
      <c r="A367" s="39"/>
      <c r="B367" s="40"/>
      <c r="C367" s="41"/>
      <c r="D367" s="218" t="s">
        <v>143</v>
      </c>
      <c r="E367" s="41"/>
      <c r="F367" s="219" t="s">
        <v>571</v>
      </c>
      <c r="G367" s="41"/>
      <c r="H367" s="41"/>
      <c r="I367" s="220"/>
      <c r="J367" s="41"/>
      <c r="K367" s="41"/>
      <c r="L367" s="45"/>
      <c r="M367" s="221"/>
      <c r="N367" s="222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143</v>
      </c>
      <c r="AU367" s="18" t="s">
        <v>79</v>
      </c>
    </row>
    <row r="368" spans="1:51" s="13" customFormat="1" ht="12">
      <c r="A368" s="13"/>
      <c r="B368" s="225"/>
      <c r="C368" s="226"/>
      <c r="D368" s="218" t="s">
        <v>147</v>
      </c>
      <c r="E368" s="227" t="s">
        <v>19</v>
      </c>
      <c r="F368" s="228" t="s">
        <v>77</v>
      </c>
      <c r="G368" s="226"/>
      <c r="H368" s="229">
        <v>1</v>
      </c>
      <c r="I368" s="230"/>
      <c r="J368" s="226"/>
      <c r="K368" s="226"/>
      <c r="L368" s="231"/>
      <c r="M368" s="232"/>
      <c r="N368" s="233"/>
      <c r="O368" s="233"/>
      <c r="P368" s="233"/>
      <c r="Q368" s="233"/>
      <c r="R368" s="233"/>
      <c r="S368" s="233"/>
      <c r="T368" s="23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5" t="s">
        <v>147</v>
      </c>
      <c r="AU368" s="235" t="s">
        <v>79</v>
      </c>
      <c r="AV368" s="13" t="s">
        <v>79</v>
      </c>
      <c r="AW368" s="13" t="s">
        <v>31</v>
      </c>
      <c r="AX368" s="13" t="s">
        <v>77</v>
      </c>
      <c r="AY368" s="235" t="s">
        <v>134</v>
      </c>
    </row>
    <row r="369" spans="1:63" s="12" customFormat="1" ht="22.8" customHeight="1">
      <c r="A369" s="12"/>
      <c r="B369" s="189"/>
      <c r="C369" s="190"/>
      <c r="D369" s="191" t="s">
        <v>68</v>
      </c>
      <c r="E369" s="203" t="s">
        <v>582</v>
      </c>
      <c r="F369" s="203" t="s">
        <v>583</v>
      </c>
      <c r="G369" s="190"/>
      <c r="H369" s="190"/>
      <c r="I369" s="193"/>
      <c r="J369" s="204">
        <f>BK369</f>
        <v>0</v>
      </c>
      <c r="K369" s="190"/>
      <c r="L369" s="195"/>
      <c r="M369" s="196"/>
      <c r="N369" s="197"/>
      <c r="O369" s="197"/>
      <c r="P369" s="198">
        <f>SUM(P370:P372)</f>
        <v>0</v>
      </c>
      <c r="Q369" s="197"/>
      <c r="R369" s="198">
        <f>SUM(R370:R372)</f>
        <v>0</v>
      </c>
      <c r="S369" s="197"/>
      <c r="T369" s="199">
        <f>SUM(T370:T372)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0" t="s">
        <v>77</v>
      </c>
      <c r="AT369" s="201" t="s">
        <v>68</v>
      </c>
      <c r="AU369" s="201" t="s">
        <v>77</v>
      </c>
      <c r="AY369" s="200" t="s">
        <v>134</v>
      </c>
      <c r="BK369" s="202">
        <f>SUM(BK370:BK372)</f>
        <v>0</v>
      </c>
    </row>
    <row r="370" spans="1:65" s="2" customFormat="1" ht="16.5" customHeight="1">
      <c r="A370" s="39"/>
      <c r="B370" s="40"/>
      <c r="C370" s="205" t="s">
        <v>543</v>
      </c>
      <c r="D370" s="205" t="s">
        <v>136</v>
      </c>
      <c r="E370" s="206" t="s">
        <v>585</v>
      </c>
      <c r="F370" s="207" t="s">
        <v>586</v>
      </c>
      <c r="G370" s="208" t="s">
        <v>304</v>
      </c>
      <c r="H370" s="209">
        <v>340.37</v>
      </c>
      <c r="I370" s="210"/>
      <c r="J370" s="211">
        <f>ROUND(I370*H370,2)</f>
        <v>0</v>
      </c>
      <c r="K370" s="207" t="s">
        <v>140</v>
      </c>
      <c r="L370" s="45"/>
      <c r="M370" s="212" t="s">
        <v>19</v>
      </c>
      <c r="N370" s="213" t="s">
        <v>40</v>
      </c>
      <c r="O370" s="85"/>
      <c r="P370" s="214">
        <f>O370*H370</f>
        <v>0</v>
      </c>
      <c r="Q370" s="214">
        <v>0</v>
      </c>
      <c r="R370" s="214">
        <f>Q370*H370</f>
        <v>0</v>
      </c>
      <c r="S370" s="214">
        <v>0</v>
      </c>
      <c r="T370" s="215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16" t="s">
        <v>141</v>
      </c>
      <c r="AT370" s="216" t="s">
        <v>136</v>
      </c>
      <c r="AU370" s="216" t="s">
        <v>79</v>
      </c>
      <c r="AY370" s="18" t="s">
        <v>134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8" t="s">
        <v>77</v>
      </c>
      <c r="BK370" s="217">
        <f>ROUND(I370*H370,2)</f>
        <v>0</v>
      </c>
      <c r="BL370" s="18" t="s">
        <v>141</v>
      </c>
      <c r="BM370" s="216" t="s">
        <v>874</v>
      </c>
    </row>
    <row r="371" spans="1:47" s="2" customFormat="1" ht="12">
      <c r="A371" s="39"/>
      <c r="B371" s="40"/>
      <c r="C371" s="41"/>
      <c r="D371" s="218" t="s">
        <v>143</v>
      </c>
      <c r="E371" s="41"/>
      <c r="F371" s="219" t="s">
        <v>588</v>
      </c>
      <c r="G371" s="41"/>
      <c r="H371" s="41"/>
      <c r="I371" s="220"/>
      <c r="J371" s="41"/>
      <c r="K371" s="41"/>
      <c r="L371" s="45"/>
      <c r="M371" s="221"/>
      <c r="N371" s="222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143</v>
      </c>
      <c r="AU371" s="18" t="s">
        <v>79</v>
      </c>
    </row>
    <row r="372" spans="1:47" s="2" customFormat="1" ht="12">
      <c r="A372" s="39"/>
      <c r="B372" s="40"/>
      <c r="C372" s="41"/>
      <c r="D372" s="223" t="s">
        <v>145</v>
      </c>
      <c r="E372" s="41"/>
      <c r="F372" s="224" t="s">
        <v>589</v>
      </c>
      <c r="G372" s="41"/>
      <c r="H372" s="41"/>
      <c r="I372" s="220"/>
      <c r="J372" s="41"/>
      <c r="K372" s="41"/>
      <c r="L372" s="45"/>
      <c r="M372" s="258"/>
      <c r="N372" s="259"/>
      <c r="O372" s="260"/>
      <c r="P372" s="260"/>
      <c r="Q372" s="260"/>
      <c r="R372" s="260"/>
      <c r="S372" s="260"/>
      <c r="T372" s="261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145</v>
      </c>
      <c r="AU372" s="18" t="s">
        <v>79</v>
      </c>
    </row>
    <row r="373" spans="1:31" s="2" customFormat="1" ht="6.95" customHeight="1">
      <c r="A373" s="39"/>
      <c r="B373" s="60"/>
      <c r="C373" s="61"/>
      <c r="D373" s="61"/>
      <c r="E373" s="61"/>
      <c r="F373" s="61"/>
      <c r="G373" s="61"/>
      <c r="H373" s="61"/>
      <c r="I373" s="61"/>
      <c r="J373" s="61"/>
      <c r="K373" s="61"/>
      <c r="L373" s="45"/>
      <c r="M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</row>
  </sheetData>
  <sheetProtection password="CC35" sheet="1" objects="1" scenarios="1" formatColumns="0" formatRows="0" autoFilter="0"/>
  <autoFilter ref="C87:K372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3" r:id="rId1" display="https://podminky.urs.cz/item/CS_URS_2022_02/111151103"/>
    <hyperlink ref="F97" r:id="rId2" display="https://podminky.urs.cz/item/CS_URS_2022_02/111211231"/>
    <hyperlink ref="F101" r:id="rId3" display="https://podminky.urs.cz/item/CS_URS_2022_02/111251201"/>
    <hyperlink ref="F105" r:id="rId4" display="https://podminky.urs.cz/item/CS_URS_2022_02/112101101"/>
    <hyperlink ref="F109" r:id="rId5" display="https://podminky.urs.cz/item/CS_URS_2022_02/112111111"/>
    <hyperlink ref="F113" r:id="rId6" display="https://podminky.urs.cz/item/CS_URS_2022_02/112251101"/>
    <hyperlink ref="F117" r:id="rId7" display="https://podminky.urs.cz/item/CS_URS_2022_02/115101201"/>
    <hyperlink ref="F121" r:id="rId8" display="https://podminky.urs.cz/item/CS_URS_2022_02/115101301"/>
    <hyperlink ref="F125" r:id="rId9" display="https://podminky.urs.cz/item/CS_URS_2022_02/121151123"/>
    <hyperlink ref="F130" r:id="rId10" display="https://podminky.urs.cz/item/CS_URS_2022_02/122702119"/>
    <hyperlink ref="F134" r:id="rId11" display="https://podminky.urs.cz/item/CS_URS_2022_02/124253101"/>
    <hyperlink ref="F139" r:id="rId12" display="https://podminky.urs.cz/item/CS_URS_2022_02/124253119"/>
    <hyperlink ref="F143" r:id="rId13" display="https://podminky.urs.cz/item/CS_URS_2022_02/124353100"/>
    <hyperlink ref="F147" r:id="rId14" display="https://podminky.urs.cz/item/CS_URS_2022_02/132151251"/>
    <hyperlink ref="F155" r:id="rId15" display="https://podminky.urs.cz/item/CS_URS_2022_02/162201401"/>
    <hyperlink ref="F159" r:id="rId16" display="https://podminky.urs.cz/item/CS_URS_2022_02/162351103"/>
    <hyperlink ref="F172" r:id="rId17" display="https://podminky.urs.cz/item/CS_URS_2022_02/162751119"/>
    <hyperlink ref="F176" r:id="rId18" display="https://podminky.urs.cz/item/CS_URS_2022_02/167151111"/>
    <hyperlink ref="F189" r:id="rId19" display="https://podminky.urs.cz/item/CS_URS_2022_02/171151103"/>
    <hyperlink ref="F197" r:id="rId20" display="https://podminky.urs.cz/item/CS_URS_2022_02/171201221"/>
    <hyperlink ref="F203" r:id="rId21" display="https://podminky.urs.cz/item/CS_URS_2022_02/171251201"/>
    <hyperlink ref="F209" r:id="rId22" display="https://podminky.urs.cz/item/CS_URS_2022_02/181351113"/>
    <hyperlink ref="F214" r:id="rId23" display="https://podminky.urs.cz/item/CS_URS_2022_02/181451311"/>
    <hyperlink ref="F222" r:id="rId24" display="https://podminky.urs.cz/item/CS_URS_2022_02/181451312"/>
    <hyperlink ref="F229" r:id="rId25" display="https://podminky.urs.cz/item/CS_URS_2022_02/181951112"/>
    <hyperlink ref="F235" r:id="rId26" display="https://podminky.urs.cz/item/CS_URS_2022_02/182151111"/>
    <hyperlink ref="F240" r:id="rId27" display="https://podminky.urs.cz/item/CS_URS_2022_02/213141112"/>
    <hyperlink ref="F257" r:id="rId28" display="https://podminky.urs.cz/item/CS_URS_2022_02/321321115"/>
    <hyperlink ref="F266" r:id="rId29" display="https://podminky.urs.cz/item/CS_URS_2022_02/321351010"/>
    <hyperlink ref="F275" r:id="rId30" display="https://podminky.urs.cz/item/CS_URS_2022_02/321352010"/>
    <hyperlink ref="F283" r:id="rId31" display="https://podminky.urs.cz/item/CS_URS_2022_02/321366111"/>
    <hyperlink ref="F288" r:id="rId32" display="https://podminky.urs.cz/item/CS_URS_2022_02/321368211"/>
    <hyperlink ref="F294" r:id="rId33" display="https://podminky.urs.cz/item/CS_URS_2022_02/451315126"/>
    <hyperlink ref="F300" r:id="rId34" display="https://podminky.urs.cz/item/CS_URS_2022_02/462512370"/>
    <hyperlink ref="F306" r:id="rId35" display="https://podminky.urs.cz/item/CS_URS_2022_02/463212111"/>
    <hyperlink ref="F316" r:id="rId36" display="https://podminky.urs.cz/item/CS_URS_2022_02/463212191"/>
    <hyperlink ref="F326" r:id="rId37" display="https://podminky.urs.cz/item/CS_URS_2022_02/467951220"/>
    <hyperlink ref="F333" r:id="rId38" display="https://podminky.urs.cz/item/CS_URS_2022_02/564831111"/>
    <hyperlink ref="F342" r:id="rId39" display="https://podminky.urs.cz/item/CS_URS_2022_02/820391113"/>
    <hyperlink ref="F347" r:id="rId40" display="https://podminky.urs.cz/item/CS_URS_2022_02/899643111"/>
    <hyperlink ref="F353" r:id="rId41" display="https://podminky.urs.cz/item/CS_URS_2022_02/919521110"/>
    <hyperlink ref="F360" r:id="rId42" display="https://podminky.urs.cz/item/CS_URS_2022_02/919535556"/>
    <hyperlink ref="F372" r:id="rId43" display="https://podminky.urs.cz/item/CS_URS_2022_02/9983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79</v>
      </c>
    </row>
    <row r="4" spans="2:46" s="1" customFormat="1" ht="24.95" customHeight="1">
      <c r="B4" s="21"/>
      <c r="D4" s="131" t="s">
        <v>102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Hospodaření se srážkovými vodami na území obce Skřípov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875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22. 11. 2022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ROUND(J87,2)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ROUND((SUM(BE87:BE235)),2)</f>
        <v>0</v>
      </c>
      <c r="G33" s="39"/>
      <c r="H33" s="39"/>
      <c r="I33" s="149">
        <v>0.21</v>
      </c>
      <c r="J33" s="148">
        <f>ROUND(((SUM(BE87:BE235))*I33),2)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ROUND((SUM(BF87:BF235)),2)</f>
        <v>0</v>
      </c>
      <c r="G34" s="39"/>
      <c r="H34" s="39"/>
      <c r="I34" s="149">
        <v>0.15</v>
      </c>
      <c r="J34" s="148">
        <f>ROUND(((SUM(BF87:BF235))*I34),2)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ROUND((SUM(BG87:BG235)),2)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ROUND((SUM(BH87:BH235)),2)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ROUND((SUM(BI87:BI235)),2)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Hospodaření se srážkovými vodami na území obce Skřípov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05 - Vodní nádrž 5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22. 11. 2022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106</v>
      </c>
      <c r="D57" s="163"/>
      <c r="E57" s="163"/>
      <c r="F57" s="163"/>
      <c r="G57" s="163"/>
      <c r="H57" s="163"/>
      <c r="I57" s="163"/>
      <c r="J57" s="164" t="s">
        <v>107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108</v>
      </c>
    </row>
    <row r="60" spans="1:31" s="9" customFormat="1" ht="24.95" customHeight="1">
      <c r="A60" s="9"/>
      <c r="B60" s="166"/>
      <c r="C60" s="167"/>
      <c r="D60" s="168" t="s">
        <v>109</v>
      </c>
      <c r="E60" s="169"/>
      <c r="F60" s="169"/>
      <c r="G60" s="169"/>
      <c r="H60" s="169"/>
      <c r="I60" s="169"/>
      <c r="J60" s="170">
        <f>J88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110</v>
      </c>
      <c r="E61" s="175"/>
      <c r="F61" s="175"/>
      <c r="G61" s="175"/>
      <c r="H61" s="175"/>
      <c r="I61" s="175"/>
      <c r="J61" s="176">
        <f>J89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111</v>
      </c>
      <c r="E62" s="175"/>
      <c r="F62" s="175"/>
      <c r="G62" s="175"/>
      <c r="H62" s="175"/>
      <c r="I62" s="175"/>
      <c r="J62" s="176">
        <f>J185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113</v>
      </c>
      <c r="E63" s="175"/>
      <c r="F63" s="175"/>
      <c r="G63" s="175"/>
      <c r="H63" s="175"/>
      <c r="I63" s="175"/>
      <c r="J63" s="176">
        <f>J195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114</v>
      </c>
      <c r="E64" s="175"/>
      <c r="F64" s="175"/>
      <c r="G64" s="175"/>
      <c r="H64" s="175"/>
      <c r="I64" s="175"/>
      <c r="J64" s="176">
        <f>J211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116</v>
      </c>
      <c r="E65" s="175"/>
      <c r="F65" s="175"/>
      <c r="G65" s="175"/>
      <c r="H65" s="175"/>
      <c r="I65" s="175"/>
      <c r="J65" s="176">
        <f>J222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117</v>
      </c>
      <c r="E66" s="175"/>
      <c r="F66" s="175"/>
      <c r="G66" s="175"/>
      <c r="H66" s="175"/>
      <c r="I66" s="175"/>
      <c r="J66" s="176">
        <f>J228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118</v>
      </c>
      <c r="E67" s="175"/>
      <c r="F67" s="175"/>
      <c r="G67" s="175"/>
      <c r="H67" s="175"/>
      <c r="I67" s="175"/>
      <c r="J67" s="176">
        <f>J232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119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61" t="str">
        <f>E7</f>
        <v>Hospodaření se srážkovými vodami na území obce Skřípov</v>
      </c>
      <c r="F77" s="33"/>
      <c r="G77" s="33"/>
      <c r="H77" s="33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103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E9</f>
        <v>SO 05 - Vodní nádrž 5</v>
      </c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F12</f>
        <v xml:space="preserve"> </v>
      </c>
      <c r="G81" s="41"/>
      <c r="H81" s="41"/>
      <c r="I81" s="33" t="s">
        <v>23</v>
      </c>
      <c r="J81" s="73" t="str">
        <f>IF(J12="","",J12)</f>
        <v>22. 11. 2022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E15</f>
        <v xml:space="preserve"> </v>
      </c>
      <c r="G83" s="41"/>
      <c r="H83" s="41"/>
      <c r="I83" s="33" t="s">
        <v>30</v>
      </c>
      <c r="J83" s="37" t="str">
        <f>E21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28</v>
      </c>
      <c r="D84" s="41"/>
      <c r="E84" s="41"/>
      <c r="F84" s="28" t="str">
        <f>IF(E18="","",E18)</f>
        <v>Vyplň údaj</v>
      </c>
      <c r="G84" s="41"/>
      <c r="H84" s="41"/>
      <c r="I84" s="33" t="s">
        <v>32</v>
      </c>
      <c r="J84" s="37" t="str">
        <f>E24</f>
        <v xml:space="preserve"> 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78"/>
      <c r="B86" s="179"/>
      <c r="C86" s="180" t="s">
        <v>120</v>
      </c>
      <c r="D86" s="181" t="s">
        <v>54</v>
      </c>
      <c r="E86" s="181" t="s">
        <v>50</v>
      </c>
      <c r="F86" s="181" t="s">
        <v>51</v>
      </c>
      <c r="G86" s="181" t="s">
        <v>121</v>
      </c>
      <c r="H86" s="181" t="s">
        <v>122</v>
      </c>
      <c r="I86" s="181" t="s">
        <v>123</v>
      </c>
      <c r="J86" s="181" t="s">
        <v>107</v>
      </c>
      <c r="K86" s="182" t="s">
        <v>124</v>
      </c>
      <c r="L86" s="183"/>
      <c r="M86" s="93" t="s">
        <v>19</v>
      </c>
      <c r="N86" s="94" t="s">
        <v>39</v>
      </c>
      <c r="O86" s="94" t="s">
        <v>125</v>
      </c>
      <c r="P86" s="94" t="s">
        <v>126</v>
      </c>
      <c r="Q86" s="94" t="s">
        <v>127</v>
      </c>
      <c r="R86" s="94" t="s">
        <v>128</v>
      </c>
      <c r="S86" s="94" t="s">
        <v>129</v>
      </c>
      <c r="T86" s="95" t="s">
        <v>130</v>
      </c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</row>
    <row r="87" spans="1:63" s="2" customFormat="1" ht="22.8" customHeight="1">
      <c r="A87" s="39"/>
      <c r="B87" s="40"/>
      <c r="C87" s="100" t="s">
        <v>131</v>
      </c>
      <c r="D87" s="41"/>
      <c r="E87" s="41"/>
      <c r="F87" s="41"/>
      <c r="G87" s="41"/>
      <c r="H87" s="41"/>
      <c r="I87" s="41"/>
      <c r="J87" s="184">
        <f>BK87</f>
        <v>0</v>
      </c>
      <c r="K87" s="41"/>
      <c r="L87" s="45"/>
      <c r="M87" s="96"/>
      <c r="N87" s="185"/>
      <c r="O87" s="97"/>
      <c r="P87" s="186">
        <f>P88</f>
        <v>0</v>
      </c>
      <c r="Q87" s="97"/>
      <c r="R87" s="186">
        <f>R88</f>
        <v>289.3653352</v>
      </c>
      <c r="S87" s="97"/>
      <c r="T87" s="187">
        <f>T88</f>
        <v>104.24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68</v>
      </c>
      <c r="AU87" s="18" t="s">
        <v>108</v>
      </c>
      <c r="BK87" s="188">
        <f>BK88</f>
        <v>0</v>
      </c>
    </row>
    <row r="88" spans="1:63" s="12" customFormat="1" ht="25.9" customHeight="1">
      <c r="A88" s="12"/>
      <c r="B88" s="189"/>
      <c r="C88" s="190"/>
      <c r="D88" s="191" t="s">
        <v>68</v>
      </c>
      <c r="E88" s="192" t="s">
        <v>132</v>
      </c>
      <c r="F88" s="192" t="s">
        <v>133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P89+P185+P195+P211+P222+P228+P232</f>
        <v>0</v>
      </c>
      <c r="Q88" s="197"/>
      <c r="R88" s="198">
        <f>R89+R185+R195+R211+R222+R228+R232</f>
        <v>289.3653352</v>
      </c>
      <c r="S88" s="197"/>
      <c r="T88" s="199">
        <f>T89+T185+T195+T211+T222+T228+T232</f>
        <v>104.24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77</v>
      </c>
      <c r="AT88" s="201" t="s">
        <v>68</v>
      </c>
      <c r="AU88" s="201" t="s">
        <v>69</v>
      </c>
      <c r="AY88" s="200" t="s">
        <v>134</v>
      </c>
      <c r="BK88" s="202">
        <f>BK89+BK185+BK195+BK211+BK222+BK228+BK232</f>
        <v>0</v>
      </c>
    </row>
    <row r="89" spans="1:63" s="12" customFormat="1" ht="22.8" customHeight="1">
      <c r="A89" s="12"/>
      <c r="B89" s="189"/>
      <c r="C89" s="190"/>
      <c r="D89" s="191" t="s">
        <v>68</v>
      </c>
      <c r="E89" s="203" t="s">
        <v>77</v>
      </c>
      <c r="F89" s="203" t="s">
        <v>135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SUM(P90:P184)</f>
        <v>0</v>
      </c>
      <c r="Q89" s="197"/>
      <c r="R89" s="198">
        <f>SUM(R90:R184)</f>
        <v>0.0112817</v>
      </c>
      <c r="S89" s="197"/>
      <c r="T89" s="199">
        <f>SUM(T90:T184)</f>
        <v>64.24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77</v>
      </c>
      <c r="AT89" s="201" t="s">
        <v>68</v>
      </c>
      <c r="AU89" s="201" t="s">
        <v>77</v>
      </c>
      <c r="AY89" s="200" t="s">
        <v>134</v>
      </c>
      <c r="BK89" s="202">
        <f>SUM(BK90:BK184)</f>
        <v>0</v>
      </c>
    </row>
    <row r="90" spans="1:65" s="2" customFormat="1" ht="16.5" customHeight="1">
      <c r="A90" s="39"/>
      <c r="B90" s="40"/>
      <c r="C90" s="205" t="s">
        <v>77</v>
      </c>
      <c r="D90" s="205" t="s">
        <v>136</v>
      </c>
      <c r="E90" s="206" t="s">
        <v>137</v>
      </c>
      <c r="F90" s="207" t="s">
        <v>138</v>
      </c>
      <c r="G90" s="208" t="s">
        <v>139</v>
      </c>
      <c r="H90" s="209">
        <v>340</v>
      </c>
      <c r="I90" s="210"/>
      <c r="J90" s="211">
        <f>ROUND(I90*H90,2)</f>
        <v>0</v>
      </c>
      <c r="K90" s="207" t="s">
        <v>140</v>
      </c>
      <c r="L90" s="45"/>
      <c r="M90" s="212" t="s">
        <v>19</v>
      </c>
      <c r="N90" s="213" t="s">
        <v>40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141</v>
      </c>
      <c r="AT90" s="216" t="s">
        <v>136</v>
      </c>
      <c r="AU90" s="216" t="s">
        <v>79</v>
      </c>
      <c r="AY90" s="18" t="s">
        <v>134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77</v>
      </c>
      <c r="BK90" s="217">
        <f>ROUND(I90*H90,2)</f>
        <v>0</v>
      </c>
      <c r="BL90" s="18" t="s">
        <v>141</v>
      </c>
      <c r="BM90" s="216" t="s">
        <v>876</v>
      </c>
    </row>
    <row r="91" spans="1:47" s="2" customFormat="1" ht="12">
      <c r="A91" s="39"/>
      <c r="B91" s="40"/>
      <c r="C91" s="41"/>
      <c r="D91" s="218" t="s">
        <v>143</v>
      </c>
      <c r="E91" s="41"/>
      <c r="F91" s="219" t="s">
        <v>144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143</v>
      </c>
      <c r="AU91" s="18" t="s">
        <v>79</v>
      </c>
    </row>
    <row r="92" spans="1:47" s="2" customFormat="1" ht="12">
      <c r="A92" s="39"/>
      <c r="B92" s="40"/>
      <c r="C92" s="41"/>
      <c r="D92" s="223" t="s">
        <v>145</v>
      </c>
      <c r="E92" s="41"/>
      <c r="F92" s="224" t="s">
        <v>146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145</v>
      </c>
      <c r="AU92" s="18" t="s">
        <v>79</v>
      </c>
    </row>
    <row r="93" spans="1:51" s="13" customFormat="1" ht="12">
      <c r="A93" s="13"/>
      <c r="B93" s="225"/>
      <c r="C93" s="226"/>
      <c r="D93" s="218" t="s">
        <v>147</v>
      </c>
      <c r="E93" s="227" t="s">
        <v>19</v>
      </c>
      <c r="F93" s="228" t="s">
        <v>877</v>
      </c>
      <c r="G93" s="226"/>
      <c r="H93" s="229">
        <v>340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147</v>
      </c>
      <c r="AU93" s="235" t="s">
        <v>79</v>
      </c>
      <c r="AV93" s="13" t="s">
        <v>79</v>
      </c>
      <c r="AW93" s="13" t="s">
        <v>31</v>
      </c>
      <c r="AX93" s="13" t="s">
        <v>77</v>
      </c>
      <c r="AY93" s="235" t="s">
        <v>134</v>
      </c>
    </row>
    <row r="94" spans="1:65" s="2" customFormat="1" ht="16.5" customHeight="1">
      <c r="A94" s="39"/>
      <c r="B94" s="40"/>
      <c r="C94" s="205" t="s">
        <v>79</v>
      </c>
      <c r="D94" s="205" t="s">
        <v>136</v>
      </c>
      <c r="E94" s="206" t="s">
        <v>150</v>
      </c>
      <c r="F94" s="207" t="s">
        <v>151</v>
      </c>
      <c r="G94" s="208" t="s">
        <v>152</v>
      </c>
      <c r="H94" s="209">
        <v>10</v>
      </c>
      <c r="I94" s="210"/>
      <c r="J94" s="211">
        <f>ROUND(I94*H94,2)</f>
        <v>0</v>
      </c>
      <c r="K94" s="207" t="s">
        <v>140</v>
      </c>
      <c r="L94" s="45"/>
      <c r="M94" s="212" t="s">
        <v>19</v>
      </c>
      <c r="N94" s="213" t="s">
        <v>40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141</v>
      </c>
      <c r="AT94" s="216" t="s">
        <v>136</v>
      </c>
      <c r="AU94" s="216" t="s">
        <v>79</v>
      </c>
      <c r="AY94" s="18" t="s">
        <v>134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77</v>
      </c>
      <c r="BK94" s="217">
        <f>ROUND(I94*H94,2)</f>
        <v>0</v>
      </c>
      <c r="BL94" s="18" t="s">
        <v>141</v>
      </c>
      <c r="BM94" s="216" t="s">
        <v>878</v>
      </c>
    </row>
    <row r="95" spans="1:47" s="2" customFormat="1" ht="12">
      <c r="A95" s="39"/>
      <c r="B95" s="40"/>
      <c r="C95" s="41"/>
      <c r="D95" s="218" t="s">
        <v>143</v>
      </c>
      <c r="E95" s="41"/>
      <c r="F95" s="219" t="s">
        <v>154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143</v>
      </c>
      <c r="AU95" s="18" t="s">
        <v>79</v>
      </c>
    </row>
    <row r="96" spans="1:47" s="2" customFormat="1" ht="12">
      <c r="A96" s="39"/>
      <c r="B96" s="40"/>
      <c r="C96" s="41"/>
      <c r="D96" s="223" t="s">
        <v>145</v>
      </c>
      <c r="E96" s="41"/>
      <c r="F96" s="224" t="s">
        <v>155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145</v>
      </c>
      <c r="AU96" s="18" t="s">
        <v>79</v>
      </c>
    </row>
    <row r="97" spans="1:51" s="13" customFormat="1" ht="12">
      <c r="A97" s="13"/>
      <c r="B97" s="225"/>
      <c r="C97" s="226"/>
      <c r="D97" s="218" t="s">
        <v>147</v>
      </c>
      <c r="E97" s="227" t="s">
        <v>19</v>
      </c>
      <c r="F97" s="228" t="s">
        <v>620</v>
      </c>
      <c r="G97" s="226"/>
      <c r="H97" s="229">
        <v>10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147</v>
      </c>
      <c r="AU97" s="235" t="s">
        <v>79</v>
      </c>
      <c r="AV97" s="13" t="s">
        <v>79</v>
      </c>
      <c r="AW97" s="13" t="s">
        <v>31</v>
      </c>
      <c r="AX97" s="13" t="s">
        <v>77</v>
      </c>
      <c r="AY97" s="235" t="s">
        <v>134</v>
      </c>
    </row>
    <row r="98" spans="1:65" s="2" customFormat="1" ht="16.5" customHeight="1">
      <c r="A98" s="39"/>
      <c r="B98" s="40"/>
      <c r="C98" s="205" t="s">
        <v>285</v>
      </c>
      <c r="D98" s="205" t="s">
        <v>136</v>
      </c>
      <c r="E98" s="206" t="s">
        <v>170</v>
      </c>
      <c r="F98" s="207" t="s">
        <v>171</v>
      </c>
      <c r="G98" s="208" t="s">
        <v>152</v>
      </c>
      <c r="H98" s="209">
        <v>10</v>
      </c>
      <c r="I98" s="210"/>
      <c r="J98" s="211">
        <f>ROUND(I98*H98,2)</f>
        <v>0</v>
      </c>
      <c r="K98" s="207" t="s">
        <v>140</v>
      </c>
      <c r="L98" s="45"/>
      <c r="M98" s="212" t="s">
        <v>19</v>
      </c>
      <c r="N98" s="213" t="s">
        <v>40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141</v>
      </c>
      <c r="AT98" s="216" t="s">
        <v>136</v>
      </c>
      <c r="AU98" s="216" t="s">
        <v>79</v>
      </c>
      <c r="AY98" s="18" t="s">
        <v>134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77</v>
      </c>
      <c r="BK98" s="217">
        <f>ROUND(I98*H98,2)</f>
        <v>0</v>
      </c>
      <c r="BL98" s="18" t="s">
        <v>141</v>
      </c>
      <c r="BM98" s="216" t="s">
        <v>879</v>
      </c>
    </row>
    <row r="99" spans="1:47" s="2" customFormat="1" ht="12">
      <c r="A99" s="39"/>
      <c r="B99" s="40"/>
      <c r="C99" s="41"/>
      <c r="D99" s="218" t="s">
        <v>143</v>
      </c>
      <c r="E99" s="41"/>
      <c r="F99" s="219" t="s">
        <v>173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143</v>
      </c>
      <c r="AU99" s="18" t="s">
        <v>79</v>
      </c>
    </row>
    <row r="100" spans="1:47" s="2" customFormat="1" ht="12">
      <c r="A100" s="39"/>
      <c r="B100" s="40"/>
      <c r="C100" s="41"/>
      <c r="D100" s="223" t="s">
        <v>145</v>
      </c>
      <c r="E100" s="41"/>
      <c r="F100" s="224" t="s">
        <v>174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145</v>
      </c>
      <c r="AU100" s="18" t="s">
        <v>79</v>
      </c>
    </row>
    <row r="101" spans="1:51" s="13" customFormat="1" ht="12">
      <c r="A101" s="13"/>
      <c r="B101" s="225"/>
      <c r="C101" s="226"/>
      <c r="D101" s="218" t="s">
        <v>147</v>
      </c>
      <c r="E101" s="227" t="s">
        <v>19</v>
      </c>
      <c r="F101" s="228" t="s">
        <v>620</v>
      </c>
      <c r="G101" s="226"/>
      <c r="H101" s="229">
        <v>10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147</v>
      </c>
      <c r="AU101" s="235" t="s">
        <v>79</v>
      </c>
      <c r="AV101" s="13" t="s">
        <v>79</v>
      </c>
      <c r="AW101" s="13" t="s">
        <v>31</v>
      </c>
      <c r="AX101" s="13" t="s">
        <v>77</v>
      </c>
      <c r="AY101" s="235" t="s">
        <v>134</v>
      </c>
    </row>
    <row r="102" spans="1:65" s="2" customFormat="1" ht="21.75" customHeight="1">
      <c r="A102" s="39"/>
      <c r="B102" s="40"/>
      <c r="C102" s="205" t="s">
        <v>264</v>
      </c>
      <c r="D102" s="205" t="s">
        <v>136</v>
      </c>
      <c r="E102" s="206" t="s">
        <v>182</v>
      </c>
      <c r="F102" s="207" t="s">
        <v>183</v>
      </c>
      <c r="G102" s="208" t="s">
        <v>139</v>
      </c>
      <c r="H102" s="209">
        <v>146</v>
      </c>
      <c r="I102" s="210"/>
      <c r="J102" s="211">
        <f>ROUND(I102*H102,2)</f>
        <v>0</v>
      </c>
      <c r="K102" s="207" t="s">
        <v>140</v>
      </c>
      <c r="L102" s="45"/>
      <c r="M102" s="212" t="s">
        <v>19</v>
      </c>
      <c r="N102" s="213" t="s">
        <v>40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0.44</v>
      </c>
      <c r="T102" s="215">
        <f>S102*H102</f>
        <v>64.24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141</v>
      </c>
      <c r="AT102" s="216" t="s">
        <v>136</v>
      </c>
      <c r="AU102" s="216" t="s">
        <v>79</v>
      </c>
      <c r="AY102" s="18" t="s">
        <v>134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77</v>
      </c>
      <c r="BK102" s="217">
        <f>ROUND(I102*H102,2)</f>
        <v>0</v>
      </c>
      <c r="BL102" s="18" t="s">
        <v>141</v>
      </c>
      <c r="BM102" s="216" t="s">
        <v>880</v>
      </c>
    </row>
    <row r="103" spans="1:47" s="2" customFormat="1" ht="12">
      <c r="A103" s="39"/>
      <c r="B103" s="40"/>
      <c r="C103" s="41"/>
      <c r="D103" s="218" t="s">
        <v>143</v>
      </c>
      <c r="E103" s="41"/>
      <c r="F103" s="219" t="s">
        <v>185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143</v>
      </c>
      <c r="AU103" s="18" t="s">
        <v>79</v>
      </c>
    </row>
    <row r="104" spans="1:47" s="2" customFormat="1" ht="12">
      <c r="A104" s="39"/>
      <c r="B104" s="40"/>
      <c r="C104" s="41"/>
      <c r="D104" s="223" t="s">
        <v>145</v>
      </c>
      <c r="E104" s="41"/>
      <c r="F104" s="224" t="s">
        <v>186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145</v>
      </c>
      <c r="AU104" s="18" t="s">
        <v>79</v>
      </c>
    </row>
    <row r="105" spans="1:51" s="13" customFormat="1" ht="12">
      <c r="A105" s="13"/>
      <c r="B105" s="225"/>
      <c r="C105" s="226"/>
      <c r="D105" s="218" t="s">
        <v>147</v>
      </c>
      <c r="E105" s="227" t="s">
        <v>19</v>
      </c>
      <c r="F105" s="228" t="s">
        <v>193</v>
      </c>
      <c r="G105" s="226"/>
      <c r="H105" s="229">
        <v>146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147</v>
      </c>
      <c r="AU105" s="235" t="s">
        <v>79</v>
      </c>
      <c r="AV105" s="13" t="s">
        <v>79</v>
      </c>
      <c r="AW105" s="13" t="s">
        <v>31</v>
      </c>
      <c r="AX105" s="13" t="s">
        <v>77</v>
      </c>
      <c r="AY105" s="235" t="s">
        <v>134</v>
      </c>
    </row>
    <row r="106" spans="1:65" s="2" customFormat="1" ht="16.5" customHeight="1">
      <c r="A106" s="39"/>
      <c r="B106" s="40"/>
      <c r="C106" s="205" t="s">
        <v>141</v>
      </c>
      <c r="D106" s="205" t="s">
        <v>136</v>
      </c>
      <c r="E106" s="206" t="s">
        <v>194</v>
      </c>
      <c r="F106" s="207" t="s">
        <v>195</v>
      </c>
      <c r="G106" s="208" t="s">
        <v>196</v>
      </c>
      <c r="H106" s="209">
        <v>50</v>
      </c>
      <c r="I106" s="210"/>
      <c r="J106" s="211">
        <f>ROUND(I106*H106,2)</f>
        <v>0</v>
      </c>
      <c r="K106" s="207" t="s">
        <v>140</v>
      </c>
      <c r="L106" s="45"/>
      <c r="M106" s="212" t="s">
        <v>19</v>
      </c>
      <c r="N106" s="213" t="s">
        <v>40</v>
      </c>
      <c r="O106" s="85"/>
      <c r="P106" s="214">
        <f>O106*H106</f>
        <v>0</v>
      </c>
      <c r="Q106" s="214">
        <v>3.2634E-05</v>
      </c>
      <c r="R106" s="214">
        <f>Q106*H106</f>
        <v>0.0016317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141</v>
      </c>
      <c r="AT106" s="216" t="s">
        <v>136</v>
      </c>
      <c r="AU106" s="216" t="s">
        <v>79</v>
      </c>
      <c r="AY106" s="18" t="s">
        <v>134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77</v>
      </c>
      <c r="BK106" s="217">
        <f>ROUND(I106*H106,2)</f>
        <v>0</v>
      </c>
      <c r="BL106" s="18" t="s">
        <v>141</v>
      </c>
      <c r="BM106" s="216" t="s">
        <v>881</v>
      </c>
    </row>
    <row r="107" spans="1:47" s="2" customFormat="1" ht="12">
      <c r="A107" s="39"/>
      <c r="B107" s="40"/>
      <c r="C107" s="41"/>
      <c r="D107" s="218" t="s">
        <v>143</v>
      </c>
      <c r="E107" s="41"/>
      <c r="F107" s="219" t="s">
        <v>198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143</v>
      </c>
      <c r="AU107" s="18" t="s">
        <v>79</v>
      </c>
    </row>
    <row r="108" spans="1:47" s="2" customFormat="1" ht="12">
      <c r="A108" s="39"/>
      <c r="B108" s="40"/>
      <c r="C108" s="41"/>
      <c r="D108" s="223" t="s">
        <v>145</v>
      </c>
      <c r="E108" s="41"/>
      <c r="F108" s="224" t="s">
        <v>199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145</v>
      </c>
      <c r="AU108" s="18" t="s">
        <v>79</v>
      </c>
    </row>
    <row r="109" spans="1:51" s="13" customFormat="1" ht="12">
      <c r="A109" s="13"/>
      <c r="B109" s="225"/>
      <c r="C109" s="226"/>
      <c r="D109" s="218" t="s">
        <v>147</v>
      </c>
      <c r="E109" s="227" t="s">
        <v>19</v>
      </c>
      <c r="F109" s="228" t="s">
        <v>882</v>
      </c>
      <c r="G109" s="226"/>
      <c r="H109" s="229">
        <v>50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147</v>
      </c>
      <c r="AU109" s="235" t="s">
        <v>79</v>
      </c>
      <c r="AV109" s="13" t="s">
        <v>79</v>
      </c>
      <c r="AW109" s="13" t="s">
        <v>31</v>
      </c>
      <c r="AX109" s="13" t="s">
        <v>77</v>
      </c>
      <c r="AY109" s="235" t="s">
        <v>134</v>
      </c>
    </row>
    <row r="110" spans="1:65" s="2" customFormat="1" ht="16.5" customHeight="1">
      <c r="A110" s="39"/>
      <c r="B110" s="40"/>
      <c r="C110" s="205" t="s">
        <v>156</v>
      </c>
      <c r="D110" s="205" t="s">
        <v>136</v>
      </c>
      <c r="E110" s="206" t="s">
        <v>210</v>
      </c>
      <c r="F110" s="207" t="s">
        <v>211</v>
      </c>
      <c r="G110" s="208" t="s">
        <v>212</v>
      </c>
      <c r="H110" s="209">
        <v>30</v>
      </c>
      <c r="I110" s="210"/>
      <c r="J110" s="211">
        <f>ROUND(I110*H110,2)</f>
        <v>0</v>
      </c>
      <c r="K110" s="207" t="s">
        <v>140</v>
      </c>
      <c r="L110" s="45"/>
      <c r="M110" s="212" t="s">
        <v>19</v>
      </c>
      <c r="N110" s="213" t="s">
        <v>40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141</v>
      </c>
      <c r="AT110" s="216" t="s">
        <v>136</v>
      </c>
      <c r="AU110" s="216" t="s">
        <v>79</v>
      </c>
      <c r="AY110" s="18" t="s">
        <v>134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77</v>
      </c>
      <c r="BK110" s="217">
        <f>ROUND(I110*H110,2)</f>
        <v>0</v>
      </c>
      <c r="BL110" s="18" t="s">
        <v>141</v>
      </c>
      <c r="BM110" s="216" t="s">
        <v>883</v>
      </c>
    </row>
    <row r="111" spans="1:47" s="2" customFormat="1" ht="12">
      <c r="A111" s="39"/>
      <c r="B111" s="40"/>
      <c r="C111" s="41"/>
      <c r="D111" s="218" t="s">
        <v>143</v>
      </c>
      <c r="E111" s="41"/>
      <c r="F111" s="219" t="s">
        <v>214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143</v>
      </c>
      <c r="AU111" s="18" t="s">
        <v>79</v>
      </c>
    </row>
    <row r="112" spans="1:47" s="2" customFormat="1" ht="12">
      <c r="A112" s="39"/>
      <c r="B112" s="40"/>
      <c r="C112" s="41"/>
      <c r="D112" s="223" t="s">
        <v>145</v>
      </c>
      <c r="E112" s="41"/>
      <c r="F112" s="224" t="s">
        <v>215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145</v>
      </c>
      <c r="AU112" s="18" t="s">
        <v>79</v>
      </c>
    </row>
    <row r="113" spans="1:51" s="13" customFormat="1" ht="12">
      <c r="A113" s="13"/>
      <c r="B113" s="225"/>
      <c r="C113" s="226"/>
      <c r="D113" s="218" t="s">
        <v>147</v>
      </c>
      <c r="E113" s="227" t="s">
        <v>19</v>
      </c>
      <c r="F113" s="228" t="s">
        <v>200</v>
      </c>
      <c r="G113" s="226"/>
      <c r="H113" s="229">
        <v>30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147</v>
      </c>
      <c r="AU113" s="235" t="s">
        <v>79</v>
      </c>
      <c r="AV113" s="13" t="s">
        <v>79</v>
      </c>
      <c r="AW113" s="13" t="s">
        <v>31</v>
      </c>
      <c r="AX113" s="13" t="s">
        <v>77</v>
      </c>
      <c r="AY113" s="235" t="s">
        <v>134</v>
      </c>
    </row>
    <row r="114" spans="1:65" s="2" customFormat="1" ht="16.5" customHeight="1">
      <c r="A114" s="39"/>
      <c r="B114" s="40"/>
      <c r="C114" s="205" t="s">
        <v>602</v>
      </c>
      <c r="D114" s="205" t="s">
        <v>136</v>
      </c>
      <c r="E114" s="206" t="s">
        <v>634</v>
      </c>
      <c r="F114" s="207" t="s">
        <v>635</v>
      </c>
      <c r="G114" s="208" t="s">
        <v>220</v>
      </c>
      <c r="H114" s="209">
        <v>110.3</v>
      </c>
      <c r="I114" s="210"/>
      <c r="J114" s="211">
        <f>ROUND(I114*H114,2)</f>
        <v>0</v>
      </c>
      <c r="K114" s="207" t="s">
        <v>140</v>
      </c>
      <c r="L114" s="45"/>
      <c r="M114" s="212" t="s">
        <v>19</v>
      </c>
      <c r="N114" s="213" t="s">
        <v>40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141</v>
      </c>
      <c r="AT114" s="216" t="s">
        <v>136</v>
      </c>
      <c r="AU114" s="216" t="s">
        <v>79</v>
      </c>
      <c r="AY114" s="18" t="s">
        <v>134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77</v>
      </c>
      <c r="BK114" s="217">
        <f>ROUND(I114*H114,2)</f>
        <v>0</v>
      </c>
      <c r="BL114" s="18" t="s">
        <v>141</v>
      </c>
      <c r="BM114" s="216" t="s">
        <v>884</v>
      </c>
    </row>
    <row r="115" spans="1:47" s="2" customFormat="1" ht="12">
      <c r="A115" s="39"/>
      <c r="B115" s="40"/>
      <c r="C115" s="41"/>
      <c r="D115" s="218" t="s">
        <v>143</v>
      </c>
      <c r="E115" s="41"/>
      <c r="F115" s="219" t="s">
        <v>637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143</v>
      </c>
      <c r="AU115" s="18" t="s">
        <v>79</v>
      </c>
    </row>
    <row r="116" spans="1:47" s="2" customFormat="1" ht="12">
      <c r="A116" s="39"/>
      <c r="B116" s="40"/>
      <c r="C116" s="41"/>
      <c r="D116" s="223" t="s">
        <v>145</v>
      </c>
      <c r="E116" s="41"/>
      <c r="F116" s="224" t="s">
        <v>638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145</v>
      </c>
      <c r="AU116" s="18" t="s">
        <v>79</v>
      </c>
    </row>
    <row r="117" spans="1:51" s="13" customFormat="1" ht="12">
      <c r="A117" s="13"/>
      <c r="B117" s="225"/>
      <c r="C117" s="226"/>
      <c r="D117" s="218" t="s">
        <v>147</v>
      </c>
      <c r="E117" s="227" t="s">
        <v>19</v>
      </c>
      <c r="F117" s="228" t="s">
        <v>885</v>
      </c>
      <c r="G117" s="226"/>
      <c r="H117" s="229">
        <v>66.5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147</v>
      </c>
      <c r="AU117" s="235" t="s">
        <v>79</v>
      </c>
      <c r="AV117" s="13" t="s">
        <v>79</v>
      </c>
      <c r="AW117" s="13" t="s">
        <v>31</v>
      </c>
      <c r="AX117" s="13" t="s">
        <v>69</v>
      </c>
      <c r="AY117" s="235" t="s">
        <v>134</v>
      </c>
    </row>
    <row r="118" spans="1:51" s="13" customFormat="1" ht="12">
      <c r="A118" s="13"/>
      <c r="B118" s="225"/>
      <c r="C118" s="226"/>
      <c r="D118" s="218" t="s">
        <v>147</v>
      </c>
      <c r="E118" s="227" t="s">
        <v>19</v>
      </c>
      <c r="F118" s="228" t="s">
        <v>886</v>
      </c>
      <c r="G118" s="226"/>
      <c r="H118" s="229">
        <v>43.8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147</v>
      </c>
      <c r="AU118" s="235" t="s">
        <v>79</v>
      </c>
      <c r="AV118" s="13" t="s">
        <v>79</v>
      </c>
      <c r="AW118" s="13" t="s">
        <v>31</v>
      </c>
      <c r="AX118" s="13" t="s">
        <v>69</v>
      </c>
      <c r="AY118" s="235" t="s">
        <v>134</v>
      </c>
    </row>
    <row r="119" spans="1:51" s="14" customFormat="1" ht="12">
      <c r="A119" s="14"/>
      <c r="B119" s="236"/>
      <c r="C119" s="237"/>
      <c r="D119" s="218" t="s">
        <v>147</v>
      </c>
      <c r="E119" s="238" t="s">
        <v>19</v>
      </c>
      <c r="F119" s="239" t="s">
        <v>232</v>
      </c>
      <c r="G119" s="237"/>
      <c r="H119" s="240">
        <v>110.3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147</v>
      </c>
      <c r="AU119" s="246" t="s">
        <v>79</v>
      </c>
      <c r="AV119" s="14" t="s">
        <v>141</v>
      </c>
      <c r="AW119" s="14" t="s">
        <v>31</v>
      </c>
      <c r="AX119" s="14" t="s">
        <v>77</v>
      </c>
      <c r="AY119" s="246" t="s">
        <v>134</v>
      </c>
    </row>
    <row r="120" spans="1:65" s="2" customFormat="1" ht="21.75" customHeight="1">
      <c r="A120" s="39"/>
      <c r="B120" s="40"/>
      <c r="C120" s="205" t="s">
        <v>472</v>
      </c>
      <c r="D120" s="205" t="s">
        <v>136</v>
      </c>
      <c r="E120" s="206" t="s">
        <v>265</v>
      </c>
      <c r="F120" s="207" t="s">
        <v>266</v>
      </c>
      <c r="G120" s="208" t="s">
        <v>220</v>
      </c>
      <c r="H120" s="209">
        <v>240.5</v>
      </c>
      <c r="I120" s="210"/>
      <c r="J120" s="211">
        <f>ROUND(I120*H120,2)</f>
        <v>0</v>
      </c>
      <c r="K120" s="207" t="s">
        <v>140</v>
      </c>
      <c r="L120" s="45"/>
      <c r="M120" s="212" t="s">
        <v>19</v>
      </c>
      <c r="N120" s="213" t="s">
        <v>40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141</v>
      </c>
      <c r="AT120" s="216" t="s">
        <v>136</v>
      </c>
      <c r="AU120" s="216" t="s">
        <v>79</v>
      </c>
      <c r="AY120" s="18" t="s">
        <v>134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77</v>
      </c>
      <c r="BK120" s="217">
        <f>ROUND(I120*H120,2)</f>
        <v>0</v>
      </c>
      <c r="BL120" s="18" t="s">
        <v>141</v>
      </c>
      <c r="BM120" s="216" t="s">
        <v>887</v>
      </c>
    </row>
    <row r="121" spans="1:47" s="2" customFormat="1" ht="12">
      <c r="A121" s="39"/>
      <c r="B121" s="40"/>
      <c r="C121" s="41"/>
      <c r="D121" s="218" t="s">
        <v>143</v>
      </c>
      <c r="E121" s="41"/>
      <c r="F121" s="219" t="s">
        <v>268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143</v>
      </c>
      <c r="AU121" s="18" t="s">
        <v>79</v>
      </c>
    </row>
    <row r="122" spans="1:47" s="2" customFormat="1" ht="12">
      <c r="A122" s="39"/>
      <c r="B122" s="40"/>
      <c r="C122" s="41"/>
      <c r="D122" s="223" t="s">
        <v>145</v>
      </c>
      <c r="E122" s="41"/>
      <c r="F122" s="224" t="s">
        <v>269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145</v>
      </c>
      <c r="AU122" s="18" t="s">
        <v>79</v>
      </c>
    </row>
    <row r="123" spans="1:51" s="13" customFormat="1" ht="12">
      <c r="A123" s="13"/>
      <c r="B123" s="225"/>
      <c r="C123" s="226"/>
      <c r="D123" s="218" t="s">
        <v>147</v>
      </c>
      <c r="E123" s="227" t="s">
        <v>19</v>
      </c>
      <c r="F123" s="228" t="s">
        <v>888</v>
      </c>
      <c r="G123" s="226"/>
      <c r="H123" s="229">
        <v>77.2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147</v>
      </c>
      <c r="AU123" s="235" t="s">
        <v>79</v>
      </c>
      <c r="AV123" s="13" t="s">
        <v>79</v>
      </c>
      <c r="AW123" s="13" t="s">
        <v>31</v>
      </c>
      <c r="AX123" s="13" t="s">
        <v>69</v>
      </c>
      <c r="AY123" s="235" t="s">
        <v>134</v>
      </c>
    </row>
    <row r="124" spans="1:51" s="13" customFormat="1" ht="12">
      <c r="A124" s="13"/>
      <c r="B124" s="225"/>
      <c r="C124" s="226"/>
      <c r="D124" s="218" t="s">
        <v>147</v>
      </c>
      <c r="E124" s="227" t="s">
        <v>19</v>
      </c>
      <c r="F124" s="228" t="s">
        <v>889</v>
      </c>
      <c r="G124" s="226"/>
      <c r="H124" s="229">
        <v>15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147</v>
      </c>
      <c r="AU124" s="235" t="s">
        <v>79</v>
      </c>
      <c r="AV124" s="13" t="s">
        <v>79</v>
      </c>
      <c r="AW124" s="13" t="s">
        <v>31</v>
      </c>
      <c r="AX124" s="13" t="s">
        <v>69</v>
      </c>
      <c r="AY124" s="235" t="s">
        <v>134</v>
      </c>
    </row>
    <row r="125" spans="1:51" s="13" customFormat="1" ht="12">
      <c r="A125" s="13"/>
      <c r="B125" s="225"/>
      <c r="C125" s="226"/>
      <c r="D125" s="218" t="s">
        <v>147</v>
      </c>
      <c r="E125" s="227" t="s">
        <v>19</v>
      </c>
      <c r="F125" s="228" t="s">
        <v>890</v>
      </c>
      <c r="G125" s="226"/>
      <c r="H125" s="229">
        <v>35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147</v>
      </c>
      <c r="AU125" s="235" t="s">
        <v>79</v>
      </c>
      <c r="AV125" s="13" t="s">
        <v>79</v>
      </c>
      <c r="AW125" s="13" t="s">
        <v>31</v>
      </c>
      <c r="AX125" s="13" t="s">
        <v>69</v>
      </c>
      <c r="AY125" s="235" t="s">
        <v>134</v>
      </c>
    </row>
    <row r="126" spans="1:51" s="13" customFormat="1" ht="12">
      <c r="A126" s="13"/>
      <c r="B126" s="225"/>
      <c r="C126" s="226"/>
      <c r="D126" s="218" t="s">
        <v>147</v>
      </c>
      <c r="E126" s="227" t="s">
        <v>19</v>
      </c>
      <c r="F126" s="228" t="s">
        <v>891</v>
      </c>
      <c r="G126" s="226"/>
      <c r="H126" s="229">
        <v>3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147</v>
      </c>
      <c r="AU126" s="235" t="s">
        <v>79</v>
      </c>
      <c r="AV126" s="13" t="s">
        <v>79</v>
      </c>
      <c r="AW126" s="13" t="s">
        <v>31</v>
      </c>
      <c r="AX126" s="13" t="s">
        <v>69</v>
      </c>
      <c r="AY126" s="235" t="s">
        <v>134</v>
      </c>
    </row>
    <row r="127" spans="1:51" s="13" customFormat="1" ht="12">
      <c r="A127" s="13"/>
      <c r="B127" s="225"/>
      <c r="C127" s="226"/>
      <c r="D127" s="218" t="s">
        <v>147</v>
      </c>
      <c r="E127" s="227" t="s">
        <v>19</v>
      </c>
      <c r="F127" s="228" t="s">
        <v>885</v>
      </c>
      <c r="G127" s="226"/>
      <c r="H127" s="229">
        <v>66.5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147</v>
      </c>
      <c r="AU127" s="235" t="s">
        <v>79</v>
      </c>
      <c r="AV127" s="13" t="s">
        <v>79</v>
      </c>
      <c r="AW127" s="13" t="s">
        <v>31</v>
      </c>
      <c r="AX127" s="13" t="s">
        <v>69</v>
      </c>
      <c r="AY127" s="235" t="s">
        <v>134</v>
      </c>
    </row>
    <row r="128" spans="1:51" s="13" customFormat="1" ht="12">
      <c r="A128" s="13"/>
      <c r="B128" s="225"/>
      <c r="C128" s="226"/>
      <c r="D128" s="218" t="s">
        <v>147</v>
      </c>
      <c r="E128" s="227" t="s">
        <v>19</v>
      </c>
      <c r="F128" s="228" t="s">
        <v>886</v>
      </c>
      <c r="G128" s="226"/>
      <c r="H128" s="229">
        <v>43.8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147</v>
      </c>
      <c r="AU128" s="235" t="s">
        <v>79</v>
      </c>
      <c r="AV128" s="13" t="s">
        <v>79</v>
      </c>
      <c r="AW128" s="13" t="s">
        <v>31</v>
      </c>
      <c r="AX128" s="13" t="s">
        <v>69</v>
      </c>
      <c r="AY128" s="235" t="s">
        <v>134</v>
      </c>
    </row>
    <row r="129" spans="1:51" s="14" customFormat="1" ht="12">
      <c r="A129" s="14"/>
      <c r="B129" s="236"/>
      <c r="C129" s="237"/>
      <c r="D129" s="218" t="s">
        <v>147</v>
      </c>
      <c r="E129" s="238" t="s">
        <v>19</v>
      </c>
      <c r="F129" s="239" t="s">
        <v>208</v>
      </c>
      <c r="G129" s="237"/>
      <c r="H129" s="240">
        <v>240.5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147</v>
      </c>
      <c r="AU129" s="246" t="s">
        <v>79</v>
      </c>
      <c r="AV129" s="14" t="s">
        <v>141</v>
      </c>
      <c r="AW129" s="14" t="s">
        <v>31</v>
      </c>
      <c r="AX129" s="14" t="s">
        <v>77</v>
      </c>
      <c r="AY129" s="246" t="s">
        <v>134</v>
      </c>
    </row>
    <row r="130" spans="1:65" s="2" customFormat="1" ht="16.5" customHeight="1">
      <c r="A130" s="39"/>
      <c r="B130" s="40"/>
      <c r="C130" s="205" t="s">
        <v>352</v>
      </c>
      <c r="D130" s="205" t="s">
        <v>136</v>
      </c>
      <c r="E130" s="206" t="s">
        <v>286</v>
      </c>
      <c r="F130" s="207" t="s">
        <v>287</v>
      </c>
      <c r="G130" s="208" t="s">
        <v>220</v>
      </c>
      <c r="H130" s="209">
        <v>317.7</v>
      </c>
      <c r="I130" s="210"/>
      <c r="J130" s="211">
        <f>ROUND(I130*H130,2)</f>
        <v>0</v>
      </c>
      <c r="K130" s="207" t="s">
        <v>140</v>
      </c>
      <c r="L130" s="45"/>
      <c r="M130" s="212" t="s">
        <v>19</v>
      </c>
      <c r="N130" s="213" t="s">
        <v>40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141</v>
      </c>
      <c r="AT130" s="216" t="s">
        <v>136</v>
      </c>
      <c r="AU130" s="216" t="s">
        <v>79</v>
      </c>
      <c r="AY130" s="18" t="s">
        <v>134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77</v>
      </c>
      <c r="BK130" s="217">
        <f>ROUND(I130*H130,2)</f>
        <v>0</v>
      </c>
      <c r="BL130" s="18" t="s">
        <v>141</v>
      </c>
      <c r="BM130" s="216" t="s">
        <v>892</v>
      </c>
    </row>
    <row r="131" spans="1:47" s="2" customFormat="1" ht="12">
      <c r="A131" s="39"/>
      <c r="B131" s="40"/>
      <c r="C131" s="41"/>
      <c r="D131" s="218" t="s">
        <v>143</v>
      </c>
      <c r="E131" s="41"/>
      <c r="F131" s="219" t="s">
        <v>289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143</v>
      </c>
      <c r="AU131" s="18" t="s">
        <v>79</v>
      </c>
    </row>
    <row r="132" spans="1:47" s="2" customFormat="1" ht="12">
      <c r="A132" s="39"/>
      <c r="B132" s="40"/>
      <c r="C132" s="41"/>
      <c r="D132" s="223" t="s">
        <v>145</v>
      </c>
      <c r="E132" s="41"/>
      <c r="F132" s="224" t="s">
        <v>290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145</v>
      </c>
      <c r="AU132" s="18" t="s">
        <v>79</v>
      </c>
    </row>
    <row r="133" spans="1:51" s="13" customFormat="1" ht="12">
      <c r="A133" s="13"/>
      <c r="B133" s="225"/>
      <c r="C133" s="226"/>
      <c r="D133" s="218" t="s">
        <v>147</v>
      </c>
      <c r="E133" s="227" t="s">
        <v>19</v>
      </c>
      <c r="F133" s="228" t="s">
        <v>893</v>
      </c>
      <c r="G133" s="226"/>
      <c r="H133" s="229">
        <v>154.4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147</v>
      </c>
      <c r="AU133" s="235" t="s">
        <v>79</v>
      </c>
      <c r="AV133" s="13" t="s">
        <v>79</v>
      </c>
      <c r="AW133" s="13" t="s">
        <v>31</v>
      </c>
      <c r="AX133" s="13" t="s">
        <v>69</v>
      </c>
      <c r="AY133" s="235" t="s">
        <v>134</v>
      </c>
    </row>
    <row r="134" spans="1:51" s="13" customFormat="1" ht="12">
      <c r="A134" s="13"/>
      <c r="B134" s="225"/>
      <c r="C134" s="226"/>
      <c r="D134" s="218" t="s">
        <v>147</v>
      </c>
      <c r="E134" s="227" t="s">
        <v>19</v>
      </c>
      <c r="F134" s="228" t="s">
        <v>889</v>
      </c>
      <c r="G134" s="226"/>
      <c r="H134" s="229">
        <v>15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147</v>
      </c>
      <c r="AU134" s="235" t="s">
        <v>79</v>
      </c>
      <c r="AV134" s="13" t="s">
        <v>79</v>
      </c>
      <c r="AW134" s="13" t="s">
        <v>31</v>
      </c>
      <c r="AX134" s="13" t="s">
        <v>69</v>
      </c>
      <c r="AY134" s="235" t="s">
        <v>134</v>
      </c>
    </row>
    <row r="135" spans="1:51" s="13" customFormat="1" ht="12">
      <c r="A135" s="13"/>
      <c r="B135" s="225"/>
      <c r="C135" s="226"/>
      <c r="D135" s="218" t="s">
        <v>147</v>
      </c>
      <c r="E135" s="227" t="s">
        <v>19</v>
      </c>
      <c r="F135" s="228" t="s">
        <v>890</v>
      </c>
      <c r="G135" s="226"/>
      <c r="H135" s="229">
        <v>35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147</v>
      </c>
      <c r="AU135" s="235" t="s">
        <v>79</v>
      </c>
      <c r="AV135" s="13" t="s">
        <v>79</v>
      </c>
      <c r="AW135" s="13" t="s">
        <v>31</v>
      </c>
      <c r="AX135" s="13" t="s">
        <v>69</v>
      </c>
      <c r="AY135" s="235" t="s">
        <v>134</v>
      </c>
    </row>
    <row r="136" spans="1:51" s="13" customFormat="1" ht="12">
      <c r="A136" s="13"/>
      <c r="B136" s="225"/>
      <c r="C136" s="226"/>
      <c r="D136" s="218" t="s">
        <v>147</v>
      </c>
      <c r="E136" s="227" t="s">
        <v>19</v>
      </c>
      <c r="F136" s="228" t="s">
        <v>891</v>
      </c>
      <c r="G136" s="226"/>
      <c r="H136" s="229">
        <v>3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147</v>
      </c>
      <c r="AU136" s="235" t="s">
        <v>79</v>
      </c>
      <c r="AV136" s="13" t="s">
        <v>79</v>
      </c>
      <c r="AW136" s="13" t="s">
        <v>31</v>
      </c>
      <c r="AX136" s="13" t="s">
        <v>69</v>
      </c>
      <c r="AY136" s="235" t="s">
        <v>134</v>
      </c>
    </row>
    <row r="137" spans="1:51" s="13" customFormat="1" ht="12">
      <c r="A137" s="13"/>
      <c r="B137" s="225"/>
      <c r="C137" s="226"/>
      <c r="D137" s="218" t="s">
        <v>147</v>
      </c>
      <c r="E137" s="227" t="s">
        <v>19</v>
      </c>
      <c r="F137" s="228" t="s">
        <v>885</v>
      </c>
      <c r="G137" s="226"/>
      <c r="H137" s="229">
        <v>66.5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147</v>
      </c>
      <c r="AU137" s="235" t="s">
        <v>79</v>
      </c>
      <c r="AV137" s="13" t="s">
        <v>79</v>
      </c>
      <c r="AW137" s="13" t="s">
        <v>31</v>
      </c>
      <c r="AX137" s="13" t="s">
        <v>69</v>
      </c>
      <c r="AY137" s="235" t="s">
        <v>134</v>
      </c>
    </row>
    <row r="138" spans="1:51" s="13" customFormat="1" ht="12">
      <c r="A138" s="13"/>
      <c r="B138" s="225"/>
      <c r="C138" s="226"/>
      <c r="D138" s="218" t="s">
        <v>147</v>
      </c>
      <c r="E138" s="227" t="s">
        <v>19</v>
      </c>
      <c r="F138" s="228" t="s">
        <v>886</v>
      </c>
      <c r="G138" s="226"/>
      <c r="H138" s="229">
        <v>43.8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147</v>
      </c>
      <c r="AU138" s="235" t="s">
        <v>79</v>
      </c>
      <c r="AV138" s="13" t="s">
        <v>79</v>
      </c>
      <c r="AW138" s="13" t="s">
        <v>31</v>
      </c>
      <c r="AX138" s="13" t="s">
        <v>69</v>
      </c>
      <c r="AY138" s="235" t="s">
        <v>134</v>
      </c>
    </row>
    <row r="139" spans="1:51" s="14" customFormat="1" ht="12">
      <c r="A139" s="14"/>
      <c r="B139" s="236"/>
      <c r="C139" s="237"/>
      <c r="D139" s="218" t="s">
        <v>147</v>
      </c>
      <c r="E139" s="238" t="s">
        <v>19</v>
      </c>
      <c r="F139" s="239" t="s">
        <v>208</v>
      </c>
      <c r="G139" s="237"/>
      <c r="H139" s="240">
        <v>317.7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147</v>
      </c>
      <c r="AU139" s="246" t="s">
        <v>79</v>
      </c>
      <c r="AV139" s="14" t="s">
        <v>141</v>
      </c>
      <c r="AW139" s="14" t="s">
        <v>31</v>
      </c>
      <c r="AX139" s="14" t="s">
        <v>77</v>
      </c>
      <c r="AY139" s="246" t="s">
        <v>134</v>
      </c>
    </row>
    <row r="140" spans="1:65" s="2" customFormat="1" ht="16.5" customHeight="1">
      <c r="A140" s="39"/>
      <c r="B140" s="40"/>
      <c r="C140" s="205" t="s">
        <v>490</v>
      </c>
      <c r="D140" s="205" t="s">
        <v>136</v>
      </c>
      <c r="E140" s="206" t="s">
        <v>294</v>
      </c>
      <c r="F140" s="207" t="s">
        <v>295</v>
      </c>
      <c r="G140" s="208" t="s">
        <v>220</v>
      </c>
      <c r="H140" s="209">
        <v>53</v>
      </c>
      <c r="I140" s="210"/>
      <c r="J140" s="211">
        <f>ROUND(I140*H140,2)</f>
        <v>0</v>
      </c>
      <c r="K140" s="207" t="s">
        <v>140</v>
      </c>
      <c r="L140" s="45"/>
      <c r="M140" s="212" t="s">
        <v>19</v>
      </c>
      <c r="N140" s="213" t="s">
        <v>40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141</v>
      </c>
      <c r="AT140" s="216" t="s">
        <v>136</v>
      </c>
      <c r="AU140" s="216" t="s">
        <v>79</v>
      </c>
      <c r="AY140" s="18" t="s">
        <v>134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77</v>
      </c>
      <c r="BK140" s="217">
        <f>ROUND(I140*H140,2)</f>
        <v>0</v>
      </c>
      <c r="BL140" s="18" t="s">
        <v>141</v>
      </c>
      <c r="BM140" s="216" t="s">
        <v>894</v>
      </c>
    </row>
    <row r="141" spans="1:47" s="2" customFormat="1" ht="12">
      <c r="A141" s="39"/>
      <c r="B141" s="40"/>
      <c r="C141" s="41"/>
      <c r="D141" s="218" t="s">
        <v>143</v>
      </c>
      <c r="E141" s="41"/>
      <c r="F141" s="219" t="s">
        <v>297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143</v>
      </c>
      <c r="AU141" s="18" t="s">
        <v>79</v>
      </c>
    </row>
    <row r="142" spans="1:47" s="2" customFormat="1" ht="12">
      <c r="A142" s="39"/>
      <c r="B142" s="40"/>
      <c r="C142" s="41"/>
      <c r="D142" s="223" t="s">
        <v>145</v>
      </c>
      <c r="E142" s="41"/>
      <c r="F142" s="224" t="s">
        <v>298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145</v>
      </c>
      <c r="AU142" s="18" t="s">
        <v>79</v>
      </c>
    </row>
    <row r="143" spans="1:51" s="13" customFormat="1" ht="12">
      <c r="A143" s="13"/>
      <c r="B143" s="225"/>
      <c r="C143" s="226"/>
      <c r="D143" s="218" t="s">
        <v>147</v>
      </c>
      <c r="E143" s="227" t="s">
        <v>19</v>
      </c>
      <c r="F143" s="228" t="s">
        <v>889</v>
      </c>
      <c r="G143" s="226"/>
      <c r="H143" s="229">
        <v>15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147</v>
      </c>
      <c r="AU143" s="235" t="s">
        <v>79</v>
      </c>
      <c r="AV143" s="13" t="s">
        <v>79</v>
      </c>
      <c r="AW143" s="13" t="s">
        <v>31</v>
      </c>
      <c r="AX143" s="13" t="s">
        <v>69</v>
      </c>
      <c r="AY143" s="235" t="s">
        <v>134</v>
      </c>
    </row>
    <row r="144" spans="1:51" s="13" customFormat="1" ht="12">
      <c r="A144" s="13"/>
      <c r="B144" s="225"/>
      <c r="C144" s="226"/>
      <c r="D144" s="218" t="s">
        <v>147</v>
      </c>
      <c r="E144" s="227" t="s">
        <v>19</v>
      </c>
      <c r="F144" s="228" t="s">
        <v>890</v>
      </c>
      <c r="G144" s="226"/>
      <c r="H144" s="229">
        <v>35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147</v>
      </c>
      <c r="AU144" s="235" t="s">
        <v>79</v>
      </c>
      <c r="AV144" s="13" t="s">
        <v>79</v>
      </c>
      <c r="AW144" s="13" t="s">
        <v>31</v>
      </c>
      <c r="AX144" s="13" t="s">
        <v>69</v>
      </c>
      <c r="AY144" s="235" t="s">
        <v>134</v>
      </c>
    </row>
    <row r="145" spans="1:51" s="13" customFormat="1" ht="12">
      <c r="A145" s="13"/>
      <c r="B145" s="225"/>
      <c r="C145" s="226"/>
      <c r="D145" s="218" t="s">
        <v>147</v>
      </c>
      <c r="E145" s="227" t="s">
        <v>19</v>
      </c>
      <c r="F145" s="228" t="s">
        <v>891</v>
      </c>
      <c r="G145" s="226"/>
      <c r="H145" s="229">
        <v>3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147</v>
      </c>
      <c r="AU145" s="235" t="s">
        <v>79</v>
      </c>
      <c r="AV145" s="13" t="s">
        <v>79</v>
      </c>
      <c r="AW145" s="13" t="s">
        <v>31</v>
      </c>
      <c r="AX145" s="13" t="s">
        <v>69</v>
      </c>
      <c r="AY145" s="235" t="s">
        <v>134</v>
      </c>
    </row>
    <row r="146" spans="1:51" s="14" customFormat="1" ht="12">
      <c r="A146" s="14"/>
      <c r="B146" s="236"/>
      <c r="C146" s="237"/>
      <c r="D146" s="218" t="s">
        <v>147</v>
      </c>
      <c r="E146" s="238" t="s">
        <v>19</v>
      </c>
      <c r="F146" s="239" t="s">
        <v>208</v>
      </c>
      <c r="G146" s="237"/>
      <c r="H146" s="240">
        <v>53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147</v>
      </c>
      <c r="AU146" s="246" t="s">
        <v>79</v>
      </c>
      <c r="AV146" s="14" t="s">
        <v>141</v>
      </c>
      <c r="AW146" s="14" t="s">
        <v>31</v>
      </c>
      <c r="AX146" s="14" t="s">
        <v>77</v>
      </c>
      <c r="AY146" s="246" t="s">
        <v>134</v>
      </c>
    </row>
    <row r="147" spans="1:65" s="2" customFormat="1" ht="16.5" customHeight="1">
      <c r="A147" s="39"/>
      <c r="B147" s="40"/>
      <c r="C147" s="205" t="s">
        <v>683</v>
      </c>
      <c r="D147" s="205" t="s">
        <v>136</v>
      </c>
      <c r="E147" s="206" t="s">
        <v>302</v>
      </c>
      <c r="F147" s="207" t="s">
        <v>303</v>
      </c>
      <c r="G147" s="208" t="s">
        <v>304</v>
      </c>
      <c r="H147" s="209">
        <v>133</v>
      </c>
      <c r="I147" s="210"/>
      <c r="J147" s="211">
        <f>ROUND(I147*H147,2)</f>
        <v>0</v>
      </c>
      <c r="K147" s="207" t="s">
        <v>140</v>
      </c>
      <c r="L147" s="45"/>
      <c r="M147" s="212" t="s">
        <v>19</v>
      </c>
      <c r="N147" s="213" t="s">
        <v>40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141</v>
      </c>
      <c r="AT147" s="216" t="s">
        <v>136</v>
      </c>
      <c r="AU147" s="216" t="s">
        <v>79</v>
      </c>
      <c r="AY147" s="18" t="s">
        <v>134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77</v>
      </c>
      <c r="BK147" s="217">
        <f>ROUND(I147*H147,2)</f>
        <v>0</v>
      </c>
      <c r="BL147" s="18" t="s">
        <v>141</v>
      </c>
      <c r="BM147" s="216" t="s">
        <v>895</v>
      </c>
    </row>
    <row r="148" spans="1:47" s="2" customFormat="1" ht="12">
      <c r="A148" s="39"/>
      <c r="B148" s="40"/>
      <c r="C148" s="41"/>
      <c r="D148" s="218" t="s">
        <v>143</v>
      </c>
      <c r="E148" s="41"/>
      <c r="F148" s="219" t="s">
        <v>306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143</v>
      </c>
      <c r="AU148" s="18" t="s">
        <v>79</v>
      </c>
    </row>
    <row r="149" spans="1:47" s="2" customFormat="1" ht="12">
      <c r="A149" s="39"/>
      <c r="B149" s="40"/>
      <c r="C149" s="41"/>
      <c r="D149" s="223" t="s">
        <v>145</v>
      </c>
      <c r="E149" s="41"/>
      <c r="F149" s="224" t="s">
        <v>307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145</v>
      </c>
      <c r="AU149" s="18" t="s">
        <v>79</v>
      </c>
    </row>
    <row r="150" spans="1:47" s="2" customFormat="1" ht="12">
      <c r="A150" s="39"/>
      <c r="B150" s="40"/>
      <c r="C150" s="41"/>
      <c r="D150" s="218" t="s">
        <v>308</v>
      </c>
      <c r="E150" s="41"/>
      <c r="F150" s="247" t="s">
        <v>309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308</v>
      </c>
      <c r="AU150" s="18" t="s">
        <v>79</v>
      </c>
    </row>
    <row r="151" spans="1:47" s="2" customFormat="1" ht="12">
      <c r="A151" s="39"/>
      <c r="B151" s="40"/>
      <c r="C151" s="41"/>
      <c r="D151" s="218" t="s">
        <v>310</v>
      </c>
      <c r="E151" s="41"/>
      <c r="F151" s="247" t="s">
        <v>311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310</v>
      </c>
      <c r="AU151" s="18" t="s">
        <v>79</v>
      </c>
    </row>
    <row r="152" spans="1:51" s="13" customFormat="1" ht="12">
      <c r="A152" s="13"/>
      <c r="B152" s="225"/>
      <c r="C152" s="226"/>
      <c r="D152" s="218" t="s">
        <v>147</v>
      </c>
      <c r="E152" s="227" t="s">
        <v>19</v>
      </c>
      <c r="F152" s="228" t="s">
        <v>896</v>
      </c>
      <c r="G152" s="226"/>
      <c r="H152" s="229">
        <v>133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147</v>
      </c>
      <c r="AU152" s="235" t="s">
        <v>79</v>
      </c>
      <c r="AV152" s="13" t="s">
        <v>79</v>
      </c>
      <c r="AW152" s="13" t="s">
        <v>31</v>
      </c>
      <c r="AX152" s="13" t="s">
        <v>77</v>
      </c>
      <c r="AY152" s="235" t="s">
        <v>134</v>
      </c>
    </row>
    <row r="153" spans="1:65" s="2" customFormat="1" ht="16.5" customHeight="1">
      <c r="A153" s="39"/>
      <c r="B153" s="40"/>
      <c r="C153" s="205" t="s">
        <v>686</v>
      </c>
      <c r="D153" s="205" t="s">
        <v>136</v>
      </c>
      <c r="E153" s="206" t="s">
        <v>314</v>
      </c>
      <c r="F153" s="207" t="s">
        <v>315</v>
      </c>
      <c r="G153" s="208" t="s">
        <v>220</v>
      </c>
      <c r="H153" s="209">
        <v>66.5</v>
      </c>
      <c r="I153" s="210"/>
      <c r="J153" s="211">
        <f>ROUND(I153*H153,2)</f>
        <v>0</v>
      </c>
      <c r="K153" s="207" t="s">
        <v>140</v>
      </c>
      <c r="L153" s="45"/>
      <c r="M153" s="212" t="s">
        <v>19</v>
      </c>
      <c r="N153" s="213" t="s">
        <v>40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141</v>
      </c>
      <c r="AT153" s="216" t="s">
        <v>136</v>
      </c>
      <c r="AU153" s="216" t="s">
        <v>79</v>
      </c>
      <c r="AY153" s="18" t="s">
        <v>134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77</v>
      </c>
      <c r="BK153" s="217">
        <f>ROUND(I153*H153,2)</f>
        <v>0</v>
      </c>
      <c r="BL153" s="18" t="s">
        <v>141</v>
      </c>
      <c r="BM153" s="216" t="s">
        <v>897</v>
      </c>
    </row>
    <row r="154" spans="1:47" s="2" customFormat="1" ht="12">
      <c r="A154" s="39"/>
      <c r="B154" s="40"/>
      <c r="C154" s="41"/>
      <c r="D154" s="218" t="s">
        <v>143</v>
      </c>
      <c r="E154" s="41"/>
      <c r="F154" s="219" t="s">
        <v>317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143</v>
      </c>
      <c r="AU154" s="18" t="s">
        <v>79</v>
      </c>
    </row>
    <row r="155" spans="1:47" s="2" customFormat="1" ht="12">
      <c r="A155" s="39"/>
      <c r="B155" s="40"/>
      <c r="C155" s="41"/>
      <c r="D155" s="223" t="s">
        <v>145</v>
      </c>
      <c r="E155" s="41"/>
      <c r="F155" s="224" t="s">
        <v>318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145</v>
      </c>
      <c r="AU155" s="18" t="s">
        <v>79</v>
      </c>
    </row>
    <row r="156" spans="1:47" s="2" customFormat="1" ht="12">
      <c r="A156" s="39"/>
      <c r="B156" s="40"/>
      <c r="C156" s="41"/>
      <c r="D156" s="218" t="s">
        <v>308</v>
      </c>
      <c r="E156" s="41"/>
      <c r="F156" s="247" t="s">
        <v>319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308</v>
      </c>
      <c r="AU156" s="18" t="s">
        <v>79</v>
      </c>
    </row>
    <row r="157" spans="1:47" s="2" customFormat="1" ht="12">
      <c r="A157" s="39"/>
      <c r="B157" s="40"/>
      <c r="C157" s="41"/>
      <c r="D157" s="218" t="s">
        <v>310</v>
      </c>
      <c r="E157" s="41"/>
      <c r="F157" s="247" t="s">
        <v>320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310</v>
      </c>
      <c r="AU157" s="18" t="s">
        <v>79</v>
      </c>
    </row>
    <row r="158" spans="1:51" s="13" customFormat="1" ht="12">
      <c r="A158" s="13"/>
      <c r="B158" s="225"/>
      <c r="C158" s="226"/>
      <c r="D158" s="218" t="s">
        <v>147</v>
      </c>
      <c r="E158" s="227" t="s">
        <v>19</v>
      </c>
      <c r="F158" s="228" t="s">
        <v>898</v>
      </c>
      <c r="G158" s="226"/>
      <c r="H158" s="229">
        <v>66.5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147</v>
      </c>
      <c r="AU158" s="235" t="s">
        <v>79</v>
      </c>
      <c r="AV158" s="13" t="s">
        <v>79</v>
      </c>
      <c r="AW158" s="13" t="s">
        <v>31</v>
      </c>
      <c r="AX158" s="13" t="s">
        <v>77</v>
      </c>
      <c r="AY158" s="235" t="s">
        <v>134</v>
      </c>
    </row>
    <row r="159" spans="1:65" s="2" customFormat="1" ht="21.75" customHeight="1">
      <c r="A159" s="39"/>
      <c r="B159" s="40"/>
      <c r="C159" s="205" t="s">
        <v>620</v>
      </c>
      <c r="D159" s="205" t="s">
        <v>136</v>
      </c>
      <c r="E159" s="206" t="s">
        <v>333</v>
      </c>
      <c r="F159" s="207" t="s">
        <v>334</v>
      </c>
      <c r="G159" s="208" t="s">
        <v>139</v>
      </c>
      <c r="H159" s="209">
        <v>386</v>
      </c>
      <c r="I159" s="210"/>
      <c r="J159" s="211">
        <f>ROUND(I159*H159,2)</f>
        <v>0</v>
      </c>
      <c r="K159" s="207" t="s">
        <v>140</v>
      </c>
      <c r="L159" s="45"/>
      <c r="M159" s="212" t="s">
        <v>19</v>
      </c>
      <c r="N159" s="213" t="s">
        <v>40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141</v>
      </c>
      <c r="AT159" s="216" t="s">
        <v>136</v>
      </c>
      <c r="AU159" s="216" t="s">
        <v>79</v>
      </c>
      <c r="AY159" s="18" t="s">
        <v>134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77</v>
      </c>
      <c r="BK159" s="217">
        <f>ROUND(I159*H159,2)</f>
        <v>0</v>
      </c>
      <c r="BL159" s="18" t="s">
        <v>141</v>
      </c>
      <c r="BM159" s="216" t="s">
        <v>899</v>
      </c>
    </row>
    <row r="160" spans="1:47" s="2" customFormat="1" ht="12">
      <c r="A160" s="39"/>
      <c r="B160" s="40"/>
      <c r="C160" s="41"/>
      <c r="D160" s="218" t="s">
        <v>143</v>
      </c>
      <c r="E160" s="41"/>
      <c r="F160" s="219" t="s">
        <v>336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143</v>
      </c>
      <c r="AU160" s="18" t="s">
        <v>79</v>
      </c>
    </row>
    <row r="161" spans="1:47" s="2" customFormat="1" ht="12">
      <c r="A161" s="39"/>
      <c r="B161" s="40"/>
      <c r="C161" s="41"/>
      <c r="D161" s="223" t="s">
        <v>145</v>
      </c>
      <c r="E161" s="41"/>
      <c r="F161" s="224" t="s">
        <v>337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145</v>
      </c>
      <c r="AU161" s="18" t="s">
        <v>79</v>
      </c>
    </row>
    <row r="162" spans="1:51" s="13" customFormat="1" ht="12">
      <c r="A162" s="13"/>
      <c r="B162" s="225"/>
      <c r="C162" s="226"/>
      <c r="D162" s="218" t="s">
        <v>147</v>
      </c>
      <c r="E162" s="227" t="s">
        <v>19</v>
      </c>
      <c r="F162" s="228" t="s">
        <v>900</v>
      </c>
      <c r="G162" s="226"/>
      <c r="H162" s="229">
        <v>46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147</v>
      </c>
      <c r="AU162" s="235" t="s">
        <v>79</v>
      </c>
      <c r="AV162" s="13" t="s">
        <v>79</v>
      </c>
      <c r="AW162" s="13" t="s">
        <v>31</v>
      </c>
      <c r="AX162" s="13" t="s">
        <v>69</v>
      </c>
      <c r="AY162" s="235" t="s">
        <v>134</v>
      </c>
    </row>
    <row r="163" spans="1:51" s="13" customFormat="1" ht="12">
      <c r="A163" s="13"/>
      <c r="B163" s="225"/>
      <c r="C163" s="226"/>
      <c r="D163" s="218" t="s">
        <v>147</v>
      </c>
      <c r="E163" s="227" t="s">
        <v>19</v>
      </c>
      <c r="F163" s="228" t="s">
        <v>901</v>
      </c>
      <c r="G163" s="226"/>
      <c r="H163" s="229">
        <v>340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147</v>
      </c>
      <c r="AU163" s="235" t="s">
        <v>79</v>
      </c>
      <c r="AV163" s="13" t="s">
        <v>79</v>
      </c>
      <c r="AW163" s="13" t="s">
        <v>31</v>
      </c>
      <c r="AX163" s="13" t="s">
        <v>69</v>
      </c>
      <c r="AY163" s="235" t="s">
        <v>134</v>
      </c>
    </row>
    <row r="164" spans="1:51" s="14" customFormat="1" ht="12">
      <c r="A164" s="14"/>
      <c r="B164" s="236"/>
      <c r="C164" s="237"/>
      <c r="D164" s="218" t="s">
        <v>147</v>
      </c>
      <c r="E164" s="238" t="s">
        <v>19</v>
      </c>
      <c r="F164" s="239" t="s">
        <v>208</v>
      </c>
      <c r="G164" s="237"/>
      <c r="H164" s="240">
        <v>386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147</v>
      </c>
      <c r="AU164" s="246" t="s">
        <v>79</v>
      </c>
      <c r="AV164" s="14" t="s">
        <v>141</v>
      </c>
      <c r="AW164" s="14" t="s">
        <v>31</v>
      </c>
      <c r="AX164" s="14" t="s">
        <v>77</v>
      </c>
      <c r="AY164" s="246" t="s">
        <v>134</v>
      </c>
    </row>
    <row r="165" spans="1:65" s="2" customFormat="1" ht="16.5" customHeight="1">
      <c r="A165" s="39"/>
      <c r="B165" s="40"/>
      <c r="C165" s="205" t="s">
        <v>773</v>
      </c>
      <c r="D165" s="205" t="s">
        <v>136</v>
      </c>
      <c r="E165" s="206" t="s">
        <v>341</v>
      </c>
      <c r="F165" s="207" t="s">
        <v>342</v>
      </c>
      <c r="G165" s="208" t="s">
        <v>139</v>
      </c>
      <c r="H165" s="209">
        <v>386</v>
      </c>
      <c r="I165" s="210"/>
      <c r="J165" s="211">
        <f>ROUND(I165*H165,2)</f>
        <v>0</v>
      </c>
      <c r="K165" s="207" t="s">
        <v>140</v>
      </c>
      <c r="L165" s="45"/>
      <c r="M165" s="212" t="s">
        <v>19</v>
      </c>
      <c r="N165" s="213" t="s">
        <v>40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141</v>
      </c>
      <c r="AT165" s="216" t="s">
        <v>136</v>
      </c>
      <c r="AU165" s="216" t="s">
        <v>79</v>
      </c>
      <c r="AY165" s="18" t="s">
        <v>134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77</v>
      </c>
      <c r="BK165" s="217">
        <f>ROUND(I165*H165,2)</f>
        <v>0</v>
      </c>
      <c r="BL165" s="18" t="s">
        <v>141</v>
      </c>
      <c r="BM165" s="216" t="s">
        <v>902</v>
      </c>
    </row>
    <row r="166" spans="1:47" s="2" customFormat="1" ht="12">
      <c r="A166" s="39"/>
      <c r="B166" s="40"/>
      <c r="C166" s="41"/>
      <c r="D166" s="218" t="s">
        <v>143</v>
      </c>
      <c r="E166" s="41"/>
      <c r="F166" s="219" t="s">
        <v>344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143</v>
      </c>
      <c r="AU166" s="18" t="s">
        <v>79</v>
      </c>
    </row>
    <row r="167" spans="1:47" s="2" customFormat="1" ht="12">
      <c r="A167" s="39"/>
      <c r="B167" s="40"/>
      <c r="C167" s="41"/>
      <c r="D167" s="223" t="s">
        <v>145</v>
      </c>
      <c r="E167" s="41"/>
      <c r="F167" s="224" t="s">
        <v>345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145</v>
      </c>
      <c r="AU167" s="18" t="s">
        <v>79</v>
      </c>
    </row>
    <row r="168" spans="1:51" s="13" customFormat="1" ht="12">
      <c r="A168" s="13"/>
      <c r="B168" s="225"/>
      <c r="C168" s="226"/>
      <c r="D168" s="218" t="s">
        <v>147</v>
      </c>
      <c r="E168" s="227" t="s">
        <v>19</v>
      </c>
      <c r="F168" s="228" t="s">
        <v>900</v>
      </c>
      <c r="G168" s="226"/>
      <c r="H168" s="229">
        <v>46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147</v>
      </c>
      <c r="AU168" s="235" t="s">
        <v>79</v>
      </c>
      <c r="AV168" s="13" t="s">
        <v>79</v>
      </c>
      <c r="AW168" s="13" t="s">
        <v>31</v>
      </c>
      <c r="AX168" s="13" t="s">
        <v>69</v>
      </c>
      <c r="AY168" s="235" t="s">
        <v>134</v>
      </c>
    </row>
    <row r="169" spans="1:51" s="13" customFormat="1" ht="12">
      <c r="A169" s="13"/>
      <c r="B169" s="225"/>
      <c r="C169" s="226"/>
      <c r="D169" s="218" t="s">
        <v>147</v>
      </c>
      <c r="E169" s="227" t="s">
        <v>19</v>
      </c>
      <c r="F169" s="228" t="s">
        <v>901</v>
      </c>
      <c r="G169" s="226"/>
      <c r="H169" s="229">
        <v>340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147</v>
      </c>
      <c r="AU169" s="235" t="s">
        <v>79</v>
      </c>
      <c r="AV169" s="13" t="s">
        <v>79</v>
      </c>
      <c r="AW169" s="13" t="s">
        <v>31</v>
      </c>
      <c r="AX169" s="13" t="s">
        <v>69</v>
      </c>
      <c r="AY169" s="235" t="s">
        <v>134</v>
      </c>
    </row>
    <row r="170" spans="1:51" s="14" customFormat="1" ht="12">
      <c r="A170" s="14"/>
      <c r="B170" s="236"/>
      <c r="C170" s="237"/>
      <c r="D170" s="218" t="s">
        <v>147</v>
      </c>
      <c r="E170" s="238" t="s">
        <v>19</v>
      </c>
      <c r="F170" s="239" t="s">
        <v>208</v>
      </c>
      <c r="G170" s="237"/>
      <c r="H170" s="240">
        <v>386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147</v>
      </c>
      <c r="AU170" s="246" t="s">
        <v>79</v>
      </c>
      <c r="AV170" s="14" t="s">
        <v>141</v>
      </c>
      <c r="AW170" s="14" t="s">
        <v>31</v>
      </c>
      <c r="AX170" s="14" t="s">
        <v>77</v>
      </c>
      <c r="AY170" s="246" t="s">
        <v>134</v>
      </c>
    </row>
    <row r="171" spans="1:65" s="2" customFormat="1" ht="16.5" customHeight="1">
      <c r="A171" s="39"/>
      <c r="B171" s="40"/>
      <c r="C171" s="248" t="s">
        <v>496</v>
      </c>
      <c r="D171" s="248" t="s">
        <v>348</v>
      </c>
      <c r="E171" s="249" t="s">
        <v>349</v>
      </c>
      <c r="F171" s="250" t="s">
        <v>350</v>
      </c>
      <c r="G171" s="251" t="s">
        <v>351</v>
      </c>
      <c r="H171" s="252">
        <v>9.65</v>
      </c>
      <c r="I171" s="253"/>
      <c r="J171" s="254">
        <f>ROUND(I171*H171,2)</f>
        <v>0</v>
      </c>
      <c r="K171" s="250" t="s">
        <v>140</v>
      </c>
      <c r="L171" s="255"/>
      <c r="M171" s="256" t="s">
        <v>19</v>
      </c>
      <c r="N171" s="257" t="s">
        <v>40</v>
      </c>
      <c r="O171" s="85"/>
      <c r="P171" s="214">
        <f>O171*H171</f>
        <v>0</v>
      </c>
      <c r="Q171" s="214">
        <v>0.001</v>
      </c>
      <c r="R171" s="214">
        <f>Q171*H171</f>
        <v>0.00965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352</v>
      </c>
      <c r="AT171" s="216" t="s">
        <v>348</v>
      </c>
      <c r="AU171" s="216" t="s">
        <v>79</v>
      </c>
      <c r="AY171" s="18" t="s">
        <v>134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77</v>
      </c>
      <c r="BK171" s="217">
        <f>ROUND(I171*H171,2)</f>
        <v>0</v>
      </c>
      <c r="BL171" s="18" t="s">
        <v>141</v>
      </c>
      <c r="BM171" s="216" t="s">
        <v>903</v>
      </c>
    </row>
    <row r="172" spans="1:47" s="2" customFormat="1" ht="12">
      <c r="A172" s="39"/>
      <c r="B172" s="40"/>
      <c r="C172" s="41"/>
      <c r="D172" s="218" t="s">
        <v>143</v>
      </c>
      <c r="E172" s="41"/>
      <c r="F172" s="219" t="s">
        <v>350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143</v>
      </c>
      <c r="AU172" s="18" t="s">
        <v>79</v>
      </c>
    </row>
    <row r="173" spans="1:51" s="13" customFormat="1" ht="12">
      <c r="A173" s="13"/>
      <c r="B173" s="225"/>
      <c r="C173" s="226"/>
      <c r="D173" s="218" t="s">
        <v>147</v>
      </c>
      <c r="E173" s="226"/>
      <c r="F173" s="228" t="s">
        <v>904</v>
      </c>
      <c r="G173" s="226"/>
      <c r="H173" s="229">
        <v>9.65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147</v>
      </c>
      <c r="AU173" s="235" t="s">
        <v>79</v>
      </c>
      <c r="AV173" s="13" t="s">
        <v>79</v>
      </c>
      <c r="AW173" s="13" t="s">
        <v>4</v>
      </c>
      <c r="AX173" s="13" t="s">
        <v>77</v>
      </c>
      <c r="AY173" s="235" t="s">
        <v>134</v>
      </c>
    </row>
    <row r="174" spans="1:65" s="2" customFormat="1" ht="16.5" customHeight="1">
      <c r="A174" s="39"/>
      <c r="B174" s="40"/>
      <c r="C174" s="205" t="s">
        <v>629</v>
      </c>
      <c r="D174" s="205" t="s">
        <v>136</v>
      </c>
      <c r="E174" s="206" t="s">
        <v>368</v>
      </c>
      <c r="F174" s="207" t="s">
        <v>369</v>
      </c>
      <c r="G174" s="208" t="s">
        <v>139</v>
      </c>
      <c r="H174" s="209">
        <v>492</v>
      </c>
      <c r="I174" s="210"/>
      <c r="J174" s="211">
        <f>ROUND(I174*H174,2)</f>
        <v>0</v>
      </c>
      <c r="K174" s="207" t="s">
        <v>140</v>
      </c>
      <c r="L174" s="45"/>
      <c r="M174" s="212" t="s">
        <v>19</v>
      </c>
      <c r="N174" s="213" t="s">
        <v>40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141</v>
      </c>
      <c r="AT174" s="216" t="s">
        <v>136</v>
      </c>
      <c r="AU174" s="216" t="s">
        <v>79</v>
      </c>
      <c r="AY174" s="18" t="s">
        <v>134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77</v>
      </c>
      <c r="BK174" s="217">
        <f>ROUND(I174*H174,2)</f>
        <v>0</v>
      </c>
      <c r="BL174" s="18" t="s">
        <v>141</v>
      </c>
      <c r="BM174" s="216" t="s">
        <v>905</v>
      </c>
    </row>
    <row r="175" spans="1:47" s="2" customFormat="1" ht="12">
      <c r="A175" s="39"/>
      <c r="B175" s="40"/>
      <c r="C175" s="41"/>
      <c r="D175" s="218" t="s">
        <v>143</v>
      </c>
      <c r="E175" s="41"/>
      <c r="F175" s="219" t="s">
        <v>371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143</v>
      </c>
      <c r="AU175" s="18" t="s">
        <v>79</v>
      </c>
    </row>
    <row r="176" spans="1:47" s="2" customFormat="1" ht="12">
      <c r="A176" s="39"/>
      <c r="B176" s="40"/>
      <c r="C176" s="41"/>
      <c r="D176" s="223" t="s">
        <v>145</v>
      </c>
      <c r="E176" s="41"/>
      <c r="F176" s="224" t="s">
        <v>372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145</v>
      </c>
      <c r="AU176" s="18" t="s">
        <v>79</v>
      </c>
    </row>
    <row r="177" spans="1:51" s="13" customFormat="1" ht="12">
      <c r="A177" s="13"/>
      <c r="B177" s="225"/>
      <c r="C177" s="226"/>
      <c r="D177" s="218" t="s">
        <v>147</v>
      </c>
      <c r="E177" s="227" t="s">
        <v>19</v>
      </c>
      <c r="F177" s="228" t="s">
        <v>193</v>
      </c>
      <c r="G177" s="226"/>
      <c r="H177" s="229">
        <v>146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147</v>
      </c>
      <c r="AU177" s="235" t="s">
        <v>79</v>
      </c>
      <c r="AV177" s="13" t="s">
        <v>79</v>
      </c>
      <c r="AW177" s="13" t="s">
        <v>31</v>
      </c>
      <c r="AX177" s="13" t="s">
        <v>69</v>
      </c>
      <c r="AY177" s="235" t="s">
        <v>134</v>
      </c>
    </row>
    <row r="178" spans="1:51" s="13" customFormat="1" ht="12">
      <c r="A178" s="13"/>
      <c r="B178" s="225"/>
      <c r="C178" s="226"/>
      <c r="D178" s="218" t="s">
        <v>147</v>
      </c>
      <c r="E178" s="227" t="s">
        <v>19</v>
      </c>
      <c r="F178" s="228" t="s">
        <v>906</v>
      </c>
      <c r="G178" s="226"/>
      <c r="H178" s="229">
        <v>200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147</v>
      </c>
      <c r="AU178" s="235" t="s">
        <v>79</v>
      </c>
      <c r="AV178" s="13" t="s">
        <v>79</v>
      </c>
      <c r="AW178" s="13" t="s">
        <v>31</v>
      </c>
      <c r="AX178" s="13" t="s">
        <v>69</v>
      </c>
      <c r="AY178" s="235" t="s">
        <v>134</v>
      </c>
    </row>
    <row r="179" spans="1:51" s="13" customFormat="1" ht="12">
      <c r="A179" s="13"/>
      <c r="B179" s="225"/>
      <c r="C179" s="226"/>
      <c r="D179" s="218" t="s">
        <v>147</v>
      </c>
      <c r="E179" s="227" t="s">
        <v>19</v>
      </c>
      <c r="F179" s="228" t="s">
        <v>907</v>
      </c>
      <c r="G179" s="226"/>
      <c r="H179" s="229">
        <v>146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147</v>
      </c>
      <c r="AU179" s="235" t="s">
        <v>79</v>
      </c>
      <c r="AV179" s="13" t="s">
        <v>79</v>
      </c>
      <c r="AW179" s="13" t="s">
        <v>31</v>
      </c>
      <c r="AX179" s="13" t="s">
        <v>69</v>
      </c>
      <c r="AY179" s="235" t="s">
        <v>134</v>
      </c>
    </row>
    <row r="180" spans="1:51" s="14" customFormat="1" ht="12">
      <c r="A180" s="14"/>
      <c r="B180" s="236"/>
      <c r="C180" s="237"/>
      <c r="D180" s="218" t="s">
        <v>147</v>
      </c>
      <c r="E180" s="238" t="s">
        <v>19</v>
      </c>
      <c r="F180" s="239" t="s">
        <v>208</v>
      </c>
      <c r="G180" s="237"/>
      <c r="H180" s="240">
        <v>492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147</v>
      </c>
      <c r="AU180" s="246" t="s">
        <v>79</v>
      </c>
      <c r="AV180" s="14" t="s">
        <v>141</v>
      </c>
      <c r="AW180" s="14" t="s">
        <v>31</v>
      </c>
      <c r="AX180" s="14" t="s">
        <v>77</v>
      </c>
      <c r="AY180" s="246" t="s">
        <v>134</v>
      </c>
    </row>
    <row r="181" spans="1:65" s="2" customFormat="1" ht="16.5" customHeight="1">
      <c r="A181" s="39"/>
      <c r="B181" s="40"/>
      <c r="C181" s="205" t="s">
        <v>149</v>
      </c>
      <c r="D181" s="205" t="s">
        <v>136</v>
      </c>
      <c r="E181" s="206" t="s">
        <v>377</v>
      </c>
      <c r="F181" s="207" t="s">
        <v>378</v>
      </c>
      <c r="G181" s="208" t="s">
        <v>139</v>
      </c>
      <c r="H181" s="209">
        <v>109</v>
      </c>
      <c r="I181" s="210"/>
      <c r="J181" s="211">
        <f>ROUND(I181*H181,2)</f>
        <v>0</v>
      </c>
      <c r="K181" s="207" t="s">
        <v>140</v>
      </c>
      <c r="L181" s="45"/>
      <c r="M181" s="212" t="s">
        <v>19</v>
      </c>
      <c r="N181" s="213" t="s">
        <v>40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141</v>
      </c>
      <c r="AT181" s="216" t="s">
        <v>136</v>
      </c>
      <c r="AU181" s="216" t="s">
        <v>79</v>
      </c>
      <c r="AY181" s="18" t="s">
        <v>134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77</v>
      </c>
      <c r="BK181" s="217">
        <f>ROUND(I181*H181,2)</f>
        <v>0</v>
      </c>
      <c r="BL181" s="18" t="s">
        <v>141</v>
      </c>
      <c r="BM181" s="216" t="s">
        <v>908</v>
      </c>
    </row>
    <row r="182" spans="1:47" s="2" customFormat="1" ht="12">
      <c r="A182" s="39"/>
      <c r="B182" s="40"/>
      <c r="C182" s="41"/>
      <c r="D182" s="218" t="s">
        <v>143</v>
      </c>
      <c r="E182" s="41"/>
      <c r="F182" s="219" t="s">
        <v>380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143</v>
      </c>
      <c r="AU182" s="18" t="s">
        <v>79</v>
      </c>
    </row>
    <row r="183" spans="1:47" s="2" customFormat="1" ht="12">
      <c r="A183" s="39"/>
      <c r="B183" s="40"/>
      <c r="C183" s="41"/>
      <c r="D183" s="223" t="s">
        <v>145</v>
      </c>
      <c r="E183" s="41"/>
      <c r="F183" s="224" t="s">
        <v>381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145</v>
      </c>
      <c r="AU183" s="18" t="s">
        <v>79</v>
      </c>
    </row>
    <row r="184" spans="1:51" s="13" customFormat="1" ht="12">
      <c r="A184" s="13"/>
      <c r="B184" s="225"/>
      <c r="C184" s="226"/>
      <c r="D184" s="218" t="s">
        <v>147</v>
      </c>
      <c r="E184" s="227" t="s">
        <v>19</v>
      </c>
      <c r="F184" s="228" t="s">
        <v>909</v>
      </c>
      <c r="G184" s="226"/>
      <c r="H184" s="229">
        <v>109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147</v>
      </c>
      <c r="AU184" s="235" t="s">
        <v>79</v>
      </c>
      <c r="AV184" s="13" t="s">
        <v>79</v>
      </c>
      <c r="AW184" s="13" t="s">
        <v>31</v>
      </c>
      <c r="AX184" s="13" t="s">
        <v>77</v>
      </c>
      <c r="AY184" s="235" t="s">
        <v>134</v>
      </c>
    </row>
    <row r="185" spans="1:63" s="12" customFormat="1" ht="22.8" customHeight="1">
      <c r="A185" s="12"/>
      <c r="B185" s="189"/>
      <c r="C185" s="190"/>
      <c r="D185" s="191" t="s">
        <v>68</v>
      </c>
      <c r="E185" s="203" t="s">
        <v>79</v>
      </c>
      <c r="F185" s="203" t="s">
        <v>383</v>
      </c>
      <c r="G185" s="190"/>
      <c r="H185" s="190"/>
      <c r="I185" s="193"/>
      <c r="J185" s="204">
        <f>BK185</f>
        <v>0</v>
      </c>
      <c r="K185" s="190"/>
      <c r="L185" s="195"/>
      <c r="M185" s="196"/>
      <c r="N185" s="197"/>
      <c r="O185" s="197"/>
      <c r="P185" s="198">
        <f>SUM(P186:P194)</f>
        <v>0</v>
      </c>
      <c r="Q185" s="197"/>
      <c r="R185" s="198">
        <f>SUM(R186:R194)</f>
        <v>0.16362950000000004</v>
      </c>
      <c r="S185" s="197"/>
      <c r="T185" s="199">
        <f>SUM(T186:T194)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0" t="s">
        <v>77</v>
      </c>
      <c r="AT185" s="201" t="s">
        <v>68</v>
      </c>
      <c r="AU185" s="201" t="s">
        <v>77</v>
      </c>
      <c r="AY185" s="200" t="s">
        <v>134</v>
      </c>
      <c r="BK185" s="202">
        <f>SUM(BK186:BK194)</f>
        <v>0</v>
      </c>
    </row>
    <row r="186" spans="1:65" s="2" customFormat="1" ht="16.5" customHeight="1">
      <c r="A186" s="39"/>
      <c r="B186" s="40"/>
      <c r="C186" s="205" t="s">
        <v>8</v>
      </c>
      <c r="D186" s="205" t="s">
        <v>136</v>
      </c>
      <c r="E186" s="206" t="s">
        <v>385</v>
      </c>
      <c r="F186" s="207" t="s">
        <v>386</v>
      </c>
      <c r="G186" s="208" t="s">
        <v>139</v>
      </c>
      <c r="H186" s="209">
        <v>120</v>
      </c>
      <c r="I186" s="210"/>
      <c r="J186" s="211">
        <f>ROUND(I186*H186,2)</f>
        <v>0</v>
      </c>
      <c r="K186" s="207" t="s">
        <v>140</v>
      </c>
      <c r="L186" s="45"/>
      <c r="M186" s="212" t="s">
        <v>19</v>
      </c>
      <c r="N186" s="213" t="s">
        <v>40</v>
      </c>
      <c r="O186" s="85"/>
      <c r="P186" s="214">
        <f>O186*H186</f>
        <v>0</v>
      </c>
      <c r="Q186" s="214">
        <v>0.0001375</v>
      </c>
      <c r="R186" s="214">
        <f>Q186*H186</f>
        <v>0.0165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141</v>
      </c>
      <c r="AT186" s="216" t="s">
        <v>136</v>
      </c>
      <c r="AU186" s="216" t="s">
        <v>79</v>
      </c>
      <c r="AY186" s="18" t="s">
        <v>134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77</v>
      </c>
      <c r="BK186" s="217">
        <f>ROUND(I186*H186,2)</f>
        <v>0</v>
      </c>
      <c r="BL186" s="18" t="s">
        <v>141</v>
      </c>
      <c r="BM186" s="216" t="s">
        <v>910</v>
      </c>
    </row>
    <row r="187" spans="1:47" s="2" customFormat="1" ht="12">
      <c r="A187" s="39"/>
      <c r="B187" s="40"/>
      <c r="C187" s="41"/>
      <c r="D187" s="218" t="s">
        <v>143</v>
      </c>
      <c r="E187" s="41"/>
      <c r="F187" s="219" t="s">
        <v>388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143</v>
      </c>
      <c r="AU187" s="18" t="s">
        <v>79</v>
      </c>
    </row>
    <row r="188" spans="1:47" s="2" customFormat="1" ht="12">
      <c r="A188" s="39"/>
      <c r="B188" s="40"/>
      <c r="C188" s="41"/>
      <c r="D188" s="223" t="s">
        <v>145</v>
      </c>
      <c r="E188" s="41"/>
      <c r="F188" s="224" t="s">
        <v>389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145</v>
      </c>
      <c r="AU188" s="18" t="s">
        <v>79</v>
      </c>
    </row>
    <row r="189" spans="1:47" s="2" customFormat="1" ht="12">
      <c r="A189" s="39"/>
      <c r="B189" s="40"/>
      <c r="C189" s="41"/>
      <c r="D189" s="218" t="s">
        <v>308</v>
      </c>
      <c r="E189" s="41"/>
      <c r="F189" s="247" t="s">
        <v>390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308</v>
      </c>
      <c r="AU189" s="18" t="s">
        <v>79</v>
      </c>
    </row>
    <row r="190" spans="1:51" s="13" customFormat="1" ht="12">
      <c r="A190" s="13"/>
      <c r="B190" s="225"/>
      <c r="C190" s="226"/>
      <c r="D190" s="218" t="s">
        <v>147</v>
      </c>
      <c r="E190" s="227" t="s">
        <v>19</v>
      </c>
      <c r="F190" s="228" t="s">
        <v>911</v>
      </c>
      <c r="G190" s="226"/>
      <c r="H190" s="229">
        <v>120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147</v>
      </c>
      <c r="AU190" s="235" t="s">
        <v>79</v>
      </c>
      <c r="AV190" s="13" t="s">
        <v>79</v>
      </c>
      <c r="AW190" s="13" t="s">
        <v>31</v>
      </c>
      <c r="AX190" s="13" t="s">
        <v>69</v>
      </c>
      <c r="AY190" s="235" t="s">
        <v>134</v>
      </c>
    </row>
    <row r="191" spans="1:51" s="14" customFormat="1" ht="12">
      <c r="A191" s="14"/>
      <c r="B191" s="236"/>
      <c r="C191" s="237"/>
      <c r="D191" s="218" t="s">
        <v>147</v>
      </c>
      <c r="E191" s="238" t="s">
        <v>19</v>
      </c>
      <c r="F191" s="239" t="s">
        <v>208</v>
      </c>
      <c r="G191" s="237"/>
      <c r="H191" s="240">
        <v>120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147</v>
      </c>
      <c r="AU191" s="246" t="s">
        <v>79</v>
      </c>
      <c r="AV191" s="14" t="s">
        <v>141</v>
      </c>
      <c r="AW191" s="14" t="s">
        <v>31</v>
      </c>
      <c r="AX191" s="14" t="s">
        <v>77</v>
      </c>
      <c r="AY191" s="246" t="s">
        <v>134</v>
      </c>
    </row>
    <row r="192" spans="1:65" s="2" customFormat="1" ht="16.5" customHeight="1">
      <c r="A192" s="39"/>
      <c r="B192" s="40"/>
      <c r="C192" s="248" t="s">
        <v>163</v>
      </c>
      <c r="D192" s="248" t="s">
        <v>348</v>
      </c>
      <c r="E192" s="249" t="s">
        <v>393</v>
      </c>
      <c r="F192" s="250" t="s">
        <v>394</v>
      </c>
      <c r="G192" s="251" t="s">
        <v>139</v>
      </c>
      <c r="H192" s="252">
        <v>294.259</v>
      </c>
      <c r="I192" s="253"/>
      <c r="J192" s="254">
        <f>ROUND(I192*H192,2)</f>
        <v>0</v>
      </c>
      <c r="K192" s="250" t="s">
        <v>140</v>
      </c>
      <c r="L192" s="255"/>
      <c r="M192" s="256" t="s">
        <v>19</v>
      </c>
      <c r="N192" s="257" t="s">
        <v>40</v>
      </c>
      <c r="O192" s="85"/>
      <c r="P192" s="214">
        <f>O192*H192</f>
        <v>0</v>
      </c>
      <c r="Q192" s="214">
        <v>0.0005</v>
      </c>
      <c r="R192" s="214">
        <f>Q192*H192</f>
        <v>0.14712950000000002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352</v>
      </c>
      <c r="AT192" s="216" t="s">
        <v>348</v>
      </c>
      <c r="AU192" s="216" t="s">
        <v>79</v>
      </c>
      <c r="AY192" s="18" t="s">
        <v>134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77</v>
      </c>
      <c r="BK192" s="217">
        <f>ROUND(I192*H192,2)</f>
        <v>0</v>
      </c>
      <c r="BL192" s="18" t="s">
        <v>141</v>
      </c>
      <c r="BM192" s="216" t="s">
        <v>912</v>
      </c>
    </row>
    <row r="193" spans="1:47" s="2" customFormat="1" ht="12">
      <c r="A193" s="39"/>
      <c r="B193" s="40"/>
      <c r="C193" s="41"/>
      <c r="D193" s="218" t="s">
        <v>143</v>
      </c>
      <c r="E193" s="41"/>
      <c r="F193" s="219" t="s">
        <v>394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143</v>
      </c>
      <c r="AU193" s="18" t="s">
        <v>79</v>
      </c>
    </row>
    <row r="194" spans="1:51" s="13" customFormat="1" ht="12">
      <c r="A194" s="13"/>
      <c r="B194" s="225"/>
      <c r="C194" s="226"/>
      <c r="D194" s="218" t="s">
        <v>147</v>
      </c>
      <c r="E194" s="226"/>
      <c r="F194" s="228" t="s">
        <v>913</v>
      </c>
      <c r="G194" s="226"/>
      <c r="H194" s="229">
        <v>294.259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147</v>
      </c>
      <c r="AU194" s="235" t="s">
        <v>79</v>
      </c>
      <c r="AV194" s="13" t="s">
        <v>79</v>
      </c>
      <c r="AW194" s="13" t="s">
        <v>4</v>
      </c>
      <c r="AX194" s="13" t="s">
        <v>77</v>
      </c>
      <c r="AY194" s="235" t="s">
        <v>134</v>
      </c>
    </row>
    <row r="195" spans="1:63" s="12" customFormat="1" ht="22.8" customHeight="1">
      <c r="A195" s="12"/>
      <c r="B195" s="189"/>
      <c r="C195" s="190"/>
      <c r="D195" s="191" t="s">
        <v>68</v>
      </c>
      <c r="E195" s="203" t="s">
        <v>141</v>
      </c>
      <c r="F195" s="203" t="s">
        <v>463</v>
      </c>
      <c r="G195" s="190"/>
      <c r="H195" s="190"/>
      <c r="I195" s="193"/>
      <c r="J195" s="204">
        <f>BK195</f>
        <v>0</v>
      </c>
      <c r="K195" s="190"/>
      <c r="L195" s="195"/>
      <c r="M195" s="196"/>
      <c r="N195" s="197"/>
      <c r="O195" s="197"/>
      <c r="P195" s="198">
        <f>SUM(P196:P210)</f>
        <v>0</v>
      </c>
      <c r="Q195" s="197"/>
      <c r="R195" s="198">
        <f>SUM(R196:R210)</f>
        <v>160.85042399999998</v>
      </c>
      <c r="S195" s="197"/>
      <c r="T195" s="199">
        <f>SUM(T196:T210)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0" t="s">
        <v>77</v>
      </c>
      <c r="AT195" s="201" t="s">
        <v>68</v>
      </c>
      <c r="AU195" s="201" t="s">
        <v>77</v>
      </c>
      <c r="AY195" s="200" t="s">
        <v>134</v>
      </c>
      <c r="BK195" s="202">
        <f>SUM(BK196:BK210)</f>
        <v>0</v>
      </c>
    </row>
    <row r="196" spans="1:65" s="2" customFormat="1" ht="16.5" customHeight="1">
      <c r="A196" s="39"/>
      <c r="B196" s="40"/>
      <c r="C196" s="205" t="s">
        <v>653</v>
      </c>
      <c r="D196" s="205" t="s">
        <v>136</v>
      </c>
      <c r="E196" s="206" t="s">
        <v>473</v>
      </c>
      <c r="F196" s="207" t="s">
        <v>474</v>
      </c>
      <c r="G196" s="208" t="s">
        <v>220</v>
      </c>
      <c r="H196" s="209">
        <v>36.55</v>
      </c>
      <c r="I196" s="210"/>
      <c r="J196" s="211">
        <f>ROUND(I196*H196,2)</f>
        <v>0</v>
      </c>
      <c r="K196" s="207" t="s">
        <v>140</v>
      </c>
      <c r="L196" s="45"/>
      <c r="M196" s="212" t="s">
        <v>19</v>
      </c>
      <c r="N196" s="213" t="s">
        <v>40</v>
      </c>
      <c r="O196" s="85"/>
      <c r="P196" s="214">
        <f>O196*H196</f>
        <v>0</v>
      </c>
      <c r="Q196" s="214">
        <v>2.43408</v>
      </c>
      <c r="R196" s="214">
        <f>Q196*H196</f>
        <v>88.96562399999999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141</v>
      </c>
      <c r="AT196" s="216" t="s">
        <v>136</v>
      </c>
      <c r="AU196" s="216" t="s">
        <v>79</v>
      </c>
      <c r="AY196" s="18" t="s">
        <v>134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77</v>
      </c>
      <c r="BK196" s="217">
        <f>ROUND(I196*H196,2)</f>
        <v>0</v>
      </c>
      <c r="BL196" s="18" t="s">
        <v>141</v>
      </c>
      <c r="BM196" s="216" t="s">
        <v>914</v>
      </c>
    </row>
    <row r="197" spans="1:47" s="2" customFormat="1" ht="12">
      <c r="A197" s="39"/>
      <c r="B197" s="40"/>
      <c r="C197" s="41"/>
      <c r="D197" s="218" t="s">
        <v>143</v>
      </c>
      <c r="E197" s="41"/>
      <c r="F197" s="219" t="s">
        <v>476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143</v>
      </c>
      <c r="AU197" s="18" t="s">
        <v>79</v>
      </c>
    </row>
    <row r="198" spans="1:47" s="2" customFormat="1" ht="12">
      <c r="A198" s="39"/>
      <c r="B198" s="40"/>
      <c r="C198" s="41"/>
      <c r="D198" s="223" t="s">
        <v>145</v>
      </c>
      <c r="E198" s="41"/>
      <c r="F198" s="224" t="s">
        <v>477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145</v>
      </c>
      <c r="AU198" s="18" t="s">
        <v>79</v>
      </c>
    </row>
    <row r="199" spans="1:51" s="13" customFormat="1" ht="12">
      <c r="A199" s="13"/>
      <c r="B199" s="225"/>
      <c r="C199" s="226"/>
      <c r="D199" s="218" t="s">
        <v>147</v>
      </c>
      <c r="E199" s="227" t="s">
        <v>19</v>
      </c>
      <c r="F199" s="228" t="s">
        <v>915</v>
      </c>
      <c r="G199" s="226"/>
      <c r="H199" s="229">
        <v>36.55</v>
      </c>
      <c r="I199" s="230"/>
      <c r="J199" s="226"/>
      <c r="K199" s="226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147</v>
      </c>
      <c r="AU199" s="235" t="s">
        <v>79</v>
      </c>
      <c r="AV199" s="13" t="s">
        <v>79</v>
      </c>
      <c r="AW199" s="13" t="s">
        <v>31</v>
      </c>
      <c r="AX199" s="13" t="s">
        <v>69</v>
      </c>
      <c r="AY199" s="235" t="s">
        <v>134</v>
      </c>
    </row>
    <row r="200" spans="1:51" s="14" customFormat="1" ht="12">
      <c r="A200" s="14"/>
      <c r="B200" s="236"/>
      <c r="C200" s="237"/>
      <c r="D200" s="218" t="s">
        <v>147</v>
      </c>
      <c r="E200" s="238" t="s">
        <v>19</v>
      </c>
      <c r="F200" s="239" t="s">
        <v>208</v>
      </c>
      <c r="G200" s="237"/>
      <c r="H200" s="240">
        <v>36.55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6" t="s">
        <v>147</v>
      </c>
      <c r="AU200" s="246" t="s">
        <v>79</v>
      </c>
      <c r="AV200" s="14" t="s">
        <v>141</v>
      </c>
      <c r="AW200" s="14" t="s">
        <v>31</v>
      </c>
      <c r="AX200" s="14" t="s">
        <v>77</v>
      </c>
      <c r="AY200" s="246" t="s">
        <v>134</v>
      </c>
    </row>
    <row r="201" spans="1:65" s="2" customFormat="1" ht="16.5" customHeight="1">
      <c r="A201" s="39"/>
      <c r="B201" s="40"/>
      <c r="C201" s="205" t="s">
        <v>655</v>
      </c>
      <c r="D201" s="205" t="s">
        <v>136</v>
      </c>
      <c r="E201" s="206" t="s">
        <v>480</v>
      </c>
      <c r="F201" s="207" t="s">
        <v>481</v>
      </c>
      <c r="G201" s="208" t="s">
        <v>220</v>
      </c>
      <c r="H201" s="209">
        <v>36</v>
      </c>
      <c r="I201" s="210"/>
      <c r="J201" s="211">
        <f>ROUND(I201*H201,2)</f>
        <v>0</v>
      </c>
      <c r="K201" s="207" t="s">
        <v>140</v>
      </c>
      <c r="L201" s="45"/>
      <c r="M201" s="212" t="s">
        <v>19</v>
      </c>
      <c r="N201" s="213" t="s">
        <v>40</v>
      </c>
      <c r="O201" s="85"/>
      <c r="P201" s="214">
        <f>O201*H201</f>
        <v>0</v>
      </c>
      <c r="Q201" s="214">
        <v>1.9968</v>
      </c>
      <c r="R201" s="214">
        <f>Q201*H201</f>
        <v>71.8848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141</v>
      </c>
      <c r="AT201" s="216" t="s">
        <v>136</v>
      </c>
      <c r="AU201" s="216" t="s">
        <v>79</v>
      </c>
      <c r="AY201" s="18" t="s">
        <v>134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77</v>
      </c>
      <c r="BK201" s="217">
        <f>ROUND(I201*H201,2)</f>
        <v>0</v>
      </c>
      <c r="BL201" s="18" t="s">
        <v>141</v>
      </c>
      <c r="BM201" s="216" t="s">
        <v>916</v>
      </c>
    </row>
    <row r="202" spans="1:47" s="2" customFormat="1" ht="12">
      <c r="A202" s="39"/>
      <c r="B202" s="40"/>
      <c r="C202" s="41"/>
      <c r="D202" s="218" t="s">
        <v>143</v>
      </c>
      <c r="E202" s="41"/>
      <c r="F202" s="219" t="s">
        <v>483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143</v>
      </c>
      <c r="AU202" s="18" t="s">
        <v>79</v>
      </c>
    </row>
    <row r="203" spans="1:47" s="2" customFormat="1" ht="12">
      <c r="A203" s="39"/>
      <c r="B203" s="40"/>
      <c r="C203" s="41"/>
      <c r="D203" s="223" t="s">
        <v>145</v>
      </c>
      <c r="E203" s="41"/>
      <c r="F203" s="224" t="s">
        <v>484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145</v>
      </c>
      <c r="AU203" s="18" t="s">
        <v>79</v>
      </c>
    </row>
    <row r="204" spans="1:51" s="13" customFormat="1" ht="12">
      <c r="A204" s="13"/>
      <c r="B204" s="225"/>
      <c r="C204" s="226"/>
      <c r="D204" s="218" t="s">
        <v>147</v>
      </c>
      <c r="E204" s="227" t="s">
        <v>19</v>
      </c>
      <c r="F204" s="228" t="s">
        <v>917</v>
      </c>
      <c r="G204" s="226"/>
      <c r="H204" s="229">
        <v>36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147</v>
      </c>
      <c r="AU204" s="235" t="s">
        <v>79</v>
      </c>
      <c r="AV204" s="13" t="s">
        <v>79</v>
      </c>
      <c r="AW204" s="13" t="s">
        <v>31</v>
      </c>
      <c r="AX204" s="13" t="s">
        <v>69</v>
      </c>
      <c r="AY204" s="235" t="s">
        <v>134</v>
      </c>
    </row>
    <row r="205" spans="1:51" s="14" customFormat="1" ht="12">
      <c r="A205" s="14"/>
      <c r="B205" s="236"/>
      <c r="C205" s="237"/>
      <c r="D205" s="218" t="s">
        <v>147</v>
      </c>
      <c r="E205" s="238" t="s">
        <v>19</v>
      </c>
      <c r="F205" s="239" t="s">
        <v>208</v>
      </c>
      <c r="G205" s="237"/>
      <c r="H205" s="240">
        <v>36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147</v>
      </c>
      <c r="AU205" s="246" t="s">
        <v>79</v>
      </c>
      <c r="AV205" s="14" t="s">
        <v>141</v>
      </c>
      <c r="AW205" s="14" t="s">
        <v>31</v>
      </c>
      <c r="AX205" s="14" t="s">
        <v>77</v>
      </c>
      <c r="AY205" s="246" t="s">
        <v>134</v>
      </c>
    </row>
    <row r="206" spans="1:65" s="2" customFormat="1" ht="16.5" customHeight="1">
      <c r="A206" s="39"/>
      <c r="B206" s="40"/>
      <c r="C206" s="205" t="s">
        <v>175</v>
      </c>
      <c r="D206" s="205" t="s">
        <v>136</v>
      </c>
      <c r="E206" s="206" t="s">
        <v>491</v>
      </c>
      <c r="F206" s="207" t="s">
        <v>492</v>
      </c>
      <c r="G206" s="208" t="s">
        <v>139</v>
      </c>
      <c r="H206" s="209">
        <v>36</v>
      </c>
      <c r="I206" s="210"/>
      <c r="J206" s="211">
        <f>ROUND(I206*H206,2)</f>
        <v>0</v>
      </c>
      <c r="K206" s="207" t="s">
        <v>140</v>
      </c>
      <c r="L206" s="45"/>
      <c r="M206" s="212" t="s">
        <v>19</v>
      </c>
      <c r="N206" s="213" t="s">
        <v>40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141</v>
      </c>
      <c r="AT206" s="216" t="s">
        <v>136</v>
      </c>
      <c r="AU206" s="216" t="s">
        <v>79</v>
      </c>
      <c r="AY206" s="18" t="s">
        <v>134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77</v>
      </c>
      <c r="BK206" s="217">
        <f>ROUND(I206*H206,2)</f>
        <v>0</v>
      </c>
      <c r="BL206" s="18" t="s">
        <v>141</v>
      </c>
      <c r="BM206" s="216" t="s">
        <v>918</v>
      </c>
    </row>
    <row r="207" spans="1:47" s="2" customFormat="1" ht="12">
      <c r="A207" s="39"/>
      <c r="B207" s="40"/>
      <c r="C207" s="41"/>
      <c r="D207" s="218" t="s">
        <v>143</v>
      </c>
      <c r="E207" s="41"/>
      <c r="F207" s="219" t="s">
        <v>494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143</v>
      </c>
      <c r="AU207" s="18" t="s">
        <v>79</v>
      </c>
    </row>
    <row r="208" spans="1:47" s="2" customFormat="1" ht="12">
      <c r="A208" s="39"/>
      <c r="B208" s="40"/>
      <c r="C208" s="41"/>
      <c r="D208" s="223" t="s">
        <v>145</v>
      </c>
      <c r="E208" s="41"/>
      <c r="F208" s="224" t="s">
        <v>495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145</v>
      </c>
      <c r="AU208" s="18" t="s">
        <v>79</v>
      </c>
    </row>
    <row r="209" spans="1:51" s="13" customFormat="1" ht="12">
      <c r="A209" s="13"/>
      <c r="B209" s="225"/>
      <c r="C209" s="226"/>
      <c r="D209" s="218" t="s">
        <v>147</v>
      </c>
      <c r="E209" s="227" t="s">
        <v>19</v>
      </c>
      <c r="F209" s="228" t="s">
        <v>917</v>
      </c>
      <c r="G209" s="226"/>
      <c r="H209" s="229">
        <v>36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147</v>
      </c>
      <c r="AU209" s="235" t="s">
        <v>79</v>
      </c>
      <c r="AV209" s="13" t="s">
        <v>79</v>
      </c>
      <c r="AW209" s="13" t="s">
        <v>31</v>
      </c>
      <c r="AX209" s="13" t="s">
        <v>69</v>
      </c>
      <c r="AY209" s="235" t="s">
        <v>134</v>
      </c>
    </row>
    <row r="210" spans="1:51" s="14" customFormat="1" ht="12">
      <c r="A210" s="14"/>
      <c r="B210" s="236"/>
      <c r="C210" s="237"/>
      <c r="D210" s="218" t="s">
        <v>147</v>
      </c>
      <c r="E210" s="238" t="s">
        <v>19</v>
      </c>
      <c r="F210" s="239" t="s">
        <v>208</v>
      </c>
      <c r="G210" s="237"/>
      <c r="H210" s="240">
        <v>36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147</v>
      </c>
      <c r="AU210" s="246" t="s">
        <v>79</v>
      </c>
      <c r="AV210" s="14" t="s">
        <v>141</v>
      </c>
      <c r="AW210" s="14" t="s">
        <v>31</v>
      </c>
      <c r="AX210" s="14" t="s">
        <v>77</v>
      </c>
      <c r="AY210" s="246" t="s">
        <v>134</v>
      </c>
    </row>
    <row r="211" spans="1:63" s="12" customFormat="1" ht="22.8" customHeight="1">
      <c r="A211" s="12"/>
      <c r="B211" s="189"/>
      <c r="C211" s="190"/>
      <c r="D211" s="191" t="s">
        <v>68</v>
      </c>
      <c r="E211" s="203" t="s">
        <v>156</v>
      </c>
      <c r="F211" s="203" t="s">
        <v>505</v>
      </c>
      <c r="G211" s="190"/>
      <c r="H211" s="190"/>
      <c r="I211" s="193"/>
      <c r="J211" s="204">
        <f>BK211</f>
        <v>0</v>
      </c>
      <c r="K211" s="190"/>
      <c r="L211" s="195"/>
      <c r="M211" s="196"/>
      <c r="N211" s="197"/>
      <c r="O211" s="197"/>
      <c r="P211" s="198">
        <f>SUM(P212:P221)</f>
        <v>0</v>
      </c>
      <c r="Q211" s="197"/>
      <c r="R211" s="198">
        <f>SUM(R212:R221)</f>
        <v>128.34</v>
      </c>
      <c r="S211" s="197"/>
      <c r="T211" s="199">
        <f>SUM(T212:T221)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0" t="s">
        <v>77</v>
      </c>
      <c r="AT211" s="201" t="s">
        <v>68</v>
      </c>
      <c r="AU211" s="201" t="s">
        <v>77</v>
      </c>
      <c r="AY211" s="200" t="s">
        <v>134</v>
      </c>
      <c r="BK211" s="202">
        <f>SUM(BK212:BK221)</f>
        <v>0</v>
      </c>
    </row>
    <row r="212" spans="1:65" s="2" customFormat="1" ht="16.5" customHeight="1">
      <c r="A212" s="39"/>
      <c r="B212" s="40"/>
      <c r="C212" s="205" t="s">
        <v>689</v>
      </c>
      <c r="D212" s="205" t="s">
        <v>136</v>
      </c>
      <c r="E212" s="206" t="s">
        <v>507</v>
      </c>
      <c r="F212" s="207" t="s">
        <v>508</v>
      </c>
      <c r="G212" s="208" t="s">
        <v>139</v>
      </c>
      <c r="H212" s="209">
        <v>266</v>
      </c>
      <c r="I212" s="210"/>
      <c r="J212" s="211">
        <f>ROUND(I212*H212,2)</f>
        <v>0</v>
      </c>
      <c r="K212" s="207" t="s">
        <v>140</v>
      </c>
      <c r="L212" s="45"/>
      <c r="M212" s="212" t="s">
        <v>19</v>
      </c>
      <c r="N212" s="213" t="s">
        <v>40</v>
      </c>
      <c r="O212" s="85"/>
      <c r="P212" s="214">
        <f>O212*H212</f>
        <v>0</v>
      </c>
      <c r="Q212" s="214">
        <v>0.23</v>
      </c>
      <c r="R212" s="214">
        <f>Q212*H212</f>
        <v>61.18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141</v>
      </c>
      <c r="AT212" s="216" t="s">
        <v>136</v>
      </c>
      <c r="AU212" s="216" t="s">
        <v>79</v>
      </c>
      <c r="AY212" s="18" t="s">
        <v>134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77</v>
      </c>
      <c r="BK212" s="217">
        <f>ROUND(I212*H212,2)</f>
        <v>0</v>
      </c>
      <c r="BL212" s="18" t="s">
        <v>141</v>
      </c>
      <c r="BM212" s="216" t="s">
        <v>919</v>
      </c>
    </row>
    <row r="213" spans="1:47" s="2" customFormat="1" ht="12">
      <c r="A213" s="39"/>
      <c r="B213" s="40"/>
      <c r="C213" s="41"/>
      <c r="D213" s="218" t="s">
        <v>143</v>
      </c>
      <c r="E213" s="41"/>
      <c r="F213" s="219" t="s">
        <v>510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143</v>
      </c>
      <c r="AU213" s="18" t="s">
        <v>79</v>
      </c>
    </row>
    <row r="214" spans="1:47" s="2" customFormat="1" ht="12">
      <c r="A214" s="39"/>
      <c r="B214" s="40"/>
      <c r="C214" s="41"/>
      <c r="D214" s="223" t="s">
        <v>145</v>
      </c>
      <c r="E214" s="41"/>
      <c r="F214" s="224" t="s">
        <v>511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145</v>
      </c>
      <c r="AU214" s="18" t="s">
        <v>79</v>
      </c>
    </row>
    <row r="215" spans="1:51" s="13" customFormat="1" ht="12">
      <c r="A215" s="13"/>
      <c r="B215" s="225"/>
      <c r="C215" s="226"/>
      <c r="D215" s="218" t="s">
        <v>147</v>
      </c>
      <c r="E215" s="227" t="s">
        <v>19</v>
      </c>
      <c r="F215" s="228" t="s">
        <v>920</v>
      </c>
      <c r="G215" s="226"/>
      <c r="H215" s="229">
        <v>120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147</v>
      </c>
      <c r="AU215" s="235" t="s">
        <v>79</v>
      </c>
      <c r="AV215" s="13" t="s">
        <v>79</v>
      </c>
      <c r="AW215" s="13" t="s">
        <v>31</v>
      </c>
      <c r="AX215" s="13" t="s">
        <v>69</v>
      </c>
      <c r="AY215" s="235" t="s">
        <v>134</v>
      </c>
    </row>
    <row r="216" spans="1:51" s="13" customFormat="1" ht="12">
      <c r="A216" s="13"/>
      <c r="B216" s="225"/>
      <c r="C216" s="226"/>
      <c r="D216" s="218" t="s">
        <v>147</v>
      </c>
      <c r="E216" s="227" t="s">
        <v>19</v>
      </c>
      <c r="F216" s="228" t="s">
        <v>193</v>
      </c>
      <c r="G216" s="226"/>
      <c r="H216" s="229">
        <v>146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147</v>
      </c>
      <c r="AU216" s="235" t="s">
        <v>79</v>
      </c>
      <c r="AV216" s="13" t="s">
        <v>79</v>
      </c>
      <c r="AW216" s="13" t="s">
        <v>31</v>
      </c>
      <c r="AX216" s="13" t="s">
        <v>69</v>
      </c>
      <c r="AY216" s="235" t="s">
        <v>134</v>
      </c>
    </row>
    <row r="217" spans="1:51" s="14" customFormat="1" ht="12">
      <c r="A217" s="14"/>
      <c r="B217" s="236"/>
      <c r="C217" s="237"/>
      <c r="D217" s="218" t="s">
        <v>147</v>
      </c>
      <c r="E217" s="238" t="s">
        <v>19</v>
      </c>
      <c r="F217" s="239" t="s">
        <v>208</v>
      </c>
      <c r="G217" s="237"/>
      <c r="H217" s="240">
        <v>266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147</v>
      </c>
      <c r="AU217" s="246" t="s">
        <v>79</v>
      </c>
      <c r="AV217" s="14" t="s">
        <v>141</v>
      </c>
      <c r="AW217" s="14" t="s">
        <v>31</v>
      </c>
      <c r="AX217" s="14" t="s">
        <v>77</v>
      </c>
      <c r="AY217" s="246" t="s">
        <v>134</v>
      </c>
    </row>
    <row r="218" spans="1:65" s="2" customFormat="1" ht="16.5" customHeight="1">
      <c r="A218" s="39"/>
      <c r="B218" s="40"/>
      <c r="C218" s="205" t="s">
        <v>258</v>
      </c>
      <c r="D218" s="205" t="s">
        <v>136</v>
      </c>
      <c r="E218" s="206" t="s">
        <v>515</v>
      </c>
      <c r="F218" s="207" t="s">
        <v>516</v>
      </c>
      <c r="G218" s="208" t="s">
        <v>139</v>
      </c>
      <c r="H218" s="209">
        <v>146</v>
      </c>
      <c r="I218" s="210"/>
      <c r="J218" s="211">
        <f>ROUND(I218*H218,2)</f>
        <v>0</v>
      </c>
      <c r="K218" s="207" t="s">
        <v>140</v>
      </c>
      <c r="L218" s="45"/>
      <c r="M218" s="212" t="s">
        <v>19</v>
      </c>
      <c r="N218" s="213" t="s">
        <v>40</v>
      </c>
      <c r="O218" s="85"/>
      <c r="P218" s="214">
        <f>O218*H218</f>
        <v>0</v>
      </c>
      <c r="Q218" s="214">
        <v>0.46</v>
      </c>
      <c r="R218" s="214">
        <f>Q218*H218</f>
        <v>67.16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141</v>
      </c>
      <c r="AT218" s="216" t="s">
        <v>136</v>
      </c>
      <c r="AU218" s="216" t="s">
        <v>79</v>
      </c>
      <c r="AY218" s="18" t="s">
        <v>134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77</v>
      </c>
      <c r="BK218" s="217">
        <f>ROUND(I218*H218,2)</f>
        <v>0</v>
      </c>
      <c r="BL218" s="18" t="s">
        <v>141</v>
      </c>
      <c r="BM218" s="216" t="s">
        <v>921</v>
      </c>
    </row>
    <row r="219" spans="1:47" s="2" customFormat="1" ht="12">
      <c r="A219" s="39"/>
      <c r="B219" s="40"/>
      <c r="C219" s="41"/>
      <c r="D219" s="218" t="s">
        <v>143</v>
      </c>
      <c r="E219" s="41"/>
      <c r="F219" s="219" t="s">
        <v>518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143</v>
      </c>
      <c r="AU219" s="18" t="s">
        <v>79</v>
      </c>
    </row>
    <row r="220" spans="1:47" s="2" customFormat="1" ht="12">
      <c r="A220" s="39"/>
      <c r="B220" s="40"/>
      <c r="C220" s="41"/>
      <c r="D220" s="223" t="s">
        <v>145</v>
      </c>
      <c r="E220" s="41"/>
      <c r="F220" s="224" t="s">
        <v>519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145</v>
      </c>
      <c r="AU220" s="18" t="s">
        <v>79</v>
      </c>
    </row>
    <row r="221" spans="1:51" s="13" customFormat="1" ht="12">
      <c r="A221" s="13"/>
      <c r="B221" s="225"/>
      <c r="C221" s="226"/>
      <c r="D221" s="218" t="s">
        <v>147</v>
      </c>
      <c r="E221" s="227" t="s">
        <v>19</v>
      </c>
      <c r="F221" s="228" t="s">
        <v>193</v>
      </c>
      <c r="G221" s="226"/>
      <c r="H221" s="229">
        <v>146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147</v>
      </c>
      <c r="AU221" s="235" t="s">
        <v>79</v>
      </c>
      <c r="AV221" s="13" t="s">
        <v>79</v>
      </c>
      <c r="AW221" s="13" t="s">
        <v>31</v>
      </c>
      <c r="AX221" s="13" t="s">
        <v>77</v>
      </c>
      <c r="AY221" s="235" t="s">
        <v>134</v>
      </c>
    </row>
    <row r="222" spans="1:63" s="12" customFormat="1" ht="22.8" customHeight="1">
      <c r="A222" s="12"/>
      <c r="B222" s="189"/>
      <c r="C222" s="190"/>
      <c r="D222" s="191" t="s">
        <v>68</v>
      </c>
      <c r="E222" s="203" t="s">
        <v>490</v>
      </c>
      <c r="F222" s="203" t="s">
        <v>535</v>
      </c>
      <c r="G222" s="190"/>
      <c r="H222" s="190"/>
      <c r="I222" s="193"/>
      <c r="J222" s="204">
        <f>BK222</f>
        <v>0</v>
      </c>
      <c r="K222" s="190"/>
      <c r="L222" s="195"/>
      <c r="M222" s="196"/>
      <c r="N222" s="197"/>
      <c r="O222" s="197"/>
      <c r="P222" s="198">
        <f>SUM(P223:P227)</f>
        <v>0</v>
      </c>
      <c r="Q222" s="197"/>
      <c r="R222" s="198">
        <f>SUM(R223:R227)</f>
        <v>0</v>
      </c>
      <c r="S222" s="197"/>
      <c r="T222" s="199">
        <f>SUM(T223:T227)</f>
        <v>40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0" t="s">
        <v>77</v>
      </c>
      <c r="AT222" s="201" t="s">
        <v>68</v>
      </c>
      <c r="AU222" s="201" t="s">
        <v>77</v>
      </c>
      <c r="AY222" s="200" t="s">
        <v>134</v>
      </c>
      <c r="BK222" s="202">
        <f>SUM(BK223:BK227)</f>
        <v>0</v>
      </c>
    </row>
    <row r="223" spans="1:65" s="2" customFormat="1" ht="16.5" customHeight="1">
      <c r="A223" s="39"/>
      <c r="B223" s="40"/>
      <c r="C223" s="205" t="s">
        <v>669</v>
      </c>
      <c r="D223" s="205" t="s">
        <v>136</v>
      </c>
      <c r="E223" s="206" t="s">
        <v>556</v>
      </c>
      <c r="F223" s="207" t="s">
        <v>557</v>
      </c>
      <c r="G223" s="208" t="s">
        <v>139</v>
      </c>
      <c r="H223" s="209">
        <v>2000</v>
      </c>
      <c r="I223" s="210"/>
      <c r="J223" s="211">
        <f>ROUND(I223*H223,2)</f>
        <v>0</v>
      </c>
      <c r="K223" s="207" t="s">
        <v>140</v>
      </c>
      <c r="L223" s="45"/>
      <c r="M223" s="212" t="s">
        <v>19</v>
      </c>
      <c r="N223" s="213" t="s">
        <v>40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0.02</v>
      </c>
      <c r="T223" s="215">
        <f>S223*H223</f>
        <v>40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141</v>
      </c>
      <c r="AT223" s="216" t="s">
        <v>136</v>
      </c>
      <c r="AU223" s="216" t="s">
        <v>79</v>
      </c>
      <c r="AY223" s="18" t="s">
        <v>134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77</v>
      </c>
      <c r="BK223" s="217">
        <f>ROUND(I223*H223,2)</f>
        <v>0</v>
      </c>
      <c r="BL223" s="18" t="s">
        <v>141</v>
      </c>
      <c r="BM223" s="216" t="s">
        <v>922</v>
      </c>
    </row>
    <row r="224" spans="1:47" s="2" customFormat="1" ht="12">
      <c r="A224" s="39"/>
      <c r="B224" s="40"/>
      <c r="C224" s="41"/>
      <c r="D224" s="218" t="s">
        <v>143</v>
      </c>
      <c r="E224" s="41"/>
      <c r="F224" s="219" t="s">
        <v>559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143</v>
      </c>
      <c r="AU224" s="18" t="s">
        <v>79</v>
      </c>
    </row>
    <row r="225" spans="1:47" s="2" customFormat="1" ht="12">
      <c r="A225" s="39"/>
      <c r="B225" s="40"/>
      <c r="C225" s="41"/>
      <c r="D225" s="223" t="s">
        <v>145</v>
      </c>
      <c r="E225" s="41"/>
      <c r="F225" s="224" t="s">
        <v>560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145</v>
      </c>
      <c r="AU225" s="18" t="s">
        <v>79</v>
      </c>
    </row>
    <row r="226" spans="1:47" s="2" customFormat="1" ht="12">
      <c r="A226" s="39"/>
      <c r="B226" s="40"/>
      <c r="C226" s="41"/>
      <c r="D226" s="218" t="s">
        <v>308</v>
      </c>
      <c r="E226" s="41"/>
      <c r="F226" s="247" t="s">
        <v>561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308</v>
      </c>
      <c r="AU226" s="18" t="s">
        <v>79</v>
      </c>
    </row>
    <row r="227" spans="1:51" s="13" customFormat="1" ht="12">
      <c r="A227" s="13"/>
      <c r="B227" s="225"/>
      <c r="C227" s="226"/>
      <c r="D227" s="218" t="s">
        <v>147</v>
      </c>
      <c r="E227" s="227" t="s">
        <v>19</v>
      </c>
      <c r="F227" s="228" t="s">
        <v>562</v>
      </c>
      <c r="G227" s="226"/>
      <c r="H227" s="229">
        <v>2000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147</v>
      </c>
      <c r="AU227" s="235" t="s">
        <v>79</v>
      </c>
      <c r="AV227" s="13" t="s">
        <v>79</v>
      </c>
      <c r="AW227" s="13" t="s">
        <v>31</v>
      </c>
      <c r="AX227" s="13" t="s">
        <v>77</v>
      </c>
      <c r="AY227" s="235" t="s">
        <v>134</v>
      </c>
    </row>
    <row r="228" spans="1:63" s="12" customFormat="1" ht="22.8" customHeight="1">
      <c r="A228" s="12"/>
      <c r="B228" s="189"/>
      <c r="C228" s="190"/>
      <c r="D228" s="191" t="s">
        <v>68</v>
      </c>
      <c r="E228" s="203" t="s">
        <v>574</v>
      </c>
      <c r="F228" s="203" t="s">
        <v>575</v>
      </c>
      <c r="G228" s="190"/>
      <c r="H228" s="190"/>
      <c r="I228" s="193"/>
      <c r="J228" s="204">
        <f>BK228</f>
        <v>0</v>
      </c>
      <c r="K228" s="190"/>
      <c r="L228" s="195"/>
      <c r="M228" s="196"/>
      <c r="N228" s="197"/>
      <c r="O228" s="197"/>
      <c r="P228" s="198">
        <f>SUM(P229:P231)</f>
        <v>0</v>
      </c>
      <c r="Q228" s="197"/>
      <c r="R228" s="198">
        <f>SUM(R229:R231)</f>
        <v>0</v>
      </c>
      <c r="S228" s="197"/>
      <c r="T228" s="199">
        <f>SUM(T229:T231)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0" t="s">
        <v>77</v>
      </c>
      <c r="AT228" s="201" t="s">
        <v>68</v>
      </c>
      <c r="AU228" s="201" t="s">
        <v>77</v>
      </c>
      <c r="AY228" s="200" t="s">
        <v>134</v>
      </c>
      <c r="BK228" s="202">
        <f>SUM(BK229:BK231)</f>
        <v>0</v>
      </c>
    </row>
    <row r="229" spans="1:65" s="2" customFormat="1" ht="16.5" customHeight="1">
      <c r="A229" s="39"/>
      <c r="B229" s="40"/>
      <c r="C229" s="205" t="s">
        <v>7</v>
      </c>
      <c r="D229" s="205" t="s">
        <v>136</v>
      </c>
      <c r="E229" s="206" t="s">
        <v>577</v>
      </c>
      <c r="F229" s="207" t="s">
        <v>578</v>
      </c>
      <c r="G229" s="208" t="s">
        <v>304</v>
      </c>
      <c r="H229" s="209">
        <v>104.24</v>
      </c>
      <c r="I229" s="210"/>
      <c r="J229" s="211">
        <f>ROUND(I229*H229,2)</f>
        <v>0</v>
      </c>
      <c r="K229" s="207" t="s">
        <v>140</v>
      </c>
      <c r="L229" s="45"/>
      <c r="M229" s="212" t="s">
        <v>19</v>
      </c>
      <c r="N229" s="213" t="s">
        <v>40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141</v>
      </c>
      <c r="AT229" s="216" t="s">
        <v>136</v>
      </c>
      <c r="AU229" s="216" t="s">
        <v>79</v>
      </c>
      <c r="AY229" s="18" t="s">
        <v>134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77</v>
      </c>
      <c r="BK229" s="217">
        <f>ROUND(I229*H229,2)</f>
        <v>0</v>
      </c>
      <c r="BL229" s="18" t="s">
        <v>141</v>
      </c>
      <c r="BM229" s="216" t="s">
        <v>923</v>
      </c>
    </row>
    <row r="230" spans="1:47" s="2" customFormat="1" ht="12">
      <c r="A230" s="39"/>
      <c r="B230" s="40"/>
      <c r="C230" s="41"/>
      <c r="D230" s="218" t="s">
        <v>143</v>
      </c>
      <c r="E230" s="41"/>
      <c r="F230" s="219" t="s">
        <v>580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143</v>
      </c>
      <c r="AU230" s="18" t="s">
        <v>79</v>
      </c>
    </row>
    <row r="231" spans="1:47" s="2" customFormat="1" ht="12">
      <c r="A231" s="39"/>
      <c r="B231" s="40"/>
      <c r="C231" s="41"/>
      <c r="D231" s="223" t="s">
        <v>145</v>
      </c>
      <c r="E231" s="41"/>
      <c r="F231" s="224" t="s">
        <v>581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145</v>
      </c>
      <c r="AU231" s="18" t="s">
        <v>79</v>
      </c>
    </row>
    <row r="232" spans="1:63" s="12" customFormat="1" ht="22.8" customHeight="1">
      <c r="A232" s="12"/>
      <c r="B232" s="189"/>
      <c r="C232" s="190"/>
      <c r="D232" s="191" t="s">
        <v>68</v>
      </c>
      <c r="E232" s="203" t="s">
        <v>582</v>
      </c>
      <c r="F232" s="203" t="s">
        <v>583</v>
      </c>
      <c r="G232" s="190"/>
      <c r="H232" s="190"/>
      <c r="I232" s="193"/>
      <c r="J232" s="204">
        <f>BK232</f>
        <v>0</v>
      </c>
      <c r="K232" s="190"/>
      <c r="L232" s="195"/>
      <c r="M232" s="196"/>
      <c r="N232" s="197"/>
      <c r="O232" s="197"/>
      <c r="P232" s="198">
        <f>SUM(P233:P235)</f>
        <v>0</v>
      </c>
      <c r="Q232" s="197"/>
      <c r="R232" s="198">
        <f>SUM(R233:R235)</f>
        <v>0</v>
      </c>
      <c r="S232" s="197"/>
      <c r="T232" s="199">
        <f>SUM(T233:T235)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0" t="s">
        <v>77</v>
      </c>
      <c r="AT232" s="201" t="s">
        <v>68</v>
      </c>
      <c r="AU232" s="201" t="s">
        <v>77</v>
      </c>
      <c r="AY232" s="200" t="s">
        <v>134</v>
      </c>
      <c r="BK232" s="202">
        <f>SUM(BK233:BK235)</f>
        <v>0</v>
      </c>
    </row>
    <row r="233" spans="1:65" s="2" customFormat="1" ht="16.5" customHeight="1">
      <c r="A233" s="39"/>
      <c r="B233" s="40"/>
      <c r="C233" s="205" t="s">
        <v>680</v>
      </c>
      <c r="D233" s="205" t="s">
        <v>136</v>
      </c>
      <c r="E233" s="206" t="s">
        <v>585</v>
      </c>
      <c r="F233" s="207" t="s">
        <v>586</v>
      </c>
      <c r="G233" s="208" t="s">
        <v>304</v>
      </c>
      <c r="H233" s="209">
        <v>289.365</v>
      </c>
      <c r="I233" s="210"/>
      <c r="J233" s="211">
        <f>ROUND(I233*H233,2)</f>
        <v>0</v>
      </c>
      <c r="K233" s="207" t="s">
        <v>140</v>
      </c>
      <c r="L233" s="45"/>
      <c r="M233" s="212" t="s">
        <v>19</v>
      </c>
      <c r="N233" s="213" t="s">
        <v>40</v>
      </c>
      <c r="O233" s="85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141</v>
      </c>
      <c r="AT233" s="216" t="s">
        <v>136</v>
      </c>
      <c r="AU233" s="216" t="s">
        <v>79</v>
      </c>
      <c r="AY233" s="18" t="s">
        <v>134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77</v>
      </c>
      <c r="BK233" s="217">
        <f>ROUND(I233*H233,2)</f>
        <v>0</v>
      </c>
      <c r="BL233" s="18" t="s">
        <v>141</v>
      </c>
      <c r="BM233" s="216" t="s">
        <v>924</v>
      </c>
    </row>
    <row r="234" spans="1:47" s="2" customFormat="1" ht="12">
      <c r="A234" s="39"/>
      <c r="B234" s="40"/>
      <c r="C234" s="41"/>
      <c r="D234" s="218" t="s">
        <v>143</v>
      </c>
      <c r="E234" s="41"/>
      <c r="F234" s="219" t="s">
        <v>588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143</v>
      </c>
      <c r="AU234" s="18" t="s">
        <v>79</v>
      </c>
    </row>
    <row r="235" spans="1:47" s="2" customFormat="1" ht="12">
      <c r="A235" s="39"/>
      <c r="B235" s="40"/>
      <c r="C235" s="41"/>
      <c r="D235" s="223" t="s">
        <v>145</v>
      </c>
      <c r="E235" s="41"/>
      <c r="F235" s="224" t="s">
        <v>589</v>
      </c>
      <c r="G235" s="41"/>
      <c r="H235" s="41"/>
      <c r="I235" s="220"/>
      <c r="J235" s="41"/>
      <c r="K235" s="41"/>
      <c r="L235" s="45"/>
      <c r="M235" s="258"/>
      <c r="N235" s="259"/>
      <c r="O235" s="260"/>
      <c r="P235" s="260"/>
      <c r="Q235" s="260"/>
      <c r="R235" s="260"/>
      <c r="S235" s="260"/>
      <c r="T235" s="261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145</v>
      </c>
      <c r="AU235" s="18" t="s">
        <v>79</v>
      </c>
    </row>
    <row r="236" spans="1:31" s="2" customFormat="1" ht="6.95" customHeight="1">
      <c r="A236" s="39"/>
      <c r="B236" s="60"/>
      <c r="C236" s="61"/>
      <c r="D236" s="61"/>
      <c r="E236" s="61"/>
      <c r="F236" s="61"/>
      <c r="G236" s="61"/>
      <c r="H236" s="61"/>
      <c r="I236" s="61"/>
      <c r="J236" s="61"/>
      <c r="K236" s="61"/>
      <c r="L236" s="45"/>
      <c r="M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</row>
  </sheetData>
  <sheetProtection password="CC35" sheet="1" objects="1" scenarios="1" formatColumns="0" formatRows="0" autoFilter="0"/>
  <autoFilter ref="C86:K235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2_02/111151103"/>
    <hyperlink ref="F96" r:id="rId2" display="https://podminky.urs.cz/item/CS_URS_2022_02/111211231"/>
    <hyperlink ref="F100" r:id="rId3" display="https://podminky.urs.cz/item/CS_URS_2022_02/112111111"/>
    <hyperlink ref="F104" r:id="rId4" display="https://podminky.urs.cz/item/CS_URS_2022_02/113107163"/>
    <hyperlink ref="F108" r:id="rId5" display="https://podminky.urs.cz/item/CS_URS_2022_02/115101201"/>
    <hyperlink ref="F112" r:id="rId6" display="https://podminky.urs.cz/item/CS_URS_2022_02/115101301"/>
    <hyperlink ref="F116" r:id="rId7" display="https://podminky.urs.cz/item/CS_URS_2022_02/124253102"/>
    <hyperlink ref="F122" r:id="rId8" display="https://podminky.urs.cz/item/CS_URS_2022_02/162351103"/>
    <hyperlink ref="F132" r:id="rId9" display="https://podminky.urs.cz/item/CS_URS_2022_02/167151111"/>
    <hyperlink ref="F142" r:id="rId10" display="https://podminky.urs.cz/item/CS_URS_2022_02/171151103"/>
    <hyperlink ref="F149" r:id="rId11" display="https://podminky.urs.cz/item/CS_URS_2022_02/171201221"/>
    <hyperlink ref="F155" r:id="rId12" display="https://podminky.urs.cz/item/CS_URS_2022_02/171251201"/>
    <hyperlink ref="F161" r:id="rId13" display="https://podminky.urs.cz/item/CS_URS_2022_02/181351113"/>
    <hyperlink ref="F167" r:id="rId14" display="https://podminky.urs.cz/item/CS_URS_2022_02/181451311"/>
    <hyperlink ref="F176" r:id="rId15" display="https://podminky.urs.cz/item/CS_URS_2022_02/181951112"/>
    <hyperlink ref="F183" r:id="rId16" display="https://podminky.urs.cz/item/CS_URS_2022_02/182151111"/>
    <hyperlink ref="F188" r:id="rId17" display="https://podminky.urs.cz/item/CS_URS_2022_02/213141112"/>
    <hyperlink ref="F198" r:id="rId18" display="https://podminky.urs.cz/item/CS_URS_2022_02/462512370"/>
    <hyperlink ref="F203" r:id="rId19" display="https://podminky.urs.cz/item/CS_URS_2022_02/463212111"/>
    <hyperlink ref="F208" r:id="rId20" display="https://podminky.urs.cz/item/CS_URS_2022_02/463212191"/>
    <hyperlink ref="F214" r:id="rId21" display="https://podminky.urs.cz/item/CS_URS_2022_02/564831111"/>
    <hyperlink ref="F220" r:id="rId22" display="https://podminky.urs.cz/item/CS_URS_2022_02/564861111"/>
    <hyperlink ref="F225" r:id="rId23" display="https://podminky.urs.cz/item/CS_URS_2022_02/938909311"/>
    <hyperlink ref="F231" r:id="rId24" display="https://podminky.urs.cz/item/CS_URS_2022_02/997013501"/>
    <hyperlink ref="F235" r:id="rId25" display="https://podminky.urs.cz/item/CS_URS_2022_02/9983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79</v>
      </c>
    </row>
    <row r="4" spans="2:46" s="1" customFormat="1" ht="24.95" customHeight="1">
      <c r="B4" s="21"/>
      <c r="D4" s="131" t="s">
        <v>102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Hospodaření se srážkovými vodami na území obce Skřípov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925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22. 11. 2022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ROUND(J87,2)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ROUND((SUM(BE87:BE291)),2)</f>
        <v>0</v>
      </c>
      <c r="G33" s="39"/>
      <c r="H33" s="39"/>
      <c r="I33" s="149">
        <v>0.21</v>
      </c>
      <c r="J33" s="148">
        <f>ROUND(((SUM(BE87:BE291))*I33),2)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ROUND((SUM(BF87:BF291)),2)</f>
        <v>0</v>
      </c>
      <c r="G34" s="39"/>
      <c r="H34" s="39"/>
      <c r="I34" s="149">
        <v>0.15</v>
      </c>
      <c r="J34" s="148">
        <f>ROUND(((SUM(BF87:BF291))*I34),2)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ROUND((SUM(BG87:BG291)),2)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ROUND((SUM(BH87:BH291)),2)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ROUND((SUM(BI87:BI291)),2)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Hospodaření se srážkovými vodami na území obce Skřípov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04 - Vodní tůň 4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22. 11. 2022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106</v>
      </c>
      <c r="D57" s="163"/>
      <c r="E57" s="163"/>
      <c r="F57" s="163"/>
      <c r="G57" s="163"/>
      <c r="H57" s="163"/>
      <c r="I57" s="163"/>
      <c r="J57" s="164" t="s">
        <v>107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108</v>
      </c>
    </row>
    <row r="60" spans="1:31" s="9" customFormat="1" ht="24.95" customHeight="1">
      <c r="A60" s="9"/>
      <c r="B60" s="166"/>
      <c r="C60" s="167"/>
      <c r="D60" s="168" t="s">
        <v>109</v>
      </c>
      <c r="E60" s="169"/>
      <c r="F60" s="169"/>
      <c r="G60" s="169"/>
      <c r="H60" s="169"/>
      <c r="I60" s="169"/>
      <c r="J60" s="170">
        <f>J88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110</v>
      </c>
      <c r="E61" s="175"/>
      <c r="F61" s="175"/>
      <c r="G61" s="175"/>
      <c r="H61" s="175"/>
      <c r="I61" s="175"/>
      <c r="J61" s="176">
        <f>J89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111</v>
      </c>
      <c r="E62" s="175"/>
      <c r="F62" s="175"/>
      <c r="G62" s="175"/>
      <c r="H62" s="175"/>
      <c r="I62" s="175"/>
      <c r="J62" s="176">
        <f>J236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113</v>
      </c>
      <c r="E63" s="175"/>
      <c r="F63" s="175"/>
      <c r="G63" s="175"/>
      <c r="H63" s="175"/>
      <c r="I63" s="175"/>
      <c r="J63" s="176">
        <f>J253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114</v>
      </c>
      <c r="E64" s="175"/>
      <c r="F64" s="175"/>
      <c r="G64" s="175"/>
      <c r="H64" s="175"/>
      <c r="I64" s="175"/>
      <c r="J64" s="176">
        <f>J267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116</v>
      </c>
      <c r="E65" s="175"/>
      <c r="F65" s="175"/>
      <c r="G65" s="175"/>
      <c r="H65" s="175"/>
      <c r="I65" s="175"/>
      <c r="J65" s="176">
        <f>J278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117</v>
      </c>
      <c r="E66" s="175"/>
      <c r="F66" s="175"/>
      <c r="G66" s="175"/>
      <c r="H66" s="175"/>
      <c r="I66" s="175"/>
      <c r="J66" s="176">
        <f>J284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118</v>
      </c>
      <c r="E67" s="175"/>
      <c r="F67" s="175"/>
      <c r="G67" s="175"/>
      <c r="H67" s="175"/>
      <c r="I67" s="175"/>
      <c r="J67" s="176">
        <f>J288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119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161" t="str">
        <f>E7</f>
        <v>Hospodaření se srážkovými vodami na území obce Skřípov</v>
      </c>
      <c r="F77" s="33"/>
      <c r="G77" s="33"/>
      <c r="H77" s="33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103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E9</f>
        <v>SO 04 - Vodní tůň 4</v>
      </c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F12</f>
        <v xml:space="preserve"> </v>
      </c>
      <c r="G81" s="41"/>
      <c r="H81" s="41"/>
      <c r="I81" s="33" t="s">
        <v>23</v>
      </c>
      <c r="J81" s="73" t="str">
        <f>IF(J12="","",J12)</f>
        <v>22. 11. 2022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E15</f>
        <v xml:space="preserve"> </v>
      </c>
      <c r="G83" s="41"/>
      <c r="H83" s="41"/>
      <c r="I83" s="33" t="s">
        <v>30</v>
      </c>
      <c r="J83" s="37" t="str">
        <f>E21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28</v>
      </c>
      <c r="D84" s="41"/>
      <c r="E84" s="41"/>
      <c r="F84" s="28" t="str">
        <f>IF(E18="","",E18)</f>
        <v>Vyplň údaj</v>
      </c>
      <c r="G84" s="41"/>
      <c r="H84" s="41"/>
      <c r="I84" s="33" t="s">
        <v>32</v>
      </c>
      <c r="J84" s="37" t="str">
        <f>E24</f>
        <v xml:space="preserve"> 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78"/>
      <c r="B86" s="179"/>
      <c r="C86" s="180" t="s">
        <v>120</v>
      </c>
      <c r="D86" s="181" t="s">
        <v>54</v>
      </c>
      <c r="E86" s="181" t="s">
        <v>50</v>
      </c>
      <c r="F86" s="181" t="s">
        <v>51</v>
      </c>
      <c r="G86" s="181" t="s">
        <v>121</v>
      </c>
      <c r="H86" s="181" t="s">
        <v>122</v>
      </c>
      <c r="I86" s="181" t="s">
        <v>123</v>
      </c>
      <c r="J86" s="181" t="s">
        <v>107</v>
      </c>
      <c r="K86" s="182" t="s">
        <v>124</v>
      </c>
      <c r="L86" s="183"/>
      <c r="M86" s="93" t="s">
        <v>19</v>
      </c>
      <c r="N86" s="94" t="s">
        <v>39</v>
      </c>
      <c r="O86" s="94" t="s">
        <v>125</v>
      </c>
      <c r="P86" s="94" t="s">
        <v>126</v>
      </c>
      <c r="Q86" s="94" t="s">
        <v>127</v>
      </c>
      <c r="R86" s="94" t="s">
        <v>128</v>
      </c>
      <c r="S86" s="94" t="s">
        <v>129</v>
      </c>
      <c r="T86" s="95" t="s">
        <v>130</v>
      </c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</row>
    <row r="87" spans="1:63" s="2" customFormat="1" ht="22.8" customHeight="1">
      <c r="A87" s="39"/>
      <c r="B87" s="40"/>
      <c r="C87" s="100" t="s">
        <v>131</v>
      </c>
      <c r="D87" s="41"/>
      <c r="E87" s="41"/>
      <c r="F87" s="41"/>
      <c r="G87" s="41"/>
      <c r="H87" s="41"/>
      <c r="I87" s="41"/>
      <c r="J87" s="184">
        <f>BK87</f>
        <v>0</v>
      </c>
      <c r="K87" s="41"/>
      <c r="L87" s="45"/>
      <c r="M87" s="96"/>
      <c r="N87" s="185"/>
      <c r="O87" s="97"/>
      <c r="P87" s="186">
        <f>P88</f>
        <v>0</v>
      </c>
      <c r="Q87" s="97"/>
      <c r="R87" s="186">
        <f>R88</f>
        <v>77.55718668</v>
      </c>
      <c r="S87" s="97"/>
      <c r="T87" s="187">
        <f>T88</f>
        <v>39.8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68</v>
      </c>
      <c r="AU87" s="18" t="s">
        <v>108</v>
      </c>
      <c r="BK87" s="188">
        <f>BK88</f>
        <v>0</v>
      </c>
    </row>
    <row r="88" spans="1:63" s="12" customFormat="1" ht="25.9" customHeight="1">
      <c r="A88" s="12"/>
      <c r="B88" s="189"/>
      <c r="C88" s="190"/>
      <c r="D88" s="191" t="s">
        <v>68</v>
      </c>
      <c r="E88" s="192" t="s">
        <v>132</v>
      </c>
      <c r="F88" s="192" t="s">
        <v>133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P89+P236+P253+P267+P278+P284+P288</f>
        <v>0</v>
      </c>
      <c r="Q88" s="197"/>
      <c r="R88" s="198">
        <f>R89+R236+R253+R267+R278+R284+R288</f>
        <v>77.55718668</v>
      </c>
      <c r="S88" s="197"/>
      <c r="T88" s="199">
        <f>T89+T236+T253+T267+T278+T284+T288</f>
        <v>39.8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77</v>
      </c>
      <c r="AT88" s="201" t="s">
        <v>68</v>
      </c>
      <c r="AU88" s="201" t="s">
        <v>69</v>
      </c>
      <c r="AY88" s="200" t="s">
        <v>134</v>
      </c>
      <c r="BK88" s="202">
        <f>BK89+BK236+BK253+BK267+BK278+BK284+BK288</f>
        <v>0</v>
      </c>
    </row>
    <row r="89" spans="1:63" s="12" customFormat="1" ht="22.8" customHeight="1">
      <c r="A89" s="12"/>
      <c r="B89" s="189"/>
      <c r="C89" s="190"/>
      <c r="D89" s="191" t="s">
        <v>68</v>
      </c>
      <c r="E89" s="203" t="s">
        <v>77</v>
      </c>
      <c r="F89" s="203" t="s">
        <v>135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SUM(P90:P235)</f>
        <v>0</v>
      </c>
      <c r="Q89" s="197"/>
      <c r="R89" s="198">
        <f>SUM(R90:R235)</f>
        <v>0.00655268</v>
      </c>
      <c r="S89" s="197"/>
      <c r="T89" s="199">
        <f>SUM(T90:T235)</f>
        <v>19.8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77</v>
      </c>
      <c r="AT89" s="201" t="s">
        <v>68</v>
      </c>
      <c r="AU89" s="201" t="s">
        <v>77</v>
      </c>
      <c r="AY89" s="200" t="s">
        <v>134</v>
      </c>
      <c r="BK89" s="202">
        <f>SUM(BK90:BK235)</f>
        <v>0</v>
      </c>
    </row>
    <row r="90" spans="1:65" s="2" customFormat="1" ht="16.5" customHeight="1">
      <c r="A90" s="39"/>
      <c r="B90" s="40"/>
      <c r="C90" s="205" t="s">
        <v>584</v>
      </c>
      <c r="D90" s="205" t="s">
        <v>136</v>
      </c>
      <c r="E90" s="206" t="s">
        <v>137</v>
      </c>
      <c r="F90" s="207" t="s">
        <v>138</v>
      </c>
      <c r="G90" s="208" t="s">
        <v>139</v>
      </c>
      <c r="H90" s="209">
        <v>45</v>
      </c>
      <c r="I90" s="210"/>
      <c r="J90" s="211">
        <f>ROUND(I90*H90,2)</f>
        <v>0</v>
      </c>
      <c r="K90" s="207" t="s">
        <v>140</v>
      </c>
      <c r="L90" s="45"/>
      <c r="M90" s="212" t="s">
        <v>19</v>
      </c>
      <c r="N90" s="213" t="s">
        <v>40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141</v>
      </c>
      <c r="AT90" s="216" t="s">
        <v>136</v>
      </c>
      <c r="AU90" s="216" t="s">
        <v>79</v>
      </c>
      <c r="AY90" s="18" t="s">
        <v>134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77</v>
      </c>
      <c r="BK90" s="217">
        <f>ROUND(I90*H90,2)</f>
        <v>0</v>
      </c>
      <c r="BL90" s="18" t="s">
        <v>141</v>
      </c>
      <c r="BM90" s="216" t="s">
        <v>926</v>
      </c>
    </row>
    <row r="91" spans="1:47" s="2" customFormat="1" ht="12">
      <c r="A91" s="39"/>
      <c r="B91" s="40"/>
      <c r="C91" s="41"/>
      <c r="D91" s="218" t="s">
        <v>143</v>
      </c>
      <c r="E91" s="41"/>
      <c r="F91" s="219" t="s">
        <v>144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143</v>
      </c>
      <c r="AU91" s="18" t="s">
        <v>79</v>
      </c>
    </row>
    <row r="92" spans="1:47" s="2" customFormat="1" ht="12">
      <c r="A92" s="39"/>
      <c r="B92" s="40"/>
      <c r="C92" s="41"/>
      <c r="D92" s="223" t="s">
        <v>145</v>
      </c>
      <c r="E92" s="41"/>
      <c r="F92" s="224" t="s">
        <v>146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145</v>
      </c>
      <c r="AU92" s="18" t="s">
        <v>79</v>
      </c>
    </row>
    <row r="93" spans="1:51" s="13" customFormat="1" ht="12">
      <c r="A93" s="13"/>
      <c r="B93" s="225"/>
      <c r="C93" s="226"/>
      <c r="D93" s="218" t="s">
        <v>147</v>
      </c>
      <c r="E93" s="227" t="s">
        <v>19</v>
      </c>
      <c r="F93" s="228" t="s">
        <v>927</v>
      </c>
      <c r="G93" s="226"/>
      <c r="H93" s="229">
        <v>45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147</v>
      </c>
      <c r="AU93" s="235" t="s">
        <v>79</v>
      </c>
      <c r="AV93" s="13" t="s">
        <v>79</v>
      </c>
      <c r="AW93" s="13" t="s">
        <v>31</v>
      </c>
      <c r="AX93" s="13" t="s">
        <v>77</v>
      </c>
      <c r="AY93" s="235" t="s">
        <v>134</v>
      </c>
    </row>
    <row r="94" spans="1:65" s="2" customFormat="1" ht="16.5" customHeight="1">
      <c r="A94" s="39"/>
      <c r="B94" s="40"/>
      <c r="C94" s="205" t="s">
        <v>79</v>
      </c>
      <c r="D94" s="205" t="s">
        <v>136</v>
      </c>
      <c r="E94" s="206" t="s">
        <v>150</v>
      </c>
      <c r="F94" s="207" t="s">
        <v>151</v>
      </c>
      <c r="G94" s="208" t="s">
        <v>152</v>
      </c>
      <c r="H94" s="209">
        <v>5</v>
      </c>
      <c r="I94" s="210"/>
      <c r="J94" s="211">
        <f>ROUND(I94*H94,2)</f>
        <v>0</v>
      </c>
      <c r="K94" s="207" t="s">
        <v>140</v>
      </c>
      <c r="L94" s="45"/>
      <c r="M94" s="212" t="s">
        <v>19</v>
      </c>
      <c r="N94" s="213" t="s">
        <v>40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141</v>
      </c>
      <c r="AT94" s="216" t="s">
        <v>136</v>
      </c>
      <c r="AU94" s="216" t="s">
        <v>79</v>
      </c>
      <c r="AY94" s="18" t="s">
        <v>134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77</v>
      </c>
      <c r="BK94" s="217">
        <f>ROUND(I94*H94,2)</f>
        <v>0</v>
      </c>
      <c r="BL94" s="18" t="s">
        <v>141</v>
      </c>
      <c r="BM94" s="216" t="s">
        <v>928</v>
      </c>
    </row>
    <row r="95" spans="1:47" s="2" customFormat="1" ht="12">
      <c r="A95" s="39"/>
      <c r="B95" s="40"/>
      <c r="C95" s="41"/>
      <c r="D95" s="218" t="s">
        <v>143</v>
      </c>
      <c r="E95" s="41"/>
      <c r="F95" s="219" t="s">
        <v>154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143</v>
      </c>
      <c r="AU95" s="18" t="s">
        <v>79</v>
      </c>
    </row>
    <row r="96" spans="1:47" s="2" customFormat="1" ht="12">
      <c r="A96" s="39"/>
      <c r="B96" s="40"/>
      <c r="C96" s="41"/>
      <c r="D96" s="223" t="s">
        <v>145</v>
      </c>
      <c r="E96" s="41"/>
      <c r="F96" s="224" t="s">
        <v>155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145</v>
      </c>
      <c r="AU96" s="18" t="s">
        <v>79</v>
      </c>
    </row>
    <row r="97" spans="1:51" s="13" customFormat="1" ht="12">
      <c r="A97" s="13"/>
      <c r="B97" s="225"/>
      <c r="C97" s="226"/>
      <c r="D97" s="218" t="s">
        <v>147</v>
      </c>
      <c r="E97" s="227" t="s">
        <v>19</v>
      </c>
      <c r="F97" s="228" t="s">
        <v>156</v>
      </c>
      <c r="G97" s="226"/>
      <c r="H97" s="229">
        <v>5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147</v>
      </c>
      <c r="AU97" s="235" t="s">
        <v>79</v>
      </c>
      <c r="AV97" s="13" t="s">
        <v>79</v>
      </c>
      <c r="AW97" s="13" t="s">
        <v>31</v>
      </c>
      <c r="AX97" s="13" t="s">
        <v>77</v>
      </c>
      <c r="AY97" s="235" t="s">
        <v>134</v>
      </c>
    </row>
    <row r="98" spans="1:65" s="2" customFormat="1" ht="24.15" customHeight="1">
      <c r="A98" s="39"/>
      <c r="B98" s="40"/>
      <c r="C98" s="205" t="s">
        <v>209</v>
      </c>
      <c r="D98" s="205" t="s">
        <v>136</v>
      </c>
      <c r="E98" s="206" t="s">
        <v>157</v>
      </c>
      <c r="F98" s="207" t="s">
        <v>158</v>
      </c>
      <c r="G98" s="208" t="s">
        <v>139</v>
      </c>
      <c r="H98" s="209">
        <v>30</v>
      </c>
      <c r="I98" s="210"/>
      <c r="J98" s="211">
        <f>ROUND(I98*H98,2)</f>
        <v>0</v>
      </c>
      <c r="K98" s="207" t="s">
        <v>140</v>
      </c>
      <c r="L98" s="45"/>
      <c r="M98" s="212" t="s">
        <v>19</v>
      </c>
      <c r="N98" s="213" t="s">
        <v>40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141</v>
      </c>
      <c r="AT98" s="216" t="s">
        <v>136</v>
      </c>
      <c r="AU98" s="216" t="s">
        <v>79</v>
      </c>
      <c r="AY98" s="18" t="s">
        <v>134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77</v>
      </c>
      <c r="BK98" s="217">
        <f>ROUND(I98*H98,2)</f>
        <v>0</v>
      </c>
      <c r="BL98" s="18" t="s">
        <v>141</v>
      </c>
      <c r="BM98" s="216" t="s">
        <v>929</v>
      </c>
    </row>
    <row r="99" spans="1:47" s="2" customFormat="1" ht="12">
      <c r="A99" s="39"/>
      <c r="B99" s="40"/>
      <c r="C99" s="41"/>
      <c r="D99" s="218" t="s">
        <v>143</v>
      </c>
      <c r="E99" s="41"/>
      <c r="F99" s="219" t="s">
        <v>160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143</v>
      </c>
      <c r="AU99" s="18" t="s">
        <v>79</v>
      </c>
    </row>
    <row r="100" spans="1:47" s="2" customFormat="1" ht="12">
      <c r="A100" s="39"/>
      <c r="B100" s="40"/>
      <c r="C100" s="41"/>
      <c r="D100" s="223" t="s">
        <v>145</v>
      </c>
      <c r="E100" s="41"/>
      <c r="F100" s="224" t="s">
        <v>161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145</v>
      </c>
      <c r="AU100" s="18" t="s">
        <v>79</v>
      </c>
    </row>
    <row r="101" spans="1:51" s="13" customFormat="1" ht="12">
      <c r="A101" s="13"/>
      <c r="B101" s="225"/>
      <c r="C101" s="226"/>
      <c r="D101" s="218" t="s">
        <v>147</v>
      </c>
      <c r="E101" s="227" t="s">
        <v>19</v>
      </c>
      <c r="F101" s="228" t="s">
        <v>930</v>
      </c>
      <c r="G101" s="226"/>
      <c r="H101" s="229">
        <v>30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147</v>
      </c>
      <c r="AU101" s="235" t="s">
        <v>79</v>
      </c>
      <c r="AV101" s="13" t="s">
        <v>79</v>
      </c>
      <c r="AW101" s="13" t="s">
        <v>31</v>
      </c>
      <c r="AX101" s="13" t="s">
        <v>77</v>
      </c>
      <c r="AY101" s="235" t="s">
        <v>134</v>
      </c>
    </row>
    <row r="102" spans="1:65" s="2" customFormat="1" ht="16.5" customHeight="1">
      <c r="A102" s="39"/>
      <c r="B102" s="40"/>
      <c r="C102" s="205" t="s">
        <v>141</v>
      </c>
      <c r="D102" s="205" t="s">
        <v>136</v>
      </c>
      <c r="E102" s="206" t="s">
        <v>164</v>
      </c>
      <c r="F102" s="207" t="s">
        <v>165</v>
      </c>
      <c r="G102" s="208" t="s">
        <v>152</v>
      </c>
      <c r="H102" s="209">
        <v>5</v>
      </c>
      <c r="I102" s="210"/>
      <c r="J102" s="211">
        <f>ROUND(I102*H102,2)</f>
        <v>0</v>
      </c>
      <c r="K102" s="207" t="s">
        <v>140</v>
      </c>
      <c r="L102" s="45"/>
      <c r="M102" s="212" t="s">
        <v>19</v>
      </c>
      <c r="N102" s="213" t="s">
        <v>40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141</v>
      </c>
      <c r="AT102" s="216" t="s">
        <v>136</v>
      </c>
      <c r="AU102" s="216" t="s">
        <v>79</v>
      </c>
      <c r="AY102" s="18" t="s">
        <v>134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77</v>
      </c>
      <c r="BK102" s="217">
        <f>ROUND(I102*H102,2)</f>
        <v>0</v>
      </c>
      <c r="BL102" s="18" t="s">
        <v>141</v>
      </c>
      <c r="BM102" s="216" t="s">
        <v>931</v>
      </c>
    </row>
    <row r="103" spans="1:47" s="2" customFormat="1" ht="12">
      <c r="A103" s="39"/>
      <c r="B103" s="40"/>
      <c r="C103" s="41"/>
      <c r="D103" s="218" t="s">
        <v>143</v>
      </c>
      <c r="E103" s="41"/>
      <c r="F103" s="219" t="s">
        <v>167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143</v>
      </c>
      <c r="AU103" s="18" t="s">
        <v>79</v>
      </c>
    </row>
    <row r="104" spans="1:47" s="2" customFormat="1" ht="12">
      <c r="A104" s="39"/>
      <c r="B104" s="40"/>
      <c r="C104" s="41"/>
      <c r="D104" s="223" t="s">
        <v>145</v>
      </c>
      <c r="E104" s="41"/>
      <c r="F104" s="224" t="s">
        <v>168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145</v>
      </c>
      <c r="AU104" s="18" t="s">
        <v>79</v>
      </c>
    </row>
    <row r="105" spans="1:51" s="13" customFormat="1" ht="12">
      <c r="A105" s="13"/>
      <c r="B105" s="225"/>
      <c r="C105" s="226"/>
      <c r="D105" s="218" t="s">
        <v>147</v>
      </c>
      <c r="E105" s="227" t="s">
        <v>19</v>
      </c>
      <c r="F105" s="228" t="s">
        <v>156</v>
      </c>
      <c r="G105" s="226"/>
      <c r="H105" s="229">
        <v>5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147</v>
      </c>
      <c r="AU105" s="235" t="s">
        <v>79</v>
      </c>
      <c r="AV105" s="13" t="s">
        <v>79</v>
      </c>
      <c r="AW105" s="13" t="s">
        <v>31</v>
      </c>
      <c r="AX105" s="13" t="s">
        <v>77</v>
      </c>
      <c r="AY105" s="235" t="s">
        <v>134</v>
      </c>
    </row>
    <row r="106" spans="1:65" s="2" customFormat="1" ht="16.5" customHeight="1">
      <c r="A106" s="39"/>
      <c r="B106" s="40"/>
      <c r="C106" s="205" t="s">
        <v>521</v>
      </c>
      <c r="D106" s="205" t="s">
        <v>136</v>
      </c>
      <c r="E106" s="206" t="s">
        <v>170</v>
      </c>
      <c r="F106" s="207" t="s">
        <v>171</v>
      </c>
      <c r="G106" s="208" t="s">
        <v>152</v>
      </c>
      <c r="H106" s="209">
        <v>5</v>
      </c>
      <c r="I106" s="210"/>
      <c r="J106" s="211">
        <f>ROUND(I106*H106,2)</f>
        <v>0</v>
      </c>
      <c r="K106" s="207" t="s">
        <v>140</v>
      </c>
      <c r="L106" s="45"/>
      <c r="M106" s="212" t="s">
        <v>19</v>
      </c>
      <c r="N106" s="213" t="s">
        <v>40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141</v>
      </c>
      <c r="AT106" s="216" t="s">
        <v>136</v>
      </c>
      <c r="AU106" s="216" t="s">
        <v>79</v>
      </c>
      <c r="AY106" s="18" t="s">
        <v>134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77</v>
      </c>
      <c r="BK106" s="217">
        <f>ROUND(I106*H106,2)</f>
        <v>0</v>
      </c>
      <c r="BL106" s="18" t="s">
        <v>141</v>
      </c>
      <c r="BM106" s="216" t="s">
        <v>932</v>
      </c>
    </row>
    <row r="107" spans="1:47" s="2" customFormat="1" ht="12">
      <c r="A107" s="39"/>
      <c r="B107" s="40"/>
      <c r="C107" s="41"/>
      <c r="D107" s="218" t="s">
        <v>143</v>
      </c>
      <c r="E107" s="41"/>
      <c r="F107" s="219" t="s">
        <v>173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143</v>
      </c>
      <c r="AU107" s="18" t="s">
        <v>79</v>
      </c>
    </row>
    <row r="108" spans="1:47" s="2" customFormat="1" ht="12">
      <c r="A108" s="39"/>
      <c r="B108" s="40"/>
      <c r="C108" s="41"/>
      <c r="D108" s="223" t="s">
        <v>145</v>
      </c>
      <c r="E108" s="41"/>
      <c r="F108" s="224" t="s">
        <v>174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145</v>
      </c>
      <c r="AU108" s="18" t="s">
        <v>79</v>
      </c>
    </row>
    <row r="109" spans="1:51" s="13" customFormat="1" ht="12">
      <c r="A109" s="13"/>
      <c r="B109" s="225"/>
      <c r="C109" s="226"/>
      <c r="D109" s="218" t="s">
        <v>147</v>
      </c>
      <c r="E109" s="227" t="s">
        <v>19</v>
      </c>
      <c r="F109" s="228" t="s">
        <v>156</v>
      </c>
      <c r="G109" s="226"/>
      <c r="H109" s="229">
        <v>5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147</v>
      </c>
      <c r="AU109" s="235" t="s">
        <v>79</v>
      </c>
      <c r="AV109" s="13" t="s">
        <v>79</v>
      </c>
      <c r="AW109" s="13" t="s">
        <v>31</v>
      </c>
      <c r="AX109" s="13" t="s">
        <v>77</v>
      </c>
      <c r="AY109" s="235" t="s">
        <v>134</v>
      </c>
    </row>
    <row r="110" spans="1:65" s="2" customFormat="1" ht="16.5" customHeight="1">
      <c r="A110" s="39"/>
      <c r="B110" s="40"/>
      <c r="C110" s="205" t="s">
        <v>156</v>
      </c>
      <c r="D110" s="205" t="s">
        <v>136</v>
      </c>
      <c r="E110" s="206" t="s">
        <v>176</v>
      </c>
      <c r="F110" s="207" t="s">
        <v>177</v>
      </c>
      <c r="G110" s="208" t="s">
        <v>152</v>
      </c>
      <c r="H110" s="209">
        <v>5</v>
      </c>
      <c r="I110" s="210"/>
      <c r="J110" s="211">
        <f>ROUND(I110*H110,2)</f>
        <v>0</v>
      </c>
      <c r="K110" s="207" t="s">
        <v>140</v>
      </c>
      <c r="L110" s="45"/>
      <c r="M110" s="212" t="s">
        <v>19</v>
      </c>
      <c r="N110" s="213" t="s">
        <v>40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141</v>
      </c>
      <c r="AT110" s="216" t="s">
        <v>136</v>
      </c>
      <c r="AU110" s="216" t="s">
        <v>79</v>
      </c>
      <c r="AY110" s="18" t="s">
        <v>134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77</v>
      </c>
      <c r="BK110" s="217">
        <f>ROUND(I110*H110,2)</f>
        <v>0</v>
      </c>
      <c r="BL110" s="18" t="s">
        <v>141</v>
      </c>
      <c r="BM110" s="216" t="s">
        <v>933</v>
      </c>
    </row>
    <row r="111" spans="1:47" s="2" customFormat="1" ht="12">
      <c r="A111" s="39"/>
      <c r="B111" s="40"/>
      <c r="C111" s="41"/>
      <c r="D111" s="218" t="s">
        <v>143</v>
      </c>
      <c r="E111" s="41"/>
      <c r="F111" s="219" t="s">
        <v>179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143</v>
      </c>
      <c r="AU111" s="18" t="s">
        <v>79</v>
      </c>
    </row>
    <row r="112" spans="1:47" s="2" customFormat="1" ht="12">
      <c r="A112" s="39"/>
      <c r="B112" s="40"/>
      <c r="C112" s="41"/>
      <c r="D112" s="223" t="s">
        <v>145</v>
      </c>
      <c r="E112" s="41"/>
      <c r="F112" s="224" t="s">
        <v>180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145</v>
      </c>
      <c r="AU112" s="18" t="s">
        <v>79</v>
      </c>
    </row>
    <row r="113" spans="1:51" s="13" customFormat="1" ht="12">
      <c r="A113" s="13"/>
      <c r="B113" s="225"/>
      <c r="C113" s="226"/>
      <c r="D113" s="218" t="s">
        <v>147</v>
      </c>
      <c r="E113" s="227" t="s">
        <v>19</v>
      </c>
      <c r="F113" s="228" t="s">
        <v>156</v>
      </c>
      <c r="G113" s="226"/>
      <c r="H113" s="229">
        <v>5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147</v>
      </c>
      <c r="AU113" s="235" t="s">
        <v>79</v>
      </c>
      <c r="AV113" s="13" t="s">
        <v>79</v>
      </c>
      <c r="AW113" s="13" t="s">
        <v>31</v>
      </c>
      <c r="AX113" s="13" t="s">
        <v>77</v>
      </c>
      <c r="AY113" s="235" t="s">
        <v>134</v>
      </c>
    </row>
    <row r="114" spans="1:65" s="2" customFormat="1" ht="16.5" customHeight="1">
      <c r="A114" s="39"/>
      <c r="B114" s="40"/>
      <c r="C114" s="205" t="s">
        <v>756</v>
      </c>
      <c r="D114" s="205" t="s">
        <v>136</v>
      </c>
      <c r="E114" s="206" t="s">
        <v>188</v>
      </c>
      <c r="F114" s="207" t="s">
        <v>189</v>
      </c>
      <c r="G114" s="208" t="s">
        <v>139</v>
      </c>
      <c r="H114" s="209">
        <v>45</v>
      </c>
      <c r="I114" s="210"/>
      <c r="J114" s="211">
        <f>ROUND(I114*H114,2)</f>
        <v>0</v>
      </c>
      <c r="K114" s="207" t="s">
        <v>140</v>
      </c>
      <c r="L114" s="45"/>
      <c r="M114" s="212" t="s">
        <v>19</v>
      </c>
      <c r="N114" s="213" t="s">
        <v>40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0.44</v>
      </c>
      <c r="T114" s="215">
        <f>S114*H114</f>
        <v>19.8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141</v>
      </c>
      <c r="AT114" s="216" t="s">
        <v>136</v>
      </c>
      <c r="AU114" s="216" t="s">
        <v>79</v>
      </c>
      <c r="AY114" s="18" t="s">
        <v>134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77</v>
      </c>
      <c r="BK114" s="217">
        <f>ROUND(I114*H114,2)</f>
        <v>0</v>
      </c>
      <c r="BL114" s="18" t="s">
        <v>141</v>
      </c>
      <c r="BM114" s="216" t="s">
        <v>934</v>
      </c>
    </row>
    <row r="115" spans="1:47" s="2" customFormat="1" ht="12">
      <c r="A115" s="39"/>
      <c r="B115" s="40"/>
      <c r="C115" s="41"/>
      <c r="D115" s="218" t="s">
        <v>143</v>
      </c>
      <c r="E115" s="41"/>
      <c r="F115" s="219" t="s">
        <v>191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143</v>
      </c>
      <c r="AU115" s="18" t="s">
        <v>79</v>
      </c>
    </row>
    <row r="116" spans="1:47" s="2" customFormat="1" ht="12">
      <c r="A116" s="39"/>
      <c r="B116" s="40"/>
      <c r="C116" s="41"/>
      <c r="D116" s="223" t="s">
        <v>145</v>
      </c>
      <c r="E116" s="41"/>
      <c r="F116" s="224" t="s">
        <v>192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145</v>
      </c>
      <c r="AU116" s="18" t="s">
        <v>79</v>
      </c>
    </row>
    <row r="117" spans="1:51" s="13" customFormat="1" ht="12">
      <c r="A117" s="13"/>
      <c r="B117" s="225"/>
      <c r="C117" s="226"/>
      <c r="D117" s="218" t="s">
        <v>147</v>
      </c>
      <c r="E117" s="227" t="s">
        <v>19</v>
      </c>
      <c r="F117" s="228" t="s">
        <v>935</v>
      </c>
      <c r="G117" s="226"/>
      <c r="H117" s="229">
        <v>45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147</v>
      </c>
      <c r="AU117" s="235" t="s">
        <v>79</v>
      </c>
      <c r="AV117" s="13" t="s">
        <v>79</v>
      </c>
      <c r="AW117" s="13" t="s">
        <v>31</v>
      </c>
      <c r="AX117" s="13" t="s">
        <v>77</v>
      </c>
      <c r="AY117" s="235" t="s">
        <v>134</v>
      </c>
    </row>
    <row r="118" spans="1:65" s="2" customFormat="1" ht="16.5" customHeight="1">
      <c r="A118" s="39"/>
      <c r="B118" s="40"/>
      <c r="C118" s="205" t="s">
        <v>602</v>
      </c>
      <c r="D118" s="205" t="s">
        <v>136</v>
      </c>
      <c r="E118" s="206" t="s">
        <v>194</v>
      </c>
      <c r="F118" s="207" t="s">
        <v>195</v>
      </c>
      <c r="G118" s="208" t="s">
        <v>196</v>
      </c>
      <c r="H118" s="209">
        <v>20</v>
      </c>
      <c r="I118" s="210"/>
      <c r="J118" s="211">
        <f>ROUND(I118*H118,2)</f>
        <v>0</v>
      </c>
      <c r="K118" s="207" t="s">
        <v>140</v>
      </c>
      <c r="L118" s="45"/>
      <c r="M118" s="212" t="s">
        <v>19</v>
      </c>
      <c r="N118" s="213" t="s">
        <v>40</v>
      </c>
      <c r="O118" s="85"/>
      <c r="P118" s="214">
        <f>O118*H118</f>
        <v>0</v>
      </c>
      <c r="Q118" s="214">
        <v>3.2634E-05</v>
      </c>
      <c r="R118" s="214">
        <f>Q118*H118</f>
        <v>0.00065268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141</v>
      </c>
      <c r="AT118" s="216" t="s">
        <v>136</v>
      </c>
      <c r="AU118" s="216" t="s">
        <v>79</v>
      </c>
      <c r="AY118" s="18" t="s">
        <v>134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77</v>
      </c>
      <c r="BK118" s="217">
        <f>ROUND(I118*H118,2)</f>
        <v>0</v>
      </c>
      <c r="BL118" s="18" t="s">
        <v>141</v>
      </c>
      <c r="BM118" s="216" t="s">
        <v>936</v>
      </c>
    </row>
    <row r="119" spans="1:47" s="2" customFormat="1" ht="12">
      <c r="A119" s="39"/>
      <c r="B119" s="40"/>
      <c r="C119" s="41"/>
      <c r="D119" s="218" t="s">
        <v>143</v>
      </c>
      <c r="E119" s="41"/>
      <c r="F119" s="219" t="s">
        <v>198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143</v>
      </c>
      <c r="AU119" s="18" t="s">
        <v>79</v>
      </c>
    </row>
    <row r="120" spans="1:47" s="2" customFormat="1" ht="12">
      <c r="A120" s="39"/>
      <c r="B120" s="40"/>
      <c r="C120" s="41"/>
      <c r="D120" s="223" t="s">
        <v>145</v>
      </c>
      <c r="E120" s="41"/>
      <c r="F120" s="224" t="s">
        <v>199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145</v>
      </c>
      <c r="AU120" s="18" t="s">
        <v>79</v>
      </c>
    </row>
    <row r="121" spans="1:51" s="13" customFormat="1" ht="12">
      <c r="A121" s="13"/>
      <c r="B121" s="225"/>
      <c r="C121" s="226"/>
      <c r="D121" s="218" t="s">
        <v>147</v>
      </c>
      <c r="E121" s="227" t="s">
        <v>19</v>
      </c>
      <c r="F121" s="228" t="s">
        <v>216</v>
      </c>
      <c r="G121" s="226"/>
      <c r="H121" s="229">
        <v>20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147</v>
      </c>
      <c r="AU121" s="235" t="s">
        <v>79</v>
      </c>
      <c r="AV121" s="13" t="s">
        <v>79</v>
      </c>
      <c r="AW121" s="13" t="s">
        <v>31</v>
      </c>
      <c r="AX121" s="13" t="s">
        <v>77</v>
      </c>
      <c r="AY121" s="235" t="s">
        <v>134</v>
      </c>
    </row>
    <row r="122" spans="1:65" s="2" customFormat="1" ht="16.5" customHeight="1">
      <c r="A122" s="39"/>
      <c r="B122" s="40"/>
      <c r="C122" s="205" t="s">
        <v>352</v>
      </c>
      <c r="D122" s="205" t="s">
        <v>136</v>
      </c>
      <c r="E122" s="206" t="s">
        <v>210</v>
      </c>
      <c r="F122" s="207" t="s">
        <v>211</v>
      </c>
      <c r="G122" s="208" t="s">
        <v>212</v>
      </c>
      <c r="H122" s="209">
        <v>15</v>
      </c>
      <c r="I122" s="210"/>
      <c r="J122" s="211">
        <f>ROUND(I122*H122,2)</f>
        <v>0</v>
      </c>
      <c r="K122" s="207" t="s">
        <v>140</v>
      </c>
      <c r="L122" s="45"/>
      <c r="M122" s="212" t="s">
        <v>19</v>
      </c>
      <c r="N122" s="213" t="s">
        <v>40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141</v>
      </c>
      <c r="AT122" s="216" t="s">
        <v>136</v>
      </c>
      <c r="AU122" s="216" t="s">
        <v>79</v>
      </c>
      <c r="AY122" s="18" t="s">
        <v>134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77</v>
      </c>
      <c r="BK122" s="217">
        <f>ROUND(I122*H122,2)</f>
        <v>0</v>
      </c>
      <c r="BL122" s="18" t="s">
        <v>141</v>
      </c>
      <c r="BM122" s="216" t="s">
        <v>937</v>
      </c>
    </row>
    <row r="123" spans="1:47" s="2" customFormat="1" ht="12">
      <c r="A123" s="39"/>
      <c r="B123" s="40"/>
      <c r="C123" s="41"/>
      <c r="D123" s="218" t="s">
        <v>143</v>
      </c>
      <c r="E123" s="41"/>
      <c r="F123" s="219" t="s">
        <v>214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143</v>
      </c>
      <c r="AU123" s="18" t="s">
        <v>79</v>
      </c>
    </row>
    <row r="124" spans="1:47" s="2" customFormat="1" ht="12">
      <c r="A124" s="39"/>
      <c r="B124" s="40"/>
      <c r="C124" s="41"/>
      <c r="D124" s="223" t="s">
        <v>145</v>
      </c>
      <c r="E124" s="41"/>
      <c r="F124" s="224" t="s">
        <v>215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145</v>
      </c>
      <c r="AU124" s="18" t="s">
        <v>79</v>
      </c>
    </row>
    <row r="125" spans="1:51" s="13" customFormat="1" ht="12">
      <c r="A125" s="13"/>
      <c r="B125" s="225"/>
      <c r="C125" s="226"/>
      <c r="D125" s="218" t="s">
        <v>147</v>
      </c>
      <c r="E125" s="227" t="s">
        <v>19</v>
      </c>
      <c r="F125" s="228" t="s">
        <v>938</v>
      </c>
      <c r="G125" s="226"/>
      <c r="H125" s="229">
        <v>15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147</v>
      </c>
      <c r="AU125" s="235" t="s">
        <v>79</v>
      </c>
      <c r="AV125" s="13" t="s">
        <v>79</v>
      </c>
      <c r="AW125" s="13" t="s">
        <v>31</v>
      </c>
      <c r="AX125" s="13" t="s">
        <v>77</v>
      </c>
      <c r="AY125" s="235" t="s">
        <v>134</v>
      </c>
    </row>
    <row r="126" spans="1:65" s="2" customFormat="1" ht="21.75" customHeight="1">
      <c r="A126" s="39"/>
      <c r="B126" s="40"/>
      <c r="C126" s="205" t="s">
        <v>536</v>
      </c>
      <c r="D126" s="205" t="s">
        <v>136</v>
      </c>
      <c r="E126" s="206" t="s">
        <v>218</v>
      </c>
      <c r="F126" s="207" t="s">
        <v>219</v>
      </c>
      <c r="G126" s="208" t="s">
        <v>220</v>
      </c>
      <c r="H126" s="209">
        <v>16.5</v>
      </c>
      <c r="I126" s="210"/>
      <c r="J126" s="211">
        <f>ROUND(I126*H126,2)</f>
        <v>0</v>
      </c>
      <c r="K126" s="207" t="s">
        <v>140</v>
      </c>
      <c r="L126" s="45"/>
      <c r="M126" s="212" t="s">
        <v>19</v>
      </c>
      <c r="N126" s="213" t="s">
        <v>40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141</v>
      </c>
      <c r="AT126" s="216" t="s">
        <v>136</v>
      </c>
      <c r="AU126" s="216" t="s">
        <v>79</v>
      </c>
      <c r="AY126" s="18" t="s">
        <v>134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77</v>
      </c>
      <c r="BK126" s="217">
        <f>ROUND(I126*H126,2)</f>
        <v>0</v>
      </c>
      <c r="BL126" s="18" t="s">
        <v>141</v>
      </c>
      <c r="BM126" s="216" t="s">
        <v>939</v>
      </c>
    </row>
    <row r="127" spans="1:47" s="2" customFormat="1" ht="12">
      <c r="A127" s="39"/>
      <c r="B127" s="40"/>
      <c r="C127" s="41"/>
      <c r="D127" s="218" t="s">
        <v>143</v>
      </c>
      <c r="E127" s="41"/>
      <c r="F127" s="219" t="s">
        <v>222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143</v>
      </c>
      <c r="AU127" s="18" t="s">
        <v>79</v>
      </c>
    </row>
    <row r="128" spans="1:47" s="2" customFormat="1" ht="12">
      <c r="A128" s="39"/>
      <c r="B128" s="40"/>
      <c r="C128" s="41"/>
      <c r="D128" s="223" t="s">
        <v>145</v>
      </c>
      <c r="E128" s="41"/>
      <c r="F128" s="224" t="s">
        <v>223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145</v>
      </c>
      <c r="AU128" s="18" t="s">
        <v>79</v>
      </c>
    </row>
    <row r="129" spans="1:51" s="13" customFormat="1" ht="12">
      <c r="A129" s="13"/>
      <c r="B129" s="225"/>
      <c r="C129" s="226"/>
      <c r="D129" s="218" t="s">
        <v>147</v>
      </c>
      <c r="E129" s="227" t="s">
        <v>19</v>
      </c>
      <c r="F129" s="228" t="s">
        <v>940</v>
      </c>
      <c r="G129" s="226"/>
      <c r="H129" s="229">
        <v>16.5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147</v>
      </c>
      <c r="AU129" s="235" t="s">
        <v>79</v>
      </c>
      <c r="AV129" s="13" t="s">
        <v>79</v>
      </c>
      <c r="AW129" s="13" t="s">
        <v>31</v>
      </c>
      <c r="AX129" s="13" t="s">
        <v>77</v>
      </c>
      <c r="AY129" s="235" t="s">
        <v>134</v>
      </c>
    </row>
    <row r="130" spans="1:65" s="2" customFormat="1" ht="16.5" customHeight="1">
      <c r="A130" s="39"/>
      <c r="B130" s="40"/>
      <c r="C130" s="205" t="s">
        <v>490</v>
      </c>
      <c r="D130" s="205" t="s">
        <v>136</v>
      </c>
      <c r="E130" s="206" t="s">
        <v>634</v>
      </c>
      <c r="F130" s="207" t="s">
        <v>635</v>
      </c>
      <c r="G130" s="208" t="s">
        <v>220</v>
      </c>
      <c r="H130" s="209">
        <v>38.5</v>
      </c>
      <c r="I130" s="210"/>
      <c r="J130" s="211">
        <f>ROUND(I130*H130,2)</f>
        <v>0</v>
      </c>
      <c r="K130" s="207" t="s">
        <v>140</v>
      </c>
      <c r="L130" s="45"/>
      <c r="M130" s="212" t="s">
        <v>19</v>
      </c>
      <c r="N130" s="213" t="s">
        <v>40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141</v>
      </c>
      <c r="AT130" s="216" t="s">
        <v>136</v>
      </c>
      <c r="AU130" s="216" t="s">
        <v>79</v>
      </c>
      <c r="AY130" s="18" t="s">
        <v>134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77</v>
      </c>
      <c r="BK130" s="217">
        <f>ROUND(I130*H130,2)</f>
        <v>0</v>
      </c>
      <c r="BL130" s="18" t="s">
        <v>141</v>
      </c>
      <c r="BM130" s="216" t="s">
        <v>941</v>
      </c>
    </row>
    <row r="131" spans="1:47" s="2" customFormat="1" ht="12">
      <c r="A131" s="39"/>
      <c r="B131" s="40"/>
      <c r="C131" s="41"/>
      <c r="D131" s="218" t="s">
        <v>143</v>
      </c>
      <c r="E131" s="41"/>
      <c r="F131" s="219" t="s">
        <v>637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143</v>
      </c>
      <c r="AU131" s="18" t="s">
        <v>79</v>
      </c>
    </row>
    <row r="132" spans="1:47" s="2" customFormat="1" ht="12">
      <c r="A132" s="39"/>
      <c r="B132" s="40"/>
      <c r="C132" s="41"/>
      <c r="D132" s="223" t="s">
        <v>145</v>
      </c>
      <c r="E132" s="41"/>
      <c r="F132" s="224" t="s">
        <v>638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145</v>
      </c>
      <c r="AU132" s="18" t="s">
        <v>79</v>
      </c>
    </row>
    <row r="133" spans="1:51" s="13" customFormat="1" ht="12">
      <c r="A133" s="13"/>
      <c r="B133" s="225"/>
      <c r="C133" s="226"/>
      <c r="D133" s="218" t="s">
        <v>147</v>
      </c>
      <c r="E133" s="227" t="s">
        <v>19</v>
      </c>
      <c r="F133" s="228" t="s">
        <v>942</v>
      </c>
      <c r="G133" s="226"/>
      <c r="H133" s="229">
        <v>25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147</v>
      </c>
      <c r="AU133" s="235" t="s">
        <v>79</v>
      </c>
      <c r="AV133" s="13" t="s">
        <v>79</v>
      </c>
      <c r="AW133" s="13" t="s">
        <v>31</v>
      </c>
      <c r="AX133" s="13" t="s">
        <v>69</v>
      </c>
      <c r="AY133" s="235" t="s">
        <v>134</v>
      </c>
    </row>
    <row r="134" spans="1:51" s="13" customFormat="1" ht="12">
      <c r="A134" s="13"/>
      <c r="B134" s="225"/>
      <c r="C134" s="226"/>
      <c r="D134" s="218" t="s">
        <v>147</v>
      </c>
      <c r="E134" s="227" t="s">
        <v>19</v>
      </c>
      <c r="F134" s="228" t="s">
        <v>943</v>
      </c>
      <c r="G134" s="226"/>
      <c r="H134" s="229">
        <v>13.5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147</v>
      </c>
      <c r="AU134" s="235" t="s">
        <v>79</v>
      </c>
      <c r="AV134" s="13" t="s">
        <v>79</v>
      </c>
      <c r="AW134" s="13" t="s">
        <v>31</v>
      </c>
      <c r="AX134" s="13" t="s">
        <v>69</v>
      </c>
      <c r="AY134" s="235" t="s">
        <v>134</v>
      </c>
    </row>
    <row r="135" spans="1:51" s="14" customFormat="1" ht="12">
      <c r="A135" s="14"/>
      <c r="B135" s="236"/>
      <c r="C135" s="237"/>
      <c r="D135" s="218" t="s">
        <v>147</v>
      </c>
      <c r="E135" s="238" t="s">
        <v>19</v>
      </c>
      <c r="F135" s="239" t="s">
        <v>232</v>
      </c>
      <c r="G135" s="237"/>
      <c r="H135" s="240">
        <v>38.5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147</v>
      </c>
      <c r="AU135" s="246" t="s">
        <v>79</v>
      </c>
      <c r="AV135" s="14" t="s">
        <v>141</v>
      </c>
      <c r="AW135" s="14" t="s">
        <v>31</v>
      </c>
      <c r="AX135" s="14" t="s">
        <v>77</v>
      </c>
      <c r="AY135" s="246" t="s">
        <v>134</v>
      </c>
    </row>
    <row r="136" spans="1:65" s="2" customFormat="1" ht="21.75" customHeight="1">
      <c r="A136" s="39"/>
      <c r="B136" s="40"/>
      <c r="C136" s="205" t="s">
        <v>543</v>
      </c>
      <c r="D136" s="205" t="s">
        <v>136</v>
      </c>
      <c r="E136" s="206" t="s">
        <v>234</v>
      </c>
      <c r="F136" s="207" t="s">
        <v>235</v>
      </c>
      <c r="G136" s="208" t="s">
        <v>220</v>
      </c>
      <c r="H136" s="209">
        <v>38.5</v>
      </c>
      <c r="I136" s="210"/>
      <c r="J136" s="211">
        <f>ROUND(I136*H136,2)</f>
        <v>0</v>
      </c>
      <c r="K136" s="207" t="s">
        <v>140</v>
      </c>
      <c r="L136" s="45"/>
      <c r="M136" s="212" t="s">
        <v>19</v>
      </c>
      <c r="N136" s="213" t="s">
        <v>40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141</v>
      </c>
      <c r="AT136" s="216" t="s">
        <v>136</v>
      </c>
      <c r="AU136" s="216" t="s">
        <v>79</v>
      </c>
      <c r="AY136" s="18" t="s">
        <v>134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77</v>
      </c>
      <c r="BK136" s="217">
        <f>ROUND(I136*H136,2)</f>
        <v>0</v>
      </c>
      <c r="BL136" s="18" t="s">
        <v>141</v>
      </c>
      <c r="BM136" s="216" t="s">
        <v>944</v>
      </c>
    </row>
    <row r="137" spans="1:47" s="2" customFormat="1" ht="12">
      <c r="A137" s="39"/>
      <c r="B137" s="40"/>
      <c r="C137" s="41"/>
      <c r="D137" s="218" t="s">
        <v>143</v>
      </c>
      <c r="E137" s="41"/>
      <c r="F137" s="219" t="s">
        <v>237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143</v>
      </c>
      <c r="AU137" s="18" t="s">
        <v>79</v>
      </c>
    </row>
    <row r="138" spans="1:47" s="2" customFormat="1" ht="12">
      <c r="A138" s="39"/>
      <c r="B138" s="40"/>
      <c r="C138" s="41"/>
      <c r="D138" s="223" t="s">
        <v>145</v>
      </c>
      <c r="E138" s="41"/>
      <c r="F138" s="224" t="s">
        <v>238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145</v>
      </c>
      <c r="AU138" s="18" t="s">
        <v>79</v>
      </c>
    </row>
    <row r="139" spans="1:51" s="13" customFormat="1" ht="12">
      <c r="A139" s="13"/>
      <c r="B139" s="225"/>
      <c r="C139" s="226"/>
      <c r="D139" s="218" t="s">
        <v>147</v>
      </c>
      <c r="E139" s="227" t="s">
        <v>19</v>
      </c>
      <c r="F139" s="228" t="s">
        <v>942</v>
      </c>
      <c r="G139" s="226"/>
      <c r="H139" s="229">
        <v>25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147</v>
      </c>
      <c r="AU139" s="235" t="s">
        <v>79</v>
      </c>
      <c r="AV139" s="13" t="s">
        <v>79</v>
      </c>
      <c r="AW139" s="13" t="s">
        <v>31</v>
      </c>
      <c r="AX139" s="13" t="s">
        <v>69</v>
      </c>
      <c r="AY139" s="235" t="s">
        <v>134</v>
      </c>
    </row>
    <row r="140" spans="1:51" s="13" customFormat="1" ht="12">
      <c r="A140" s="13"/>
      <c r="B140" s="225"/>
      <c r="C140" s="226"/>
      <c r="D140" s="218" t="s">
        <v>147</v>
      </c>
      <c r="E140" s="227" t="s">
        <v>19</v>
      </c>
      <c r="F140" s="228" t="s">
        <v>943</v>
      </c>
      <c r="G140" s="226"/>
      <c r="H140" s="229">
        <v>13.5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147</v>
      </c>
      <c r="AU140" s="235" t="s">
        <v>79</v>
      </c>
      <c r="AV140" s="13" t="s">
        <v>79</v>
      </c>
      <c r="AW140" s="13" t="s">
        <v>31</v>
      </c>
      <c r="AX140" s="13" t="s">
        <v>69</v>
      </c>
      <c r="AY140" s="235" t="s">
        <v>134</v>
      </c>
    </row>
    <row r="141" spans="1:51" s="14" customFormat="1" ht="12">
      <c r="A141" s="14"/>
      <c r="B141" s="236"/>
      <c r="C141" s="237"/>
      <c r="D141" s="218" t="s">
        <v>147</v>
      </c>
      <c r="E141" s="238" t="s">
        <v>19</v>
      </c>
      <c r="F141" s="239" t="s">
        <v>232</v>
      </c>
      <c r="G141" s="237"/>
      <c r="H141" s="240">
        <v>38.5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147</v>
      </c>
      <c r="AU141" s="246" t="s">
        <v>79</v>
      </c>
      <c r="AV141" s="14" t="s">
        <v>141</v>
      </c>
      <c r="AW141" s="14" t="s">
        <v>31</v>
      </c>
      <c r="AX141" s="14" t="s">
        <v>77</v>
      </c>
      <c r="AY141" s="246" t="s">
        <v>134</v>
      </c>
    </row>
    <row r="142" spans="1:65" s="2" customFormat="1" ht="21.75" customHeight="1">
      <c r="A142" s="39"/>
      <c r="B142" s="40"/>
      <c r="C142" s="205" t="s">
        <v>620</v>
      </c>
      <c r="D142" s="205" t="s">
        <v>136</v>
      </c>
      <c r="E142" s="206" t="s">
        <v>647</v>
      </c>
      <c r="F142" s="207" t="s">
        <v>648</v>
      </c>
      <c r="G142" s="208" t="s">
        <v>220</v>
      </c>
      <c r="H142" s="209">
        <v>16.5</v>
      </c>
      <c r="I142" s="210"/>
      <c r="J142" s="211">
        <f>ROUND(I142*H142,2)</f>
        <v>0</v>
      </c>
      <c r="K142" s="207" t="s">
        <v>140</v>
      </c>
      <c r="L142" s="45"/>
      <c r="M142" s="212" t="s">
        <v>19</v>
      </c>
      <c r="N142" s="213" t="s">
        <v>40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141</v>
      </c>
      <c r="AT142" s="216" t="s">
        <v>136</v>
      </c>
      <c r="AU142" s="216" t="s">
        <v>79</v>
      </c>
      <c r="AY142" s="18" t="s">
        <v>134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77</v>
      </c>
      <c r="BK142" s="217">
        <f>ROUND(I142*H142,2)</f>
        <v>0</v>
      </c>
      <c r="BL142" s="18" t="s">
        <v>141</v>
      </c>
      <c r="BM142" s="216" t="s">
        <v>945</v>
      </c>
    </row>
    <row r="143" spans="1:47" s="2" customFormat="1" ht="12">
      <c r="A143" s="39"/>
      <c r="B143" s="40"/>
      <c r="C143" s="41"/>
      <c r="D143" s="218" t="s">
        <v>143</v>
      </c>
      <c r="E143" s="41"/>
      <c r="F143" s="219" t="s">
        <v>650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143</v>
      </c>
      <c r="AU143" s="18" t="s">
        <v>79</v>
      </c>
    </row>
    <row r="144" spans="1:47" s="2" customFormat="1" ht="12">
      <c r="A144" s="39"/>
      <c r="B144" s="40"/>
      <c r="C144" s="41"/>
      <c r="D144" s="223" t="s">
        <v>145</v>
      </c>
      <c r="E144" s="41"/>
      <c r="F144" s="224" t="s">
        <v>651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145</v>
      </c>
      <c r="AU144" s="18" t="s">
        <v>79</v>
      </c>
    </row>
    <row r="145" spans="1:51" s="13" customFormat="1" ht="12">
      <c r="A145" s="13"/>
      <c r="B145" s="225"/>
      <c r="C145" s="226"/>
      <c r="D145" s="218" t="s">
        <v>147</v>
      </c>
      <c r="E145" s="227" t="s">
        <v>19</v>
      </c>
      <c r="F145" s="228" t="s">
        <v>940</v>
      </c>
      <c r="G145" s="226"/>
      <c r="H145" s="229">
        <v>16.5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147</v>
      </c>
      <c r="AU145" s="235" t="s">
        <v>79</v>
      </c>
      <c r="AV145" s="13" t="s">
        <v>79</v>
      </c>
      <c r="AW145" s="13" t="s">
        <v>31</v>
      </c>
      <c r="AX145" s="13" t="s">
        <v>77</v>
      </c>
      <c r="AY145" s="235" t="s">
        <v>134</v>
      </c>
    </row>
    <row r="146" spans="1:65" s="2" customFormat="1" ht="16.5" customHeight="1">
      <c r="A146" s="39"/>
      <c r="B146" s="40"/>
      <c r="C146" s="205" t="s">
        <v>773</v>
      </c>
      <c r="D146" s="205" t="s">
        <v>136</v>
      </c>
      <c r="E146" s="206" t="s">
        <v>259</v>
      </c>
      <c r="F146" s="207" t="s">
        <v>260</v>
      </c>
      <c r="G146" s="208" t="s">
        <v>152</v>
      </c>
      <c r="H146" s="209">
        <v>5</v>
      </c>
      <c r="I146" s="210"/>
      <c r="J146" s="211">
        <f>ROUND(I146*H146,2)</f>
        <v>0</v>
      </c>
      <c r="K146" s="207" t="s">
        <v>140</v>
      </c>
      <c r="L146" s="45"/>
      <c r="M146" s="212" t="s">
        <v>19</v>
      </c>
      <c r="N146" s="213" t="s">
        <v>40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141</v>
      </c>
      <c r="AT146" s="216" t="s">
        <v>136</v>
      </c>
      <c r="AU146" s="216" t="s">
        <v>79</v>
      </c>
      <c r="AY146" s="18" t="s">
        <v>134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77</v>
      </c>
      <c r="BK146" s="217">
        <f>ROUND(I146*H146,2)</f>
        <v>0</v>
      </c>
      <c r="BL146" s="18" t="s">
        <v>141</v>
      </c>
      <c r="BM146" s="216" t="s">
        <v>946</v>
      </c>
    </row>
    <row r="147" spans="1:47" s="2" customFormat="1" ht="12">
      <c r="A147" s="39"/>
      <c r="B147" s="40"/>
      <c r="C147" s="41"/>
      <c r="D147" s="218" t="s">
        <v>143</v>
      </c>
      <c r="E147" s="41"/>
      <c r="F147" s="219" t="s">
        <v>262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143</v>
      </c>
      <c r="AU147" s="18" t="s">
        <v>79</v>
      </c>
    </row>
    <row r="148" spans="1:47" s="2" customFormat="1" ht="12">
      <c r="A148" s="39"/>
      <c r="B148" s="40"/>
      <c r="C148" s="41"/>
      <c r="D148" s="223" t="s">
        <v>145</v>
      </c>
      <c r="E148" s="41"/>
      <c r="F148" s="224" t="s">
        <v>263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145</v>
      </c>
      <c r="AU148" s="18" t="s">
        <v>79</v>
      </c>
    </row>
    <row r="149" spans="1:51" s="13" customFormat="1" ht="12">
      <c r="A149" s="13"/>
      <c r="B149" s="225"/>
      <c r="C149" s="226"/>
      <c r="D149" s="218" t="s">
        <v>147</v>
      </c>
      <c r="E149" s="227" t="s">
        <v>19</v>
      </c>
      <c r="F149" s="228" t="s">
        <v>156</v>
      </c>
      <c r="G149" s="226"/>
      <c r="H149" s="229">
        <v>5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147</v>
      </c>
      <c r="AU149" s="235" t="s">
        <v>79</v>
      </c>
      <c r="AV149" s="13" t="s">
        <v>79</v>
      </c>
      <c r="AW149" s="13" t="s">
        <v>31</v>
      </c>
      <c r="AX149" s="13" t="s">
        <v>77</v>
      </c>
      <c r="AY149" s="235" t="s">
        <v>134</v>
      </c>
    </row>
    <row r="150" spans="1:65" s="2" customFormat="1" ht="21.75" customHeight="1">
      <c r="A150" s="39"/>
      <c r="B150" s="40"/>
      <c r="C150" s="205" t="s">
        <v>496</v>
      </c>
      <c r="D150" s="205" t="s">
        <v>136</v>
      </c>
      <c r="E150" s="206" t="s">
        <v>265</v>
      </c>
      <c r="F150" s="207" t="s">
        <v>266</v>
      </c>
      <c r="G150" s="208" t="s">
        <v>220</v>
      </c>
      <c r="H150" s="209">
        <v>114.4</v>
      </c>
      <c r="I150" s="210"/>
      <c r="J150" s="211">
        <f>ROUND(I150*H150,2)</f>
        <v>0</v>
      </c>
      <c r="K150" s="207" t="s">
        <v>140</v>
      </c>
      <c r="L150" s="45"/>
      <c r="M150" s="212" t="s">
        <v>19</v>
      </c>
      <c r="N150" s="213" t="s">
        <v>40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141</v>
      </c>
      <c r="AT150" s="216" t="s">
        <v>136</v>
      </c>
      <c r="AU150" s="216" t="s">
        <v>79</v>
      </c>
      <c r="AY150" s="18" t="s">
        <v>134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77</v>
      </c>
      <c r="BK150" s="217">
        <f>ROUND(I150*H150,2)</f>
        <v>0</v>
      </c>
      <c r="BL150" s="18" t="s">
        <v>141</v>
      </c>
      <c r="BM150" s="216" t="s">
        <v>947</v>
      </c>
    </row>
    <row r="151" spans="1:47" s="2" customFormat="1" ht="12">
      <c r="A151" s="39"/>
      <c r="B151" s="40"/>
      <c r="C151" s="41"/>
      <c r="D151" s="218" t="s">
        <v>143</v>
      </c>
      <c r="E151" s="41"/>
      <c r="F151" s="219" t="s">
        <v>268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143</v>
      </c>
      <c r="AU151" s="18" t="s">
        <v>79</v>
      </c>
    </row>
    <row r="152" spans="1:47" s="2" customFormat="1" ht="12">
      <c r="A152" s="39"/>
      <c r="B152" s="40"/>
      <c r="C152" s="41"/>
      <c r="D152" s="223" t="s">
        <v>145</v>
      </c>
      <c r="E152" s="41"/>
      <c r="F152" s="224" t="s">
        <v>269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145</v>
      </c>
      <c r="AU152" s="18" t="s">
        <v>79</v>
      </c>
    </row>
    <row r="153" spans="1:51" s="13" customFormat="1" ht="12">
      <c r="A153" s="13"/>
      <c r="B153" s="225"/>
      <c r="C153" s="226"/>
      <c r="D153" s="218" t="s">
        <v>147</v>
      </c>
      <c r="E153" s="227" t="s">
        <v>19</v>
      </c>
      <c r="F153" s="228" t="s">
        <v>948</v>
      </c>
      <c r="G153" s="226"/>
      <c r="H153" s="229">
        <v>41.4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147</v>
      </c>
      <c r="AU153" s="235" t="s">
        <v>79</v>
      </c>
      <c r="AV153" s="13" t="s">
        <v>79</v>
      </c>
      <c r="AW153" s="13" t="s">
        <v>31</v>
      </c>
      <c r="AX153" s="13" t="s">
        <v>69</v>
      </c>
      <c r="AY153" s="235" t="s">
        <v>134</v>
      </c>
    </row>
    <row r="154" spans="1:51" s="13" customFormat="1" ht="12">
      <c r="A154" s="13"/>
      <c r="B154" s="225"/>
      <c r="C154" s="226"/>
      <c r="D154" s="218" t="s">
        <v>147</v>
      </c>
      <c r="E154" s="227" t="s">
        <v>19</v>
      </c>
      <c r="F154" s="228" t="s">
        <v>271</v>
      </c>
      <c r="G154" s="226"/>
      <c r="H154" s="229">
        <v>4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147</v>
      </c>
      <c r="AU154" s="235" t="s">
        <v>79</v>
      </c>
      <c r="AV154" s="13" t="s">
        <v>79</v>
      </c>
      <c r="AW154" s="13" t="s">
        <v>31</v>
      </c>
      <c r="AX154" s="13" t="s">
        <v>69</v>
      </c>
      <c r="AY154" s="235" t="s">
        <v>134</v>
      </c>
    </row>
    <row r="155" spans="1:51" s="13" customFormat="1" ht="12">
      <c r="A155" s="13"/>
      <c r="B155" s="225"/>
      <c r="C155" s="226"/>
      <c r="D155" s="218" t="s">
        <v>147</v>
      </c>
      <c r="E155" s="227" t="s">
        <v>19</v>
      </c>
      <c r="F155" s="228" t="s">
        <v>949</v>
      </c>
      <c r="G155" s="226"/>
      <c r="H155" s="229">
        <v>13.5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147</v>
      </c>
      <c r="AU155" s="235" t="s">
        <v>79</v>
      </c>
      <c r="AV155" s="13" t="s">
        <v>79</v>
      </c>
      <c r="AW155" s="13" t="s">
        <v>31</v>
      </c>
      <c r="AX155" s="13" t="s">
        <v>69</v>
      </c>
      <c r="AY155" s="235" t="s">
        <v>134</v>
      </c>
    </row>
    <row r="156" spans="1:51" s="13" customFormat="1" ht="12">
      <c r="A156" s="13"/>
      <c r="B156" s="225"/>
      <c r="C156" s="226"/>
      <c r="D156" s="218" t="s">
        <v>147</v>
      </c>
      <c r="E156" s="227" t="s">
        <v>19</v>
      </c>
      <c r="F156" s="228" t="s">
        <v>950</v>
      </c>
      <c r="G156" s="226"/>
      <c r="H156" s="229">
        <v>23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147</v>
      </c>
      <c r="AU156" s="235" t="s">
        <v>79</v>
      </c>
      <c r="AV156" s="13" t="s">
        <v>79</v>
      </c>
      <c r="AW156" s="13" t="s">
        <v>31</v>
      </c>
      <c r="AX156" s="13" t="s">
        <v>69</v>
      </c>
      <c r="AY156" s="235" t="s">
        <v>134</v>
      </c>
    </row>
    <row r="157" spans="1:51" s="13" customFormat="1" ht="12">
      <c r="A157" s="13"/>
      <c r="B157" s="225"/>
      <c r="C157" s="226"/>
      <c r="D157" s="218" t="s">
        <v>147</v>
      </c>
      <c r="E157" s="227" t="s">
        <v>19</v>
      </c>
      <c r="F157" s="228" t="s">
        <v>951</v>
      </c>
      <c r="G157" s="226"/>
      <c r="H157" s="229">
        <v>16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147</v>
      </c>
      <c r="AU157" s="235" t="s">
        <v>79</v>
      </c>
      <c r="AV157" s="13" t="s">
        <v>79</v>
      </c>
      <c r="AW157" s="13" t="s">
        <v>31</v>
      </c>
      <c r="AX157" s="13" t="s">
        <v>69</v>
      </c>
      <c r="AY157" s="235" t="s">
        <v>134</v>
      </c>
    </row>
    <row r="158" spans="1:51" s="13" customFormat="1" ht="12">
      <c r="A158" s="13"/>
      <c r="B158" s="225"/>
      <c r="C158" s="226"/>
      <c r="D158" s="218" t="s">
        <v>147</v>
      </c>
      <c r="E158" s="227" t="s">
        <v>19</v>
      </c>
      <c r="F158" s="228" t="s">
        <v>952</v>
      </c>
      <c r="G158" s="226"/>
      <c r="H158" s="229">
        <v>16.5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147</v>
      </c>
      <c r="AU158" s="235" t="s">
        <v>79</v>
      </c>
      <c r="AV158" s="13" t="s">
        <v>79</v>
      </c>
      <c r="AW158" s="13" t="s">
        <v>31</v>
      </c>
      <c r="AX158" s="13" t="s">
        <v>69</v>
      </c>
      <c r="AY158" s="235" t="s">
        <v>134</v>
      </c>
    </row>
    <row r="159" spans="1:51" s="14" customFormat="1" ht="12">
      <c r="A159" s="14"/>
      <c r="B159" s="236"/>
      <c r="C159" s="237"/>
      <c r="D159" s="218" t="s">
        <v>147</v>
      </c>
      <c r="E159" s="238" t="s">
        <v>19</v>
      </c>
      <c r="F159" s="239" t="s">
        <v>208</v>
      </c>
      <c r="G159" s="237"/>
      <c r="H159" s="240">
        <v>114.4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147</v>
      </c>
      <c r="AU159" s="246" t="s">
        <v>79</v>
      </c>
      <c r="AV159" s="14" t="s">
        <v>141</v>
      </c>
      <c r="AW159" s="14" t="s">
        <v>31</v>
      </c>
      <c r="AX159" s="14" t="s">
        <v>77</v>
      </c>
      <c r="AY159" s="246" t="s">
        <v>134</v>
      </c>
    </row>
    <row r="160" spans="1:65" s="2" customFormat="1" ht="24.15" customHeight="1">
      <c r="A160" s="39"/>
      <c r="B160" s="40"/>
      <c r="C160" s="205" t="s">
        <v>666</v>
      </c>
      <c r="D160" s="205" t="s">
        <v>136</v>
      </c>
      <c r="E160" s="206" t="s">
        <v>279</v>
      </c>
      <c r="F160" s="207" t="s">
        <v>280</v>
      </c>
      <c r="G160" s="208" t="s">
        <v>220</v>
      </c>
      <c r="H160" s="209">
        <v>495</v>
      </c>
      <c r="I160" s="210"/>
      <c r="J160" s="211">
        <f>ROUND(I160*H160,2)</f>
        <v>0</v>
      </c>
      <c r="K160" s="207" t="s">
        <v>140</v>
      </c>
      <c r="L160" s="45"/>
      <c r="M160" s="212" t="s">
        <v>19</v>
      </c>
      <c r="N160" s="213" t="s">
        <v>40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141</v>
      </c>
      <c r="AT160" s="216" t="s">
        <v>136</v>
      </c>
      <c r="AU160" s="216" t="s">
        <v>79</v>
      </c>
      <c r="AY160" s="18" t="s">
        <v>134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77</v>
      </c>
      <c r="BK160" s="217">
        <f>ROUND(I160*H160,2)</f>
        <v>0</v>
      </c>
      <c r="BL160" s="18" t="s">
        <v>141</v>
      </c>
      <c r="BM160" s="216" t="s">
        <v>953</v>
      </c>
    </row>
    <row r="161" spans="1:47" s="2" customFormat="1" ht="12">
      <c r="A161" s="39"/>
      <c r="B161" s="40"/>
      <c r="C161" s="41"/>
      <c r="D161" s="218" t="s">
        <v>143</v>
      </c>
      <c r="E161" s="41"/>
      <c r="F161" s="219" t="s">
        <v>282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143</v>
      </c>
      <c r="AU161" s="18" t="s">
        <v>79</v>
      </c>
    </row>
    <row r="162" spans="1:47" s="2" customFormat="1" ht="12">
      <c r="A162" s="39"/>
      <c r="B162" s="40"/>
      <c r="C162" s="41"/>
      <c r="D162" s="223" t="s">
        <v>145</v>
      </c>
      <c r="E162" s="41"/>
      <c r="F162" s="224" t="s">
        <v>283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145</v>
      </c>
      <c r="AU162" s="18" t="s">
        <v>79</v>
      </c>
    </row>
    <row r="163" spans="1:51" s="13" customFormat="1" ht="12">
      <c r="A163" s="13"/>
      <c r="B163" s="225"/>
      <c r="C163" s="226"/>
      <c r="D163" s="218" t="s">
        <v>147</v>
      </c>
      <c r="E163" s="227" t="s">
        <v>19</v>
      </c>
      <c r="F163" s="228" t="s">
        <v>954</v>
      </c>
      <c r="G163" s="226"/>
      <c r="H163" s="229">
        <v>495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147</v>
      </c>
      <c r="AU163" s="235" t="s">
        <v>79</v>
      </c>
      <c r="AV163" s="13" t="s">
        <v>79</v>
      </c>
      <c r="AW163" s="13" t="s">
        <v>31</v>
      </c>
      <c r="AX163" s="13" t="s">
        <v>77</v>
      </c>
      <c r="AY163" s="235" t="s">
        <v>134</v>
      </c>
    </row>
    <row r="164" spans="1:65" s="2" customFormat="1" ht="16.5" customHeight="1">
      <c r="A164" s="39"/>
      <c r="B164" s="40"/>
      <c r="C164" s="205" t="s">
        <v>629</v>
      </c>
      <c r="D164" s="205" t="s">
        <v>136</v>
      </c>
      <c r="E164" s="206" t="s">
        <v>286</v>
      </c>
      <c r="F164" s="207" t="s">
        <v>287</v>
      </c>
      <c r="G164" s="208" t="s">
        <v>220</v>
      </c>
      <c r="H164" s="209">
        <v>155.8</v>
      </c>
      <c r="I164" s="210"/>
      <c r="J164" s="211">
        <f>ROUND(I164*H164,2)</f>
        <v>0</v>
      </c>
      <c r="K164" s="207" t="s">
        <v>140</v>
      </c>
      <c r="L164" s="45"/>
      <c r="M164" s="212" t="s">
        <v>19</v>
      </c>
      <c r="N164" s="213" t="s">
        <v>40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141</v>
      </c>
      <c r="AT164" s="216" t="s">
        <v>136</v>
      </c>
      <c r="AU164" s="216" t="s">
        <v>79</v>
      </c>
      <c r="AY164" s="18" t="s">
        <v>134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77</v>
      </c>
      <c r="BK164" s="217">
        <f>ROUND(I164*H164,2)</f>
        <v>0</v>
      </c>
      <c r="BL164" s="18" t="s">
        <v>141</v>
      </c>
      <c r="BM164" s="216" t="s">
        <v>955</v>
      </c>
    </row>
    <row r="165" spans="1:47" s="2" customFormat="1" ht="12">
      <c r="A165" s="39"/>
      <c r="B165" s="40"/>
      <c r="C165" s="41"/>
      <c r="D165" s="218" t="s">
        <v>143</v>
      </c>
      <c r="E165" s="41"/>
      <c r="F165" s="219" t="s">
        <v>289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143</v>
      </c>
      <c r="AU165" s="18" t="s">
        <v>79</v>
      </c>
    </row>
    <row r="166" spans="1:47" s="2" customFormat="1" ht="12">
      <c r="A166" s="39"/>
      <c r="B166" s="40"/>
      <c r="C166" s="41"/>
      <c r="D166" s="223" t="s">
        <v>145</v>
      </c>
      <c r="E166" s="41"/>
      <c r="F166" s="224" t="s">
        <v>290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145</v>
      </c>
      <c r="AU166" s="18" t="s">
        <v>79</v>
      </c>
    </row>
    <row r="167" spans="1:51" s="13" customFormat="1" ht="12">
      <c r="A167" s="13"/>
      <c r="B167" s="225"/>
      <c r="C167" s="226"/>
      <c r="D167" s="218" t="s">
        <v>147</v>
      </c>
      <c r="E167" s="227" t="s">
        <v>19</v>
      </c>
      <c r="F167" s="228" t="s">
        <v>956</v>
      </c>
      <c r="G167" s="226"/>
      <c r="H167" s="229">
        <v>82.8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147</v>
      </c>
      <c r="AU167" s="235" t="s">
        <v>79</v>
      </c>
      <c r="AV167" s="13" t="s">
        <v>79</v>
      </c>
      <c r="AW167" s="13" t="s">
        <v>31</v>
      </c>
      <c r="AX167" s="13" t="s">
        <v>69</v>
      </c>
      <c r="AY167" s="235" t="s">
        <v>134</v>
      </c>
    </row>
    <row r="168" spans="1:51" s="13" customFormat="1" ht="12">
      <c r="A168" s="13"/>
      <c r="B168" s="225"/>
      <c r="C168" s="226"/>
      <c r="D168" s="218" t="s">
        <v>147</v>
      </c>
      <c r="E168" s="227" t="s">
        <v>19</v>
      </c>
      <c r="F168" s="228" t="s">
        <v>271</v>
      </c>
      <c r="G168" s="226"/>
      <c r="H168" s="229">
        <v>4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147</v>
      </c>
      <c r="AU168" s="235" t="s">
        <v>79</v>
      </c>
      <c r="AV168" s="13" t="s">
        <v>79</v>
      </c>
      <c r="AW168" s="13" t="s">
        <v>31</v>
      </c>
      <c r="AX168" s="13" t="s">
        <v>69</v>
      </c>
      <c r="AY168" s="235" t="s">
        <v>134</v>
      </c>
    </row>
    <row r="169" spans="1:51" s="13" customFormat="1" ht="12">
      <c r="A169" s="13"/>
      <c r="B169" s="225"/>
      <c r="C169" s="226"/>
      <c r="D169" s="218" t="s">
        <v>147</v>
      </c>
      <c r="E169" s="227" t="s">
        <v>19</v>
      </c>
      <c r="F169" s="228" t="s">
        <v>949</v>
      </c>
      <c r="G169" s="226"/>
      <c r="H169" s="229">
        <v>13.5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147</v>
      </c>
      <c r="AU169" s="235" t="s">
        <v>79</v>
      </c>
      <c r="AV169" s="13" t="s">
        <v>79</v>
      </c>
      <c r="AW169" s="13" t="s">
        <v>31</v>
      </c>
      <c r="AX169" s="13" t="s">
        <v>69</v>
      </c>
      <c r="AY169" s="235" t="s">
        <v>134</v>
      </c>
    </row>
    <row r="170" spans="1:51" s="13" customFormat="1" ht="12">
      <c r="A170" s="13"/>
      <c r="B170" s="225"/>
      <c r="C170" s="226"/>
      <c r="D170" s="218" t="s">
        <v>147</v>
      </c>
      <c r="E170" s="227" t="s">
        <v>19</v>
      </c>
      <c r="F170" s="228" t="s">
        <v>950</v>
      </c>
      <c r="G170" s="226"/>
      <c r="H170" s="229">
        <v>23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147</v>
      </c>
      <c r="AU170" s="235" t="s">
        <v>79</v>
      </c>
      <c r="AV170" s="13" t="s">
        <v>79</v>
      </c>
      <c r="AW170" s="13" t="s">
        <v>31</v>
      </c>
      <c r="AX170" s="13" t="s">
        <v>69</v>
      </c>
      <c r="AY170" s="235" t="s">
        <v>134</v>
      </c>
    </row>
    <row r="171" spans="1:51" s="13" customFormat="1" ht="12">
      <c r="A171" s="13"/>
      <c r="B171" s="225"/>
      <c r="C171" s="226"/>
      <c r="D171" s="218" t="s">
        <v>147</v>
      </c>
      <c r="E171" s="227" t="s">
        <v>19</v>
      </c>
      <c r="F171" s="228" t="s">
        <v>951</v>
      </c>
      <c r="G171" s="226"/>
      <c r="H171" s="229">
        <v>16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147</v>
      </c>
      <c r="AU171" s="235" t="s">
        <v>79</v>
      </c>
      <c r="AV171" s="13" t="s">
        <v>79</v>
      </c>
      <c r="AW171" s="13" t="s">
        <v>31</v>
      </c>
      <c r="AX171" s="13" t="s">
        <v>69</v>
      </c>
      <c r="AY171" s="235" t="s">
        <v>134</v>
      </c>
    </row>
    <row r="172" spans="1:51" s="13" customFormat="1" ht="12">
      <c r="A172" s="13"/>
      <c r="B172" s="225"/>
      <c r="C172" s="226"/>
      <c r="D172" s="218" t="s">
        <v>147</v>
      </c>
      <c r="E172" s="227" t="s">
        <v>19</v>
      </c>
      <c r="F172" s="228" t="s">
        <v>952</v>
      </c>
      <c r="G172" s="226"/>
      <c r="H172" s="229">
        <v>16.5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147</v>
      </c>
      <c r="AU172" s="235" t="s">
        <v>79</v>
      </c>
      <c r="AV172" s="13" t="s">
        <v>79</v>
      </c>
      <c r="AW172" s="13" t="s">
        <v>31</v>
      </c>
      <c r="AX172" s="13" t="s">
        <v>69</v>
      </c>
      <c r="AY172" s="235" t="s">
        <v>134</v>
      </c>
    </row>
    <row r="173" spans="1:51" s="14" customFormat="1" ht="12">
      <c r="A173" s="14"/>
      <c r="B173" s="236"/>
      <c r="C173" s="237"/>
      <c r="D173" s="218" t="s">
        <v>147</v>
      </c>
      <c r="E173" s="238" t="s">
        <v>19</v>
      </c>
      <c r="F173" s="239" t="s">
        <v>208</v>
      </c>
      <c r="G173" s="237"/>
      <c r="H173" s="240">
        <v>155.8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147</v>
      </c>
      <c r="AU173" s="246" t="s">
        <v>79</v>
      </c>
      <c r="AV173" s="14" t="s">
        <v>141</v>
      </c>
      <c r="AW173" s="14" t="s">
        <v>31</v>
      </c>
      <c r="AX173" s="14" t="s">
        <v>77</v>
      </c>
      <c r="AY173" s="246" t="s">
        <v>134</v>
      </c>
    </row>
    <row r="174" spans="1:65" s="2" customFormat="1" ht="16.5" customHeight="1">
      <c r="A174" s="39"/>
      <c r="B174" s="40"/>
      <c r="C174" s="205" t="s">
        <v>149</v>
      </c>
      <c r="D174" s="205" t="s">
        <v>136</v>
      </c>
      <c r="E174" s="206" t="s">
        <v>294</v>
      </c>
      <c r="F174" s="207" t="s">
        <v>295</v>
      </c>
      <c r="G174" s="208" t="s">
        <v>220</v>
      </c>
      <c r="H174" s="209">
        <v>41.5</v>
      </c>
      <c r="I174" s="210"/>
      <c r="J174" s="211">
        <f>ROUND(I174*H174,2)</f>
        <v>0</v>
      </c>
      <c r="K174" s="207" t="s">
        <v>140</v>
      </c>
      <c r="L174" s="45"/>
      <c r="M174" s="212" t="s">
        <v>19</v>
      </c>
      <c r="N174" s="213" t="s">
        <v>40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141</v>
      </c>
      <c r="AT174" s="216" t="s">
        <v>136</v>
      </c>
      <c r="AU174" s="216" t="s">
        <v>79</v>
      </c>
      <c r="AY174" s="18" t="s">
        <v>134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77</v>
      </c>
      <c r="BK174" s="217">
        <f>ROUND(I174*H174,2)</f>
        <v>0</v>
      </c>
      <c r="BL174" s="18" t="s">
        <v>141</v>
      </c>
      <c r="BM174" s="216" t="s">
        <v>957</v>
      </c>
    </row>
    <row r="175" spans="1:47" s="2" customFormat="1" ht="12">
      <c r="A175" s="39"/>
      <c r="B175" s="40"/>
      <c r="C175" s="41"/>
      <c r="D175" s="218" t="s">
        <v>143</v>
      </c>
      <c r="E175" s="41"/>
      <c r="F175" s="219" t="s">
        <v>297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143</v>
      </c>
      <c r="AU175" s="18" t="s">
        <v>79</v>
      </c>
    </row>
    <row r="176" spans="1:47" s="2" customFormat="1" ht="12">
      <c r="A176" s="39"/>
      <c r="B176" s="40"/>
      <c r="C176" s="41"/>
      <c r="D176" s="223" t="s">
        <v>145</v>
      </c>
      <c r="E176" s="41"/>
      <c r="F176" s="224" t="s">
        <v>298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145</v>
      </c>
      <c r="AU176" s="18" t="s">
        <v>79</v>
      </c>
    </row>
    <row r="177" spans="1:51" s="13" customFormat="1" ht="12">
      <c r="A177" s="13"/>
      <c r="B177" s="225"/>
      <c r="C177" s="226"/>
      <c r="D177" s="218" t="s">
        <v>147</v>
      </c>
      <c r="E177" s="227" t="s">
        <v>19</v>
      </c>
      <c r="F177" s="228" t="s">
        <v>958</v>
      </c>
      <c r="G177" s="226"/>
      <c r="H177" s="229">
        <v>20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147</v>
      </c>
      <c r="AU177" s="235" t="s">
        <v>79</v>
      </c>
      <c r="AV177" s="13" t="s">
        <v>79</v>
      </c>
      <c r="AW177" s="13" t="s">
        <v>31</v>
      </c>
      <c r="AX177" s="13" t="s">
        <v>69</v>
      </c>
      <c r="AY177" s="235" t="s">
        <v>134</v>
      </c>
    </row>
    <row r="178" spans="1:51" s="13" customFormat="1" ht="12">
      <c r="A178" s="13"/>
      <c r="B178" s="225"/>
      <c r="C178" s="226"/>
      <c r="D178" s="218" t="s">
        <v>147</v>
      </c>
      <c r="E178" s="227" t="s">
        <v>19</v>
      </c>
      <c r="F178" s="228" t="s">
        <v>299</v>
      </c>
      <c r="G178" s="226"/>
      <c r="H178" s="229">
        <v>8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147</v>
      </c>
      <c r="AU178" s="235" t="s">
        <v>79</v>
      </c>
      <c r="AV178" s="13" t="s">
        <v>79</v>
      </c>
      <c r="AW178" s="13" t="s">
        <v>31</v>
      </c>
      <c r="AX178" s="13" t="s">
        <v>69</v>
      </c>
      <c r="AY178" s="235" t="s">
        <v>134</v>
      </c>
    </row>
    <row r="179" spans="1:51" s="13" customFormat="1" ht="12">
      <c r="A179" s="13"/>
      <c r="B179" s="225"/>
      <c r="C179" s="226"/>
      <c r="D179" s="218" t="s">
        <v>147</v>
      </c>
      <c r="E179" s="227" t="s">
        <v>19</v>
      </c>
      <c r="F179" s="228" t="s">
        <v>949</v>
      </c>
      <c r="G179" s="226"/>
      <c r="H179" s="229">
        <v>13.5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147</v>
      </c>
      <c r="AU179" s="235" t="s">
        <v>79</v>
      </c>
      <c r="AV179" s="13" t="s">
        <v>79</v>
      </c>
      <c r="AW179" s="13" t="s">
        <v>31</v>
      </c>
      <c r="AX179" s="13" t="s">
        <v>69</v>
      </c>
      <c r="AY179" s="235" t="s">
        <v>134</v>
      </c>
    </row>
    <row r="180" spans="1:51" s="14" customFormat="1" ht="12">
      <c r="A180" s="14"/>
      <c r="B180" s="236"/>
      <c r="C180" s="237"/>
      <c r="D180" s="218" t="s">
        <v>147</v>
      </c>
      <c r="E180" s="238" t="s">
        <v>19</v>
      </c>
      <c r="F180" s="239" t="s">
        <v>208</v>
      </c>
      <c r="G180" s="237"/>
      <c r="H180" s="240">
        <v>41.5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147</v>
      </c>
      <c r="AU180" s="246" t="s">
        <v>79</v>
      </c>
      <c r="AV180" s="14" t="s">
        <v>141</v>
      </c>
      <c r="AW180" s="14" t="s">
        <v>31</v>
      </c>
      <c r="AX180" s="14" t="s">
        <v>77</v>
      </c>
      <c r="AY180" s="246" t="s">
        <v>134</v>
      </c>
    </row>
    <row r="181" spans="1:65" s="2" customFormat="1" ht="16.5" customHeight="1">
      <c r="A181" s="39"/>
      <c r="B181" s="40"/>
      <c r="C181" s="205" t="s">
        <v>410</v>
      </c>
      <c r="D181" s="205" t="s">
        <v>136</v>
      </c>
      <c r="E181" s="206" t="s">
        <v>302</v>
      </c>
      <c r="F181" s="207" t="s">
        <v>303</v>
      </c>
      <c r="G181" s="208" t="s">
        <v>304</v>
      </c>
      <c r="H181" s="209">
        <v>0</v>
      </c>
      <c r="I181" s="210"/>
      <c r="J181" s="211">
        <f>ROUND(I181*H181,2)</f>
        <v>0</v>
      </c>
      <c r="K181" s="207" t="s">
        <v>140</v>
      </c>
      <c r="L181" s="45"/>
      <c r="M181" s="212" t="s">
        <v>19</v>
      </c>
      <c r="N181" s="213" t="s">
        <v>40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141</v>
      </c>
      <c r="AT181" s="216" t="s">
        <v>136</v>
      </c>
      <c r="AU181" s="216" t="s">
        <v>79</v>
      </c>
      <c r="AY181" s="18" t="s">
        <v>134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77</v>
      </c>
      <c r="BK181" s="217">
        <f>ROUND(I181*H181,2)</f>
        <v>0</v>
      </c>
      <c r="BL181" s="18" t="s">
        <v>141</v>
      </c>
      <c r="BM181" s="216" t="s">
        <v>959</v>
      </c>
    </row>
    <row r="182" spans="1:47" s="2" customFormat="1" ht="12">
      <c r="A182" s="39"/>
      <c r="B182" s="40"/>
      <c r="C182" s="41"/>
      <c r="D182" s="218" t="s">
        <v>143</v>
      </c>
      <c r="E182" s="41"/>
      <c r="F182" s="219" t="s">
        <v>306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143</v>
      </c>
      <c r="AU182" s="18" t="s">
        <v>79</v>
      </c>
    </row>
    <row r="183" spans="1:47" s="2" customFormat="1" ht="12">
      <c r="A183" s="39"/>
      <c r="B183" s="40"/>
      <c r="C183" s="41"/>
      <c r="D183" s="223" t="s">
        <v>145</v>
      </c>
      <c r="E183" s="41"/>
      <c r="F183" s="224" t="s">
        <v>307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145</v>
      </c>
      <c r="AU183" s="18" t="s">
        <v>79</v>
      </c>
    </row>
    <row r="184" spans="1:47" s="2" customFormat="1" ht="12">
      <c r="A184" s="39"/>
      <c r="B184" s="40"/>
      <c r="C184" s="41"/>
      <c r="D184" s="218" t="s">
        <v>308</v>
      </c>
      <c r="E184" s="41"/>
      <c r="F184" s="247" t="s">
        <v>309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308</v>
      </c>
      <c r="AU184" s="18" t="s">
        <v>79</v>
      </c>
    </row>
    <row r="185" spans="1:47" s="2" customFormat="1" ht="12">
      <c r="A185" s="39"/>
      <c r="B185" s="40"/>
      <c r="C185" s="41"/>
      <c r="D185" s="218" t="s">
        <v>310</v>
      </c>
      <c r="E185" s="41"/>
      <c r="F185" s="247" t="s">
        <v>311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310</v>
      </c>
      <c r="AU185" s="18" t="s">
        <v>79</v>
      </c>
    </row>
    <row r="186" spans="1:65" s="2" customFormat="1" ht="16.5" customHeight="1">
      <c r="A186" s="39"/>
      <c r="B186" s="40"/>
      <c r="C186" s="205" t="s">
        <v>675</v>
      </c>
      <c r="D186" s="205" t="s">
        <v>136</v>
      </c>
      <c r="E186" s="206" t="s">
        <v>302</v>
      </c>
      <c r="F186" s="207" t="s">
        <v>303</v>
      </c>
      <c r="G186" s="208" t="s">
        <v>304</v>
      </c>
      <c r="H186" s="209">
        <v>66</v>
      </c>
      <c r="I186" s="210"/>
      <c r="J186" s="211">
        <f>ROUND(I186*H186,2)</f>
        <v>0</v>
      </c>
      <c r="K186" s="207" t="s">
        <v>140</v>
      </c>
      <c r="L186" s="45"/>
      <c r="M186" s="212" t="s">
        <v>19</v>
      </c>
      <c r="N186" s="213" t="s">
        <v>40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141</v>
      </c>
      <c r="AT186" s="216" t="s">
        <v>136</v>
      </c>
      <c r="AU186" s="216" t="s">
        <v>79</v>
      </c>
      <c r="AY186" s="18" t="s">
        <v>134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77</v>
      </c>
      <c r="BK186" s="217">
        <f>ROUND(I186*H186,2)</f>
        <v>0</v>
      </c>
      <c r="BL186" s="18" t="s">
        <v>141</v>
      </c>
      <c r="BM186" s="216" t="s">
        <v>960</v>
      </c>
    </row>
    <row r="187" spans="1:47" s="2" customFormat="1" ht="12">
      <c r="A187" s="39"/>
      <c r="B187" s="40"/>
      <c r="C187" s="41"/>
      <c r="D187" s="218" t="s">
        <v>143</v>
      </c>
      <c r="E187" s="41"/>
      <c r="F187" s="219" t="s">
        <v>306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143</v>
      </c>
      <c r="AU187" s="18" t="s">
        <v>79</v>
      </c>
    </row>
    <row r="188" spans="1:47" s="2" customFormat="1" ht="12">
      <c r="A188" s="39"/>
      <c r="B188" s="40"/>
      <c r="C188" s="41"/>
      <c r="D188" s="223" t="s">
        <v>145</v>
      </c>
      <c r="E188" s="41"/>
      <c r="F188" s="224" t="s">
        <v>307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145</v>
      </c>
      <c r="AU188" s="18" t="s">
        <v>79</v>
      </c>
    </row>
    <row r="189" spans="1:47" s="2" customFormat="1" ht="12">
      <c r="A189" s="39"/>
      <c r="B189" s="40"/>
      <c r="C189" s="41"/>
      <c r="D189" s="218" t="s">
        <v>308</v>
      </c>
      <c r="E189" s="41"/>
      <c r="F189" s="247" t="s">
        <v>309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308</v>
      </c>
      <c r="AU189" s="18" t="s">
        <v>79</v>
      </c>
    </row>
    <row r="190" spans="1:47" s="2" customFormat="1" ht="12">
      <c r="A190" s="39"/>
      <c r="B190" s="40"/>
      <c r="C190" s="41"/>
      <c r="D190" s="218" t="s">
        <v>310</v>
      </c>
      <c r="E190" s="41"/>
      <c r="F190" s="247" t="s">
        <v>311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310</v>
      </c>
      <c r="AU190" s="18" t="s">
        <v>79</v>
      </c>
    </row>
    <row r="191" spans="1:51" s="13" customFormat="1" ht="12">
      <c r="A191" s="13"/>
      <c r="B191" s="225"/>
      <c r="C191" s="226"/>
      <c r="D191" s="218" t="s">
        <v>147</v>
      </c>
      <c r="E191" s="227" t="s">
        <v>19</v>
      </c>
      <c r="F191" s="228" t="s">
        <v>961</v>
      </c>
      <c r="G191" s="226"/>
      <c r="H191" s="229">
        <v>66</v>
      </c>
      <c r="I191" s="230"/>
      <c r="J191" s="226"/>
      <c r="K191" s="226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147</v>
      </c>
      <c r="AU191" s="235" t="s">
        <v>79</v>
      </c>
      <c r="AV191" s="13" t="s">
        <v>79</v>
      </c>
      <c r="AW191" s="13" t="s">
        <v>31</v>
      </c>
      <c r="AX191" s="13" t="s">
        <v>77</v>
      </c>
      <c r="AY191" s="235" t="s">
        <v>134</v>
      </c>
    </row>
    <row r="192" spans="1:65" s="2" customFormat="1" ht="16.5" customHeight="1">
      <c r="A192" s="39"/>
      <c r="B192" s="40"/>
      <c r="C192" s="205" t="s">
        <v>416</v>
      </c>
      <c r="D192" s="205" t="s">
        <v>136</v>
      </c>
      <c r="E192" s="206" t="s">
        <v>314</v>
      </c>
      <c r="F192" s="207" t="s">
        <v>315</v>
      </c>
      <c r="G192" s="208" t="s">
        <v>220</v>
      </c>
      <c r="H192" s="209">
        <v>0</v>
      </c>
      <c r="I192" s="210"/>
      <c r="J192" s="211">
        <f>ROUND(I192*H192,2)</f>
        <v>0</v>
      </c>
      <c r="K192" s="207" t="s">
        <v>140</v>
      </c>
      <c r="L192" s="45"/>
      <c r="M192" s="212" t="s">
        <v>19</v>
      </c>
      <c r="N192" s="213" t="s">
        <v>40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141</v>
      </c>
      <c r="AT192" s="216" t="s">
        <v>136</v>
      </c>
      <c r="AU192" s="216" t="s">
        <v>79</v>
      </c>
      <c r="AY192" s="18" t="s">
        <v>134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77</v>
      </c>
      <c r="BK192" s="217">
        <f>ROUND(I192*H192,2)</f>
        <v>0</v>
      </c>
      <c r="BL192" s="18" t="s">
        <v>141</v>
      </c>
      <c r="BM192" s="216" t="s">
        <v>962</v>
      </c>
    </row>
    <row r="193" spans="1:47" s="2" customFormat="1" ht="12">
      <c r="A193" s="39"/>
      <c r="B193" s="40"/>
      <c r="C193" s="41"/>
      <c r="D193" s="218" t="s">
        <v>143</v>
      </c>
      <c r="E193" s="41"/>
      <c r="F193" s="219" t="s">
        <v>317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143</v>
      </c>
      <c r="AU193" s="18" t="s">
        <v>79</v>
      </c>
    </row>
    <row r="194" spans="1:47" s="2" customFormat="1" ht="12">
      <c r="A194" s="39"/>
      <c r="B194" s="40"/>
      <c r="C194" s="41"/>
      <c r="D194" s="223" t="s">
        <v>145</v>
      </c>
      <c r="E194" s="41"/>
      <c r="F194" s="224" t="s">
        <v>318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145</v>
      </c>
      <c r="AU194" s="18" t="s">
        <v>79</v>
      </c>
    </row>
    <row r="195" spans="1:47" s="2" customFormat="1" ht="12">
      <c r="A195" s="39"/>
      <c r="B195" s="40"/>
      <c r="C195" s="41"/>
      <c r="D195" s="218" t="s">
        <v>308</v>
      </c>
      <c r="E195" s="41"/>
      <c r="F195" s="247" t="s">
        <v>319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308</v>
      </c>
      <c r="AU195" s="18" t="s">
        <v>79</v>
      </c>
    </row>
    <row r="196" spans="1:47" s="2" customFormat="1" ht="12">
      <c r="A196" s="39"/>
      <c r="B196" s="40"/>
      <c r="C196" s="41"/>
      <c r="D196" s="218" t="s">
        <v>310</v>
      </c>
      <c r="E196" s="41"/>
      <c r="F196" s="247" t="s">
        <v>320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310</v>
      </c>
      <c r="AU196" s="18" t="s">
        <v>79</v>
      </c>
    </row>
    <row r="197" spans="1:65" s="2" customFormat="1" ht="16.5" customHeight="1">
      <c r="A197" s="39"/>
      <c r="B197" s="40"/>
      <c r="C197" s="205" t="s">
        <v>678</v>
      </c>
      <c r="D197" s="205" t="s">
        <v>136</v>
      </c>
      <c r="E197" s="206" t="s">
        <v>314</v>
      </c>
      <c r="F197" s="207" t="s">
        <v>315</v>
      </c>
      <c r="G197" s="208" t="s">
        <v>220</v>
      </c>
      <c r="H197" s="209">
        <v>33</v>
      </c>
      <c r="I197" s="210"/>
      <c r="J197" s="211">
        <f>ROUND(I197*H197,2)</f>
        <v>0</v>
      </c>
      <c r="K197" s="207" t="s">
        <v>140</v>
      </c>
      <c r="L197" s="45"/>
      <c r="M197" s="212" t="s">
        <v>19</v>
      </c>
      <c r="N197" s="213" t="s">
        <v>40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141</v>
      </c>
      <c r="AT197" s="216" t="s">
        <v>136</v>
      </c>
      <c r="AU197" s="216" t="s">
        <v>79</v>
      </c>
      <c r="AY197" s="18" t="s">
        <v>134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77</v>
      </c>
      <c r="BK197" s="217">
        <f>ROUND(I197*H197,2)</f>
        <v>0</v>
      </c>
      <c r="BL197" s="18" t="s">
        <v>141</v>
      </c>
      <c r="BM197" s="216" t="s">
        <v>963</v>
      </c>
    </row>
    <row r="198" spans="1:47" s="2" customFormat="1" ht="12">
      <c r="A198" s="39"/>
      <c r="B198" s="40"/>
      <c r="C198" s="41"/>
      <c r="D198" s="218" t="s">
        <v>143</v>
      </c>
      <c r="E198" s="41"/>
      <c r="F198" s="219" t="s">
        <v>317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143</v>
      </c>
      <c r="AU198" s="18" t="s">
        <v>79</v>
      </c>
    </row>
    <row r="199" spans="1:47" s="2" customFormat="1" ht="12">
      <c r="A199" s="39"/>
      <c r="B199" s="40"/>
      <c r="C199" s="41"/>
      <c r="D199" s="223" t="s">
        <v>145</v>
      </c>
      <c r="E199" s="41"/>
      <c r="F199" s="224" t="s">
        <v>318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145</v>
      </c>
      <c r="AU199" s="18" t="s">
        <v>79</v>
      </c>
    </row>
    <row r="200" spans="1:47" s="2" customFormat="1" ht="12">
      <c r="A200" s="39"/>
      <c r="B200" s="40"/>
      <c r="C200" s="41"/>
      <c r="D200" s="218" t="s">
        <v>308</v>
      </c>
      <c r="E200" s="41"/>
      <c r="F200" s="247" t="s">
        <v>319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308</v>
      </c>
      <c r="AU200" s="18" t="s">
        <v>79</v>
      </c>
    </row>
    <row r="201" spans="1:47" s="2" customFormat="1" ht="12">
      <c r="A201" s="39"/>
      <c r="B201" s="40"/>
      <c r="C201" s="41"/>
      <c r="D201" s="218" t="s">
        <v>310</v>
      </c>
      <c r="E201" s="41"/>
      <c r="F201" s="247" t="s">
        <v>320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310</v>
      </c>
      <c r="AU201" s="18" t="s">
        <v>79</v>
      </c>
    </row>
    <row r="202" spans="1:51" s="13" customFormat="1" ht="12">
      <c r="A202" s="13"/>
      <c r="B202" s="225"/>
      <c r="C202" s="226"/>
      <c r="D202" s="218" t="s">
        <v>147</v>
      </c>
      <c r="E202" s="227" t="s">
        <v>19</v>
      </c>
      <c r="F202" s="228" t="s">
        <v>340</v>
      </c>
      <c r="G202" s="226"/>
      <c r="H202" s="229">
        <v>33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147</v>
      </c>
      <c r="AU202" s="235" t="s">
        <v>79</v>
      </c>
      <c r="AV202" s="13" t="s">
        <v>79</v>
      </c>
      <c r="AW202" s="13" t="s">
        <v>31</v>
      </c>
      <c r="AX202" s="13" t="s">
        <v>77</v>
      </c>
      <c r="AY202" s="235" t="s">
        <v>134</v>
      </c>
    </row>
    <row r="203" spans="1:65" s="2" customFormat="1" ht="21.75" customHeight="1">
      <c r="A203" s="39"/>
      <c r="B203" s="40"/>
      <c r="C203" s="205" t="s">
        <v>8</v>
      </c>
      <c r="D203" s="205" t="s">
        <v>136</v>
      </c>
      <c r="E203" s="206" t="s">
        <v>333</v>
      </c>
      <c r="F203" s="207" t="s">
        <v>334</v>
      </c>
      <c r="G203" s="208" t="s">
        <v>139</v>
      </c>
      <c r="H203" s="209">
        <v>207</v>
      </c>
      <c r="I203" s="210"/>
      <c r="J203" s="211">
        <f>ROUND(I203*H203,2)</f>
        <v>0</v>
      </c>
      <c r="K203" s="207" t="s">
        <v>140</v>
      </c>
      <c r="L203" s="45"/>
      <c r="M203" s="212" t="s">
        <v>19</v>
      </c>
      <c r="N203" s="213" t="s">
        <v>40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141</v>
      </c>
      <c r="AT203" s="216" t="s">
        <v>136</v>
      </c>
      <c r="AU203" s="216" t="s">
        <v>79</v>
      </c>
      <c r="AY203" s="18" t="s">
        <v>134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77</v>
      </c>
      <c r="BK203" s="217">
        <f>ROUND(I203*H203,2)</f>
        <v>0</v>
      </c>
      <c r="BL203" s="18" t="s">
        <v>141</v>
      </c>
      <c r="BM203" s="216" t="s">
        <v>964</v>
      </c>
    </row>
    <row r="204" spans="1:47" s="2" customFormat="1" ht="12">
      <c r="A204" s="39"/>
      <c r="B204" s="40"/>
      <c r="C204" s="41"/>
      <c r="D204" s="218" t="s">
        <v>143</v>
      </c>
      <c r="E204" s="41"/>
      <c r="F204" s="219" t="s">
        <v>336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143</v>
      </c>
      <c r="AU204" s="18" t="s">
        <v>79</v>
      </c>
    </row>
    <row r="205" spans="1:47" s="2" customFormat="1" ht="12">
      <c r="A205" s="39"/>
      <c r="B205" s="40"/>
      <c r="C205" s="41"/>
      <c r="D205" s="223" t="s">
        <v>145</v>
      </c>
      <c r="E205" s="41"/>
      <c r="F205" s="224" t="s">
        <v>337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145</v>
      </c>
      <c r="AU205" s="18" t="s">
        <v>79</v>
      </c>
    </row>
    <row r="206" spans="1:51" s="13" customFormat="1" ht="12">
      <c r="A206" s="13"/>
      <c r="B206" s="225"/>
      <c r="C206" s="226"/>
      <c r="D206" s="218" t="s">
        <v>147</v>
      </c>
      <c r="E206" s="227" t="s">
        <v>19</v>
      </c>
      <c r="F206" s="228" t="s">
        <v>965</v>
      </c>
      <c r="G206" s="226"/>
      <c r="H206" s="229">
        <v>45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147</v>
      </c>
      <c r="AU206" s="235" t="s">
        <v>79</v>
      </c>
      <c r="AV206" s="13" t="s">
        <v>79</v>
      </c>
      <c r="AW206" s="13" t="s">
        <v>31</v>
      </c>
      <c r="AX206" s="13" t="s">
        <v>69</v>
      </c>
      <c r="AY206" s="235" t="s">
        <v>134</v>
      </c>
    </row>
    <row r="207" spans="1:51" s="13" customFormat="1" ht="12">
      <c r="A207" s="13"/>
      <c r="B207" s="225"/>
      <c r="C207" s="226"/>
      <c r="D207" s="218" t="s">
        <v>147</v>
      </c>
      <c r="E207" s="227" t="s">
        <v>19</v>
      </c>
      <c r="F207" s="228" t="s">
        <v>966</v>
      </c>
      <c r="G207" s="226"/>
      <c r="H207" s="229">
        <v>162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147</v>
      </c>
      <c r="AU207" s="235" t="s">
        <v>79</v>
      </c>
      <c r="AV207" s="13" t="s">
        <v>79</v>
      </c>
      <c r="AW207" s="13" t="s">
        <v>31</v>
      </c>
      <c r="AX207" s="13" t="s">
        <v>69</v>
      </c>
      <c r="AY207" s="235" t="s">
        <v>134</v>
      </c>
    </row>
    <row r="208" spans="1:51" s="14" customFormat="1" ht="12">
      <c r="A208" s="14"/>
      <c r="B208" s="236"/>
      <c r="C208" s="237"/>
      <c r="D208" s="218" t="s">
        <v>147</v>
      </c>
      <c r="E208" s="238" t="s">
        <v>19</v>
      </c>
      <c r="F208" s="239" t="s">
        <v>208</v>
      </c>
      <c r="G208" s="237"/>
      <c r="H208" s="240">
        <v>207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6" t="s">
        <v>147</v>
      </c>
      <c r="AU208" s="246" t="s">
        <v>79</v>
      </c>
      <c r="AV208" s="14" t="s">
        <v>141</v>
      </c>
      <c r="AW208" s="14" t="s">
        <v>31</v>
      </c>
      <c r="AX208" s="14" t="s">
        <v>77</v>
      </c>
      <c r="AY208" s="246" t="s">
        <v>134</v>
      </c>
    </row>
    <row r="209" spans="1:65" s="2" customFormat="1" ht="16.5" customHeight="1">
      <c r="A209" s="39"/>
      <c r="B209" s="40"/>
      <c r="C209" s="205" t="s">
        <v>163</v>
      </c>
      <c r="D209" s="205" t="s">
        <v>136</v>
      </c>
      <c r="E209" s="206" t="s">
        <v>341</v>
      </c>
      <c r="F209" s="207" t="s">
        <v>342</v>
      </c>
      <c r="G209" s="208" t="s">
        <v>139</v>
      </c>
      <c r="H209" s="209">
        <v>207</v>
      </c>
      <c r="I209" s="210"/>
      <c r="J209" s="211">
        <f>ROUND(I209*H209,2)</f>
        <v>0</v>
      </c>
      <c r="K209" s="207" t="s">
        <v>140</v>
      </c>
      <c r="L209" s="45"/>
      <c r="M209" s="212" t="s">
        <v>19</v>
      </c>
      <c r="N209" s="213" t="s">
        <v>40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141</v>
      </c>
      <c r="AT209" s="216" t="s">
        <v>136</v>
      </c>
      <c r="AU209" s="216" t="s">
        <v>79</v>
      </c>
      <c r="AY209" s="18" t="s">
        <v>134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77</v>
      </c>
      <c r="BK209" s="217">
        <f>ROUND(I209*H209,2)</f>
        <v>0</v>
      </c>
      <c r="BL209" s="18" t="s">
        <v>141</v>
      </c>
      <c r="BM209" s="216" t="s">
        <v>967</v>
      </c>
    </row>
    <row r="210" spans="1:47" s="2" customFormat="1" ht="12">
      <c r="A210" s="39"/>
      <c r="B210" s="40"/>
      <c r="C210" s="41"/>
      <c r="D210" s="218" t="s">
        <v>143</v>
      </c>
      <c r="E210" s="41"/>
      <c r="F210" s="219" t="s">
        <v>344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143</v>
      </c>
      <c r="AU210" s="18" t="s">
        <v>79</v>
      </c>
    </row>
    <row r="211" spans="1:47" s="2" customFormat="1" ht="12">
      <c r="A211" s="39"/>
      <c r="B211" s="40"/>
      <c r="C211" s="41"/>
      <c r="D211" s="223" t="s">
        <v>145</v>
      </c>
      <c r="E211" s="41"/>
      <c r="F211" s="224" t="s">
        <v>345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145</v>
      </c>
      <c r="AU211" s="18" t="s">
        <v>79</v>
      </c>
    </row>
    <row r="212" spans="1:51" s="13" customFormat="1" ht="12">
      <c r="A212" s="13"/>
      <c r="B212" s="225"/>
      <c r="C212" s="226"/>
      <c r="D212" s="218" t="s">
        <v>147</v>
      </c>
      <c r="E212" s="227" t="s">
        <v>19</v>
      </c>
      <c r="F212" s="228" t="s">
        <v>935</v>
      </c>
      <c r="G212" s="226"/>
      <c r="H212" s="229">
        <v>45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147</v>
      </c>
      <c r="AU212" s="235" t="s">
        <v>79</v>
      </c>
      <c r="AV212" s="13" t="s">
        <v>79</v>
      </c>
      <c r="AW212" s="13" t="s">
        <v>31</v>
      </c>
      <c r="AX212" s="13" t="s">
        <v>69</v>
      </c>
      <c r="AY212" s="235" t="s">
        <v>134</v>
      </c>
    </row>
    <row r="213" spans="1:51" s="13" customFormat="1" ht="12">
      <c r="A213" s="13"/>
      <c r="B213" s="225"/>
      <c r="C213" s="226"/>
      <c r="D213" s="218" t="s">
        <v>147</v>
      </c>
      <c r="E213" s="227" t="s">
        <v>19</v>
      </c>
      <c r="F213" s="228" t="s">
        <v>966</v>
      </c>
      <c r="G213" s="226"/>
      <c r="H213" s="229">
        <v>162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147</v>
      </c>
      <c r="AU213" s="235" t="s">
        <v>79</v>
      </c>
      <c r="AV213" s="13" t="s">
        <v>79</v>
      </c>
      <c r="AW213" s="13" t="s">
        <v>31</v>
      </c>
      <c r="AX213" s="13" t="s">
        <v>69</v>
      </c>
      <c r="AY213" s="235" t="s">
        <v>134</v>
      </c>
    </row>
    <row r="214" spans="1:51" s="14" customFormat="1" ht="12">
      <c r="A214" s="14"/>
      <c r="B214" s="236"/>
      <c r="C214" s="237"/>
      <c r="D214" s="218" t="s">
        <v>147</v>
      </c>
      <c r="E214" s="238" t="s">
        <v>19</v>
      </c>
      <c r="F214" s="239" t="s">
        <v>208</v>
      </c>
      <c r="G214" s="237"/>
      <c r="H214" s="240">
        <v>207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147</v>
      </c>
      <c r="AU214" s="246" t="s">
        <v>79</v>
      </c>
      <c r="AV214" s="14" t="s">
        <v>141</v>
      </c>
      <c r="AW214" s="14" t="s">
        <v>31</v>
      </c>
      <c r="AX214" s="14" t="s">
        <v>77</v>
      </c>
      <c r="AY214" s="246" t="s">
        <v>134</v>
      </c>
    </row>
    <row r="215" spans="1:65" s="2" customFormat="1" ht="16.5" customHeight="1">
      <c r="A215" s="39"/>
      <c r="B215" s="40"/>
      <c r="C215" s="248" t="s">
        <v>653</v>
      </c>
      <c r="D215" s="248" t="s">
        <v>348</v>
      </c>
      <c r="E215" s="249" t="s">
        <v>349</v>
      </c>
      <c r="F215" s="250" t="s">
        <v>350</v>
      </c>
      <c r="G215" s="251" t="s">
        <v>351</v>
      </c>
      <c r="H215" s="252">
        <v>5.175</v>
      </c>
      <c r="I215" s="253"/>
      <c r="J215" s="254">
        <f>ROUND(I215*H215,2)</f>
        <v>0</v>
      </c>
      <c r="K215" s="250" t="s">
        <v>140</v>
      </c>
      <c r="L215" s="255"/>
      <c r="M215" s="256" t="s">
        <v>19</v>
      </c>
      <c r="N215" s="257" t="s">
        <v>40</v>
      </c>
      <c r="O215" s="85"/>
      <c r="P215" s="214">
        <f>O215*H215</f>
        <v>0</v>
      </c>
      <c r="Q215" s="214">
        <v>0.001</v>
      </c>
      <c r="R215" s="214">
        <f>Q215*H215</f>
        <v>0.005175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352</v>
      </c>
      <c r="AT215" s="216" t="s">
        <v>348</v>
      </c>
      <c r="AU215" s="216" t="s">
        <v>79</v>
      </c>
      <c r="AY215" s="18" t="s">
        <v>134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77</v>
      </c>
      <c r="BK215" s="217">
        <f>ROUND(I215*H215,2)</f>
        <v>0</v>
      </c>
      <c r="BL215" s="18" t="s">
        <v>141</v>
      </c>
      <c r="BM215" s="216" t="s">
        <v>968</v>
      </c>
    </row>
    <row r="216" spans="1:47" s="2" customFormat="1" ht="12">
      <c r="A216" s="39"/>
      <c r="B216" s="40"/>
      <c r="C216" s="41"/>
      <c r="D216" s="218" t="s">
        <v>143</v>
      </c>
      <c r="E216" s="41"/>
      <c r="F216" s="219" t="s">
        <v>350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143</v>
      </c>
      <c r="AU216" s="18" t="s">
        <v>79</v>
      </c>
    </row>
    <row r="217" spans="1:51" s="13" customFormat="1" ht="12">
      <c r="A217" s="13"/>
      <c r="B217" s="225"/>
      <c r="C217" s="226"/>
      <c r="D217" s="218" t="s">
        <v>147</v>
      </c>
      <c r="E217" s="226"/>
      <c r="F217" s="228" t="s">
        <v>969</v>
      </c>
      <c r="G217" s="226"/>
      <c r="H217" s="229">
        <v>5.175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147</v>
      </c>
      <c r="AU217" s="235" t="s">
        <v>79</v>
      </c>
      <c r="AV217" s="13" t="s">
        <v>79</v>
      </c>
      <c r="AW217" s="13" t="s">
        <v>4</v>
      </c>
      <c r="AX217" s="13" t="s">
        <v>77</v>
      </c>
      <c r="AY217" s="235" t="s">
        <v>134</v>
      </c>
    </row>
    <row r="218" spans="1:65" s="2" customFormat="1" ht="16.5" customHeight="1">
      <c r="A218" s="39"/>
      <c r="B218" s="40"/>
      <c r="C218" s="205" t="s">
        <v>655</v>
      </c>
      <c r="D218" s="205" t="s">
        <v>136</v>
      </c>
      <c r="E218" s="206" t="s">
        <v>356</v>
      </c>
      <c r="F218" s="207" t="s">
        <v>357</v>
      </c>
      <c r="G218" s="208" t="s">
        <v>139</v>
      </c>
      <c r="H218" s="209">
        <v>29</v>
      </c>
      <c r="I218" s="210"/>
      <c r="J218" s="211">
        <f>ROUND(I218*H218,2)</f>
        <v>0</v>
      </c>
      <c r="K218" s="207" t="s">
        <v>140</v>
      </c>
      <c r="L218" s="45"/>
      <c r="M218" s="212" t="s">
        <v>19</v>
      </c>
      <c r="N218" s="213" t="s">
        <v>40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141</v>
      </c>
      <c r="AT218" s="216" t="s">
        <v>136</v>
      </c>
      <c r="AU218" s="216" t="s">
        <v>79</v>
      </c>
      <c r="AY218" s="18" t="s">
        <v>134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77</v>
      </c>
      <c r="BK218" s="217">
        <f>ROUND(I218*H218,2)</f>
        <v>0</v>
      </c>
      <c r="BL218" s="18" t="s">
        <v>141</v>
      </c>
      <c r="BM218" s="216" t="s">
        <v>970</v>
      </c>
    </row>
    <row r="219" spans="1:47" s="2" customFormat="1" ht="12">
      <c r="A219" s="39"/>
      <c r="B219" s="40"/>
      <c r="C219" s="41"/>
      <c r="D219" s="218" t="s">
        <v>143</v>
      </c>
      <c r="E219" s="41"/>
      <c r="F219" s="219" t="s">
        <v>359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143</v>
      </c>
      <c r="AU219" s="18" t="s">
        <v>79</v>
      </c>
    </row>
    <row r="220" spans="1:47" s="2" customFormat="1" ht="12">
      <c r="A220" s="39"/>
      <c r="B220" s="40"/>
      <c r="C220" s="41"/>
      <c r="D220" s="223" t="s">
        <v>145</v>
      </c>
      <c r="E220" s="41"/>
      <c r="F220" s="224" t="s">
        <v>360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145</v>
      </c>
      <c r="AU220" s="18" t="s">
        <v>79</v>
      </c>
    </row>
    <row r="221" spans="1:51" s="13" customFormat="1" ht="12">
      <c r="A221" s="13"/>
      <c r="B221" s="225"/>
      <c r="C221" s="226"/>
      <c r="D221" s="218" t="s">
        <v>147</v>
      </c>
      <c r="E221" s="227" t="s">
        <v>19</v>
      </c>
      <c r="F221" s="228" t="s">
        <v>971</v>
      </c>
      <c r="G221" s="226"/>
      <c r="H221" s="229">
        <v>29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147</v>
      </c>
      <c r="AU221" s="235" t="s">
        <v>79</v>
      </c>
      <c r="AV221" s="13" t="s">
        <v>79</v>
      </c>
      <c r="AW221" s="13" t="s">
        <v>31</v>
      </c>
      <c r="AX221" s="13" t="s">
        <v>77</v>
      </c>
      <c r="AY221" s="235" t="s">
        <v>134</v>
      </c>
    </row>
    <row r="222" spans="1:65" s="2" customFormat="1" ht="16.5" customHeight="1">
      <c r="A222" s="39"/>
      <c r="B222" s="40"/>
      <c r="C222" s="248" t="s">
        <v>175</v>
      </c>
      <c r="D222" s="248" t="s">
        <v>348</v>
      </c>
      <c r="E222" s="249" t="s">
        <v>363</v>
      </c>
      <c r="F222" s="250" t="s">
        <v>364</v>
      </c>
      <c r="G222" s="251" t="s">
        <v>351</v>
      </c>
      <c r="H222" s="252">
        <v>0.725</v>
      </c>
      <c r="I222" s="253"/>
      <c r="J222" s="254">
        <f>ROUND(I222*H222,2)</f>
        <v>0</v>
      </c>
      <c r="K222" s="250" t="s">
        <v>140</v>
      </c>
      <c r="L222" s="255"/>
      <c r="M222" s="256" t="s">
        <v>19</v>
      </c>
      <c r="N222" s="257" t="s">
        <v>40</v>
      </c>
      <c r="O222" s="85"/>
      <c r="P222" s="214">
        <f>O222*H222</f>
        <v>0</v>
      </c>
      <c r="Q222" s="214">
        <v>0.001</v>
      </c>
      <c r="R222" s="214">
        <f>Q222*H222</f>
        <v>0.000725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352</v>
      </c>
      <c r="AT222" s="216" t="s">
        <v>348</v>
      </c>
      <c r="AU222" s="216" t="s">
        <v>79</v>
      </c>
      <c r="AY222" s="18" t="s">
        <v>134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77</v>
      </c>
      <c r="BK222" s="217">
        <f>ROUND(I222*H222,2)</f>
        <v>0</v>
      </c>
      <c r="BL222" s="18" t="s">
        <v>141</v>
      </c>
      <c r="BM222" s="216" t="s">
        <v>972</v>
      </c>
    </row>
    <row r="223" spans="1:47" s="2" customFormat="1" ht="12">
      <c r="A223" s="39"/>
      <c r="B223" s="40"/>
      <c r="C223" s="41"/>
      <c r="D223" s="218" t="s">
        <v>143</v>
      </c>
      <c r="E223" s="41"/>
      <c r="F223" s="219" t="s">
        <v>364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143</v>
      </c>
      <c r="AU223" s="18" t="s">
        <v>79</v>
      </c>
    </row>
    <row r="224" spans="1:51" s="13" customFormat="1" ht="12">
      <c r="A224" s="13"/>
      <c r="B224" s="225"/>
      <c r="C224" s="226"/>
      <c r="D224" s="218" t="s">
        <v>147</v>
      </c>
      <c r="E224" s="226"/>
      <c r="F224" s="228" t="s">
        <v>973</v>
      </c>
      <c r="G224" s="226"/>
      <c r="H224" s="229">
        <v>0.725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147</v>
      </c>
      <c r="AU224" s="235" t="s">
        <v>79</v>
      </c>
      <c r="AV224" s="13" t="s">
        <v>79</v>
      </c>
      <c r="AW224" s="13" t="s">
        <v>4</v>
      </c>
      <c r="AX224" s="13" t="s">
        <v>77</v>
      </c>
      <c r="AY224" s="235" t="s">
        <v>134</v>
      </c>
    </row>
    <row r="225" spans="1:65" s="2" customFormat="1" ht="16.5" customHeight="1">
      <c r="A225" s="39"/>
      <c r="B225" s="40"/>
      <c r="C225" s="205" t="s">
        <v>669</v>
      </c>
      <c r="D225" s="205" t="s">
        <v>136</v>
      </c>
      <c r="E225" s="206" t="s">
        <v>368</v>
      </c>
      <c r="F225" s="207" t="s">
        <v>369</v>
      </c>
      <c r="G225" s="208" t="s">
        <v>139</v>
      </c>
      <c r="H225" s="209">
        <v>297</v>
      </c>
      <c r="I225" s="210"/>
      <c r="J225" s="211">
        <f>ROUND(I225*H225,2)</f>
        <v>0</v>
      </c>
      <c r="K225" s="207" t="s">
        <v>140</v>
      </c>
      <c r="L225" s="45"/>
      <c r="M225" s="212" t="s">
        <v>19</v>
      </c>
      <c r="N225" s="213" t="s">
        <v>40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141</v>
      </c>
      <c r="AT225" s="216" t="s">
        <v>136</v>
      </c>
      <c r="AU225" s="216" t="s">
        <v>79</v>
      </c>
      <c r="AY225" s="18" t="s">
        <v>134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77</v>
      </c>
      <c r="BK225" s="217">
        <f>ROUND(I225*H225,2)</f>
        <v>0</v>
      </c>
      <c r="BL225" s="18" t="s">
        <v>141</v>
      </c>
      <c r="BM225" s="216" t="s">
        <v>974</v>
      </c>
    </row>
    <row r="226" spans="1:47" s="2" customFormat="1" ht="12">
      <c r="A226" s="39"/>
      <c r="B226" s="40"/>
      <c r="C226" s="41"/>
      <c r="D226" s="218" t="s">
        <v>143</v>
      </c>
      <c r="E226" s="41"/>
      <c r="F226" s="219" t="s">
        <v>371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143</v>
      </c>
      <c r="AU226" s="18" t="s">
        <v>79</v>
      </c>
    </row>
    <row r="227" spans="1:47" s="2" customFormat="1" ht="12">
      <c r="A227" s="39"/>
      <c r="B227" s="40"/>
      <c r="C227" s="41"/>
      <c r="D227" s="223" t="s">
        <v>145</v>
      </c>
      <c r="E227" s="41"/>
      <c r="F227" s="224" t="s">
        <v>372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145</v>
      </c>
      <c r="AU227" s="18" t="s">
        <v>79</v>
      </c>
    </row>
    <row r="228" spans="1:51" s="13" customFormat="1" ht="12">
      <c r="A228" s="13"/>
      <c r="B228" s="225"/>
      <c r="C228" s="226"/>
      <c r="D228" s="218" t="s">
        <v>147</v>
      </c>
      <c r="E228" s="227" t="s">
        <v>19</v>
      </c>
      <c r="F228" s="228" t="s">
        <v>935</v>
      </c>
      <c r="G228" s="226"/>
      <c r="H228" s="229">
        <v>45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147</v>
      </c>
      <c r="AU228" s="235" t="s">
        <v>79</v>
      </c>
      <c r="AV228" s="13" t="s">
        <v>79</v>
      </c>
      <c r="AW228" s="13" t="s">
        <v>31</v>
      </c>
      <c r="AX228" s="13" t="s">
        <v>69</v>
      </c>
      <c r="AY228" s="235" t="s">
        <v>134</v>
      </c>
    </row>
    <row r="229" spans="1:51" s="13" customFormat="1" ht="12">
      <c r="A229" s="13"/>
      <c r="B229" s="225"/>
      <c r="C229" s="226"/>
      <c r="D229" s="218" t="s">
        <v>147</v>
      </c>
      <c r="E229" s="227" t="s">
        <v>19</v>
      </c>
      <c r="F229" s="228" t="s">
        <v>975</v>
      </c>
      <c r="G229" s="226"/>
      <c r="H229" s="229">
        <v>162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147</v>
      </c>
      <c r="AU229" s="235" t="s">
        <v>79</v>
      </c>
      <c r="AV229" s="13" t="s">
        <v>79</v>
      </c>
      <c r="AW229" s="13" t="s">
        <v>31</v>
      </c>
      <c r="AX229" s="13" t="s">
        <v>69</v>
      </c>
      <c r="AY229" s="235" t="s">
        <v>134</v>
      </c>
    </row>
    <row r="230" spans="1:51" s="13" customFormat="1" ht="12">
      <c r="A230" s="13"/>
      <c r="B230" s="225"/>
      <c r="C230" s="226"/>
      <c r="D230" s="218" t="s">
        <v>147</v>
      </c>
      <c r="E230" s="227" t="s">
        <v>19</v>
      </c>
      <c r="F230" s="228" t="s">
        <v>976</v>
      </c>
      <c r="G230" s="226"/>
      <c r="H230" s="229">
        <v>90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147</v>
      </c>
      <c r="AU230" s="235" t="s">
        <v>79</v>
      </c>
      <c r="AV230" s="13" t="s">
        <v>79</v>
      </c>
      <c r="AW230" s="13" t="s">
        <v>31</v>
      </c>
      <c r="AX230" s="13" t="s">
        <v>69</v>
      </c>
      <c r="AY230" s="235" t="s">
        <v>134</v>
      </c>
    </row>
    <row r="231" spans="1:51" s="14" customFormat="1" ht="12">
      <c r="A231" s="14"/>
      <c r="B231" s="236"/>
      <c r="C231" s="237"/>
      <c r="D231" s="218" t="s">
        <v>147</v>
      </c>
      <c r="E231" s="238" t="s">
        <v>19</v>
      </c>
      <c r="F231" s="239" t="s">
        <v>208</v>
      </c>
      <c r="G231" s="237"/>
      <c r="H231" s="240">
        <v>297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6" t="s">
        <v>147</v>
      </c>
      <c r="AU231" s="246" t="s">
        <v>79</v>
      </c>
      <c r="AV231" s="14" t="s">
        <v>141</v>
      </c>
      <c r="AW231" s="14" t="s">
        <v>31</v>
      </c>
      <c r="AX231" s="14" t="s">
        <v>77</v>
      </c>
      <c r="AY231" s="246" t="s">
        <v>134</v>
      </c>
    </row>
    <row r="232" spans="1:65" s="2" customFormat="1" ht="16.5" customHeight="1">
      <c r="A232" s="39"/>
      <c r="B232" s="40"/>
      <c r="C232" s="205" t="s">
        <v>7</v>
      </c>
      <c r="D232" s="205" t="s">
        <v>136</v>
      </c>
      <c r="E232" s="206" t="s">
        <v>377</v>
      </c>
      <c r="F232" s="207" t="s">
        <v>378</v>
      </c>
      <c r="G232" s="208" t="s">
        <v>139</v>
      </c>
      <c r="H232" s="209">
        <v>29</v>
      </c>
      <c r="I232" s="210"/>
      <c r="J232" s="211">
        <f>ROUND(I232*H232,2)</f>
        <v>0</v>
      </c>
      <c r="K232" s="207" t="s">
        <v>140</v>
      </c>
      <c r="L232" s="45"/>
      <c r="M232" s="212" t="s">
        <v>19</v>
      </c>
      <c r="N232" s="213" t="s">
        <v>40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141</v>
      </c>
      <c r="AT232" s="216" t="s">
        <v>136</v>
      </c>
      <c r="AU232" s="216" t="s">
        <v>79</v>
      </c>
      <c r="AY232" s="18" t="s">
        <v>134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77</v>
      </c>
      <c r="BK232" s="217">
        <f>ROUND(I232*H232,2)</f>
        <v>0</v>
      </c>
      <c r="BL232" s="18" t="s">
        <v>141</v>
      </c>
      <c r="BM232" s="216" t="s">
        <v>977</v>
      </c>
    </row>
    <row r="233" spans="1:47" s="2" customFormat="1" ht="12">
      <c r="A233" s="39"/>
      <c r="B233" s="40"/>
      <c r="C233" s="41"/>
      <c r="D233" s="218" t="s">
        <v>143</v>
      </c>
      <c r="E233" s="41"/>
      <c r="F233" s="219" t="s">
        <v>380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143</v>
      </c>
      <c r="AU233" s="18" t="s">
        <v>79</v>
      </c>
    </row>
    <row r="234" spans="1:47" s="2" customFormat="1" ht="12">
      <c r="A234" s="39"/>
      <c r="B234" s="40"/>
      <c r="C234" s="41"/>
      <c r="D234" s="223" t="s">
        <v>145</v>
      </c>
      <c r="E234" s="41"/>
      <c r="F234" s="224" t="s">
        <v>381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145</v>
      </c>
      <c r="AU234" s="18" t="s">
        <v>79</v>
      </c>
    </row>
    <row r="235" spans="1:51" s="13" customFormat="1" ht="12">
      <c r="A235" s="13"/>
      <c r="B235" s="225"/>
      <c r="C235" s="226"/>
      <c r="D235" s="218" t="s">
        <v>147</v>
      </c>
      <c r="E235" s="227" t="s">
        <v>19</v>
      </c>
      <c r="F235" s="228" t="s">
        <v>978</v>
      </c>
      <c r="G235" s="226"/>
      <c r="H235" s="229">
        <v>29</v>
      </c>
      <c r="I235" s="230"/>
      <c r="J235" s="226"/>
      <c r="K235" s="226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147</v>
      </c>
      <c r="AU235" s="235" t="s">
        <v>79</v>
      </c>
      <c r="AV235" s="13" t="s">
        <v>79</v>
      </c>
      <c r="AW235" s="13" t="s">
        <v>31</v>
      </c>
      <c r="AX235" s="13" t="s">
        <v>77</v>
      </c>
      <c r="AY235" s="235" t="s">
        <v>134</v>
      </c>
    </row>
    <row r="236" spans="1:63" s="12" customFormat="1" ht="22.8" customHeight="1">
      <c r="A236" s="12"/>
      <c r="B236" s="189"/>
      <c r="C236" s="190"/>
      <c r="D236" s="191" t="s">
        <v>68</v>
      </c>
      <c r="E236" s="203" t="s">
        <v>79</v>
      </c>
      <c r="F236" s="203" t="s">
        <v>383</v>
      </c>
      <c r="G236" s="190"/>
      <c r="H236" s="190"/>
      <c r="I236" s="193"/>
      <c r="J236" s="204">
        <f>BK236</f>
        <v>0</v>
      </c>
      <c r="K236" s="190"/>
      <c r="L236" s="195"/>
      <c r="M236" s="196"/>
      <c r="N236" s="197"/>
      <c r="O236" s="197"/>
      <c r="P236" s="198">
        <f>SUM(P237:P252)</f>
        <v>0</v>
      </c>
      <c r="Q236" s="197"/>
      <c r="R236" s="198">
        <f>SUM(R237:R252)</f>
        <v>11.992498000000001</v>
      </c>
      <c r="S236" s="197"/>
      <c r="T236" s="199">
        <f>SUM(T237:T252)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0" t="s">
        <v>77</v>
      </c>
      <c r="AT236" s="201" t="s">
        <v>68</v>
      </c>
      <c r="AU236" s="201" t="s">
        <v>77</v>
      </c>
      <c r="AY236" s="200" t="s">
        <v>134</v>
      </c>
      <c r="BK236" s="202">
        <f>SUM(BK237:BK252)</f>
        <v>0</v>
      </c>
    </row>
    <row r="237" spans="1:65" s="2" customFormat="1" ht="16.5" customHeight="1">
      <c r="A237" s="39"/>
      <c r="B237" s="40"/>
      <c r="C237" s="205" t="s">
        <v>680</v>
      </c>
      <c r="D237" s="205" t="s">
        <v>136</v>
      </c>
      <c r="E237" s="206" t="s">
        <v>385</v>
      </c>
      <c r="F237" s="207" t="s">
        <v>386</v>
      </c>
      <c r="G237" s="208" t="s">
        <v>139</v>
      </c>
      <c r="H237" s="209">
        <v>33</v>
      </c>
      <c r="I237" s="210"/>
      <c r="J237" s="211">
        <f>ROUND(I237*H237,2)</f>
        <v>0</v>
      </c>
      <c r="K237" s="207" t="s">
        <v>140</v>
      </c>
      <c r="L237" s="45"/>
      <c r="M237" s="212" t="s">
        <v>19</v>
      </c>
      <c r="N237" s="213" t="s">
        <v>40</v>
      </c>
      <c r="O237" s="85"/>
      <c r="P237" s="214">
        <f>O237*H237</f>
        <v>0</v>
      </c>
      <c r="Q237" s="214">
        <v>0.0001375</v>
      </c>
      <c r="R237" s="214">
        <f>Q237*H237</f>
        <v>0.0045375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141</v>
      </c>
      <c r="AT237" s="216" t="s">
        <v>136</v>
      </c>
      <c r="AU237" s="216" t="s">
        <v>79</v>
      </c>
      <c r="AY237" s="18" t="s">
        <v>134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77</v>
      </c>
      <c r="BK237" s="217">
        <f>ROUND(I237*H237,2)</f>
        <v>0</v>
      </c>
      <c r="BL237" s="18" t="s">
        <v>141</v>
      </c>
      <c r="BM237" s="216" t="s">
        <v>979</v>
      </c>
    </row>
    <row r="238" spans="1:47" s="2" customFormat="1" ht="12">
      <c r="A238" s="39"/>
      <c r="B238" s="40"/>
      <c r="C238" s="41"/>
      <c r="D238" s="218" t="s">
        <v>143</v>
      </c>
      <c r="E238" s="41"/>
      <c r="F238" s="219" t="s">
        <v>388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143</v>
      </c>
      <c r="AU238" s="18" t="s">
        <v>79</v>
      </c>
    </row>
    <row r="239" spans="1:47" s="2" customFormat="1" ht="12">
      <c r="A239" s="39"/>
      <c r="B239" s="40"/>
      <c r="C239" s="41"/>
      <c r="D239" s="223" t="s">
        <v>145</v>
      </c>
      <c r="E239" s="41"/>
      <c r="F239" s="224" t="s">
        <v>389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145</v>
      </c>
      <c r="AU239" s="18" t="s">
        <v>79</v>
      </c>
    </row>
    <row r="240" spans="1:47" s="2" customFormat="1" ht="12">
      <c r="A240" s="39"/>
      <c r="B240" s="40"/>
      <c r="C240" s="41"/>
      <c r="D240" s="218" t="s">
        <v>308</v>
      </c>
      <c r="E240" s="41"/>
      <c r="F240" s="247" t="s">
        <v>390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308</v>
      </c>
      <c r="AU240" s="18" t="s">
        <v>79</v>
      </c>
    </row>
    <row r="241" spans="1:51" s="13" customFormat="1" ht="12">
      <c r="A241" s="13"/>
      <c r="B241" s="225"/>
      <c r="C241" s="226"/>
      <c r="D241" s="218" t="s">
        <v>147</v>
      </c>
      <c r="E241" s="227" t="s">
        <v>19</v>
      </c>
      <c r="F241" s="228" t="s">
        <v>980</v>
      </c>
      <c r="G241" s="226"/>
      <c r="H241" s="229">
        <v>33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147</v>
      </c>
      <c r="AU241" s="235" t="s">
        <v>79</v>
      </c>
      <c r="AV241" s="13" t="s">
        <v>79</v>
      </c>
      <c r="AW241" s="13" t="s">
        <v>31</v>
      </c>
      <c r="AX241" s="13" t="s">
        <v>69</v>
      </c>
      <c r="AY241" s="235" t="s">
        <v>134</v>
      </c>
    </row>
    <row r="242" spans="1:51" s="14" customFormat="1" ht="12">
      <c r="A242" s="14"/>
      <c r="B242" s="236"/>
      <c r="C242" s="237"/>
      <c r="D242" s="218" t="s">
        <v>147</v>
      </c>
      <c r="E242" s="238" t="s">
        <v>19</v>
      </c>
      <c r="F242" s="239" t="s">
        <v>208</v>
      </c>
      <c r="G242" s="237"/>
      <c r="H242" s="240">
        <v>33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147</v>
      </c>
      <c r="AU242" s="246" t="s">
        <v>79</v>
      </c>
      <c r="AV242" s="14" t="s">
        <v>141</v>
      </c>
      <c r="AW242" s="14" t="s">
        <v>31</v>
      </c>
      <c r="AX242" s="14" t="s">
        <v>77</v>
      </c>
      <c r="AY242" s="246" t="s">
        <v>134</v>
      </c>
    </row>
    <row r="243" spans="1:65" s="2" customFormat="1" ht="16.5" customHeight="1">
      <c r="A243" s="39"/>
      <c r="B243" s="40"/>
      <c r="C243" s="248" t="s">
        <v>683</v>
      </c>
      <c r="D243" s="248" t="s">
        <v>348</v>
      </c>
      <c r="E243" s="249" t="s">
        <v>393</v>
      </c>
      <c r="F243" s="250" t="s">
        <v>394</v>
      </c>
      <c r="G243" s="251" t="s">
        <v>139</v>
      </c>
      <c r="H243" s="252">
        <v>80.921</v>
      </c>
      <c r="I243" s="253"/>
      <c r="J243" s="254">
        <f>ROUND(I243*H243,2)</f>
        <v>0</v>
      </c>
      <c r="K243" s="250" t="s">
        <v>140</v>
      </c>
      <c r="L243" s="255"/>
      <c r="M243" s="256" t="s">
        <v>19</v>
      </c>
      <c r="N243" s="257" t="s">
        <v>40</v>
      </c>
      <c r="O243" s="85"/>
      <c r="P243" s="214">
        <f>O243*H243</f>
        <v>0</v>
      </c>
      <c r="Q243" s="214">
        <v>0.0005</v>
      </c>
      <c r="R243" s="214">
        <f>Q243*H243</f>
        <v>0.0404605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352</v>
      </c>
      <c r="AT243" s="216" t="s">
        <v>348</v>
      </c>
      <c r="AU243" s="216" t="s">
        <v>79</v>
      </c>
      <c r="AY243" s="18" t="s">
        <v>134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77</v>
      </c>
      <c r="BK243" s="217">
        <f>ROUND(I243*H243,2)</f>
        <v>0</v>
      </c>
      <c r="BL243" s="18" t="s">
        <v>141</v>
      </c>
      <c r="BM243" s="216" t="s">
        <v>981</v>
      </c>
    </row>
    <row r="244" spans="1:47" s="2" customFormat="1" ht="12">
      <c r="A244" s="39"/>
      <c r="B244" s="40"/>
      <c r="C244" s="41"/>
      <c r="D244" s="218" t="s">
        <v>143</v>
      </c>
      <c r="E244" s="41"/>
      <c r="F244" s="219" t="s">
        <v>394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143</v>
      </c>
      <c r="AU244" s="18" t="s">
        <v>79</v>
      </c>
    </row>
    <row r="245" spans="1:51" s="13" customFormat="1" ht="12">
      <c r="A245" s="13"/>
      <c r="B245" s="225"/>
      <c r="C245" s="226"/>
      <c r="D245" s="218" t="s">
        <v>147</v>
      </c>
      <c r="E245" s="226"/>
      <c r="F245" s="228" t="s">
        <v>982</v>
      </c>
      <c r="G245" s="226"/>
      <c r="H245" s="229">
        <v>80.921</v>
      </c>
      <c r="I245" s="230"/>
      <c r="J245" s="226"/>
      <c r="K245" s="226"/>
      <c r="L245" s="231"/>
      <c r="M245" s="232"/>
      <c r="N245" s="233"/>
      <c r="O245" s="233"/>
      <c r="P245" s="233"/>
      <c r="Q245" s="233"/>
      <c r="R245" s="233"/>
      <c r="S245" s="233"/>
      <c r="T245" s="23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5" t="s">
        <v>147</v>
      </c>
      <c r="AU245" s="235" t="s">
        <v>79</v>
      </c>
      <c r="AV245" s="13" t="s">
        <v>79</v>
      </c>
      <c r="AW245" s="13" t="s">
        <v>4</v>
      </c>
      <c r="AX245" s="13" t="s">
        <v>77</v>
      </c>
      <c r="AY245" s="235" t="s">
        <v>134</v>
      </c>
    </row>
    <row r="246" spans="1:65" s="2" customFormat="1" ht="16.5" customHeight="1">
      <c r="A246" s="39"/>
      <c r="B246" s="40"/>
      <c r="C246" s="205" t="s">
        <v>686</v>
      </c>
      <c r="D246" s="205" t="s">
        <v>136</v>
      </c>
      <c r="E246" s="206" t="s">
        <v>398</v>
      </c>
      <c r="F246" s="207" t="s">
        <v>399</v>
      </c>
      <c r="G246" s="208" t="s">
        <v>139</v>
      </c>
      <c r="H246" s="209">
        <v>45</v>
      </c>
      <c r="I246" s="210"/>
      <c r="J246" s="211">
        <f>ROUND(I246*H246,2)</f>
        <v>0</v>
      </c>
      <c r="K246" s="207" t="s">
        <v>140</v>
      </c>
      <c r="L246" s="45"/>
      <c r="M246" s="212" t="s">
        <v>19</v>
      </c>
      <c r="N246" s="213" t="s">
        <v>40</v>
      </c>
      <c r="O246" s="85"/>
      <c r="P246" s="214">
        <f>O246*H246</f>
        <v>0</v>
      </c>
      <c r="Q246" s="214">
        <v>0.108</v>
      </c>
      <c r="R246" s="214">
        <f>Q246*H246</f>
        <v>4.86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141</v>
      </c>
      <c r="AT246" s="216" t="s">
        <v>136</v>
      </c>
      <c r="AU246" s="216" t="s">
        <v>79</v>
      </c>
      <c r="AY246" s="18" t="s">
        <v>134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77</v>
      </c>
      <c r="BK246" s="217">
        <f>ROUND(I246*H246,2)</f>
        <v>0</v>
      </c>
      <c r="BL246" s="18" t="s">
        <v>141</v>
      </c>
      <c r="BM246" s="216" t="s">
        <v>983</v>
      </c>
    </row>
    <row r="247" spans="1:47" s="2" customFormat="1" ht="12">
      <c r="A247" s="39"/>
      <c r="B247" s="40"/>
      <c r="C247" s="41"/>
      <c r="D247" s="218" t="s">
        <v>143</v>
      </c>
      <c r="E247" s="41"/>
      <c r="F247" s="219" t="s">
        <v>401</v>
      </c>
      <c r="G247" s="41"/>
      <c r="H247" s="41"/>
      <c r="I247" s="220"/>
      <c r="J247" s="41"/>
      <c r="K247" s="41"/>
      <c r="L247" s="45"/>
      <c r="M247" s="221"/>
      <c r="N247" s="222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143</v>
      </c>
      <c r="AU247" s="18" t="s">
        <v>79</v>
      </c>
    </row>
    <row r="248" spans="1:47" s="2" customFormat="1" ht="12">
      <c r="A248" s="39"/>
      <c r="B248" s="40"/>
      <c r="C248" s="41"/>
      <c r="D248" s="223" t="s">
        <v>145</v>
      </c>
      <c r="E248" s="41"/>
      <c r="F248" s="224" t="s">
        <v>402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145</v>
      </c>
      <c r="AU248" s="18" t="s">
        <v>79</v>
      </c>
    </row>
    <row r="249" spans="1:51" s="13" customFormat="1" ht="12">
      <c r="A249" s="13"/>
      <c r="B249" s="225"/>
      <c r="C249" s="226"/>
      <c r="D249" s="218" t="s">
        <v>147</v>
      </c>
      <c r="E249" s="227" t="s">
        <v>19</v>
      </c>
      <c r="F249" s="228" t="s">
        <v>984</v>
      </c>
      <c r="G249" s="226"/>
      <c r="H249" s="229">
        <v>45</v>
      </c>
      <c r="I249" s="230"/>
      <c r="J249" s="226"/>
      <c r="K249" s="226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147</v>
      </c>
      <c r="AU249" s="235" t="s">
        <v>79</v>
      </c>
      <c r="AV249" s="13" t="s">
        <v>79</v>
      </c>
      <c r="AW249" s="13" t="s">
        <v>31</v>
      </c>
      <c r="AX249" s="13" t="s">
        <v>77</v>
      </c>
      <c r="AY249" s="235" t="s">
        <v>134</v>
      </c>
    </row>
    <row r="250" spans="1:65" s="2" customFormat="1" ht="16.5" customHeight="1">
      <c r="A250" s="39"/>
      <c r="B250" s="40"/>
      <c r="C250" s="248" t="s">
        <v>689</v>
      </c>
      <c r="D250" s="248" t="s">
        <v>348</v>
      </c>
      <c r="E250" s="249" t="s">
        <v>405</v>
      </c>
      <c r="F250" s="250" t="s">
        <v>406</v>
      </c>
      <c r="G250" s="251" t="s">
        <v>152</v>
      </c>
      <c r="H250" s="252">
        <v>2.625</v>
      </c>
      <c r="I250" s="253"/>
      <c r="J250" s="254">
        <f>ROUND(I250*H250,2)</f>
        <v>0</v>
      </c>
      <c r="K250" s="250" t="s">
        <v>140</v>
      </c>
      <c r="L250" s="255"/>
      <c r="M250" s="256" t="s">
        <v>19</v>
      </c>
      <c r="N250" s="257" t="s">
        <v>40</v>
      </c>
      <c r="O250" s="85"/>
      <c r="P250" s="214">
        <f>O250*H250</f>
        <v>0</v>
      </c>
      <c r="Q250" s="214">
        <v>2.7</v>
      </c>
      <c r="R250" s="214">
        <f>Q250*H250</f>
        <v>7.0875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352</v>
      </c>
      <c r="AT250" s="216" t="s">
        <v>348</v>
      </c>
      <c r="AU250" s="216" t="s">
        <v>79</v>
      </c>
      <c r="AY250" s="18" t="s">
        <v>134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77</v>
      </c>
      <c r="BK250" s="217">
        <f>ROUND(I250*H250,2)</f>
        <v>0</v>
      </c>
      <c r="BL250" s="18" t="s">
        <v>141</v>
      </c>
      <c r="BM250" s="216" t="s">
        <v>985</v>
      </c>
    </row>
    <row r="251" spans="1:47" s="2" customFormat="1" ht="12">
      <c r="A251" s="39"/>
      <c r="B251" s="40"/>
      <c r="C251" s="41"/>
      <c r="D251" s="218" t="s">
        <v>143</v>
      </c>
      <c r="E251" s="41"/>
      <c r="F251" s="219" t="s">
        <v>406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143</v>
      </c>
      <c r="AU251" s="18" t="s">
        <v>79</v>
      </c>
    </row>
    <row r="252" spans="1:51" s="13" customFormat="1" ht="12">
      <c r="A252" s="13"/>
      <c r="B252" s="225"/>
      <c r="C252" s="226"/>
      <c r="D252" s="218" t="s">
        <v>147</v>
      </c>
      <c r="E252" s="226"/>
      <c r="F252" s="228" t="s">
        <v>986</v>
      </c>
      <c r="G252" s="226"/>
      <c r="H252" s="229">
        <v>2.625</v>
      </c>
      <c r="I252" s="230"/>
      <c r="J252" s="226"/>
      <c r="K252" s="226"/>
      <c r="L252" s="231"/>
      <c r="M252" s="232"/>
      <c r="N252" s="233"/>
      <c r="O252" s="233"/>
      <c r="P252" s="233"/>
      <c r="Q252" s="233"/>
      <c r="R252" s="233"/>
      <c r="S252" s="233"/>
      <c r="T252" s="23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5" t="s">
        <v>147</v>
      </c>
      <c r="AU252" s="235" t="s">
        <v>79</v>
      </c>
      <c r="AV252" s="13" t="s">
        <v>79</v>
      </c>
      <c r="AW252" s="13" t="s">
        <v>4</v>
      </c>
      <c r="AX252" s="13" t="s">
        <v>77</v>
      </c>
      <c r="AY252" s="235" t="s">
        <v>134</v>
      </c>
    </row>
    <row r="253" spans="1:63" s="12" customFormat="1" ht="22.8" customHeight="1">
      <c r="A253" s="12"/>
      <c r="B253" s="189"/>
      <c r="C253" s="190"/>
      <c r="D253" s="191" t="s">
        <v>68</v>
      </c>
      <c r="E253" s="203" t="s">
        <v>141</v>
      </c>
      <c r="F253" s="203" t="s">
        <v>463</v>
      </c>
      <c r="G253" s="190"/>
      <c r="H253" s="190"/>
      <c r="I253" s="193"/>
      <c r="J253" s="204">
        <f>BK253</f>
        <v>0</v>
      </c>
      <c r="K253" s="190"/>
      <c r="L253" s="195"/>
      <c r="M253" s="196"/>
      <c r="N253" s="197"/>
      <c r="O253" s="197"/>
      <c r="P253" s="198">
        <f>SUM(P254:P266)</f>
        <v>0</v>
      </c>
      <c r="Q253" s="197"/>
      <c r="R253" s="198">
        <f>SUM(R254:R266)</f>
        <v>26.918136</v>
      </c>
      <c r="S253" s="197"/>
      <c r="T253" s="199">
        <f>SUM(T254:T266)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0" t="s">
        <v>77</v>
      </c>
      <c r="AT253" s="201" t="s">
        <v>68</v>
      </c>
      <c r="AU253" s="201" t="s">
        <v>77</v>
      </c>
      <c r="AY253" s="200" t="s">
        <v>134</v>
      </c>
      <c r="BK253" s="202">
        <f>SUM(BK254:BK266)</f>
        <v>0</v>
      </c>
    </row>
    <row r="254" spans="1:65" s="2" customFormat="1" ht="16.5" customHeight="1">
      <c r="A254" s="39"/>
      <c r="B254" s="40"/>
      <c r="C254" s="205" t="s">
        <v>355</v>
      </c>
      <c r="D254" s="205" t="s">
        <v>136</v>
      </c>
      <c r="E254" s="206" t="s">
        <v>480</v>
      </c>
      <c r="F254" s="207" t="s">
        <v>481</v>
      </c>
      <c r="G254" s="208" t="s">
        <v>220</v>
      </c>
      <c r="H254" s="209">
        <v>13.2</v>
      </c>
      <c r="I254" s="210"/>
      <c r="J254" s="211">
        <f>ROUND(I254*H254,2)</f>
        <v>0</v>
      </c>
      <c r="K254" s="207" t="s">
        <v>140</v>
      </c>
      <c r="L254" s="45"/>
      <c r="M254" s="212" t="s">
        <v>19</v>
      </c>
      <c r="N254" s="213" t="s">
        <v>40</v>
      </c>
      <c r="O254" s="85"/>
      <c r="P254" s="214">
        <f>O254*H254</f>
        <v>0</v>
      </c>
      <c r="Q254" s="214">
        <v>1.9968</v>
      </c>
      <c r="R254" s="214">
        <f>Q254*H254</f>
        <v>26.35776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141</v>
      </c>
      <c r="AT254" s="216" t="s">
        <v>136</v>
      </c>
      <c r="AU254" s="216" t="s">
        <v>79</v>
      </c>
      <c r="AY254" s="18" t="s">
        <v>134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77</v>
      </c>
      <c r="BK254" s="217">
        <f>ROUND(I254*H254,2)</f>
        <v>0</v>
      </c>
      <c r="BL254" s="18" t="s">
        <v>141</v>
      </c>
      <c r="BM254" s="216" t="s">
        <v>987</v>
      </c>
    </row>
    <row r="255" spans="1:47" s="2" customFormat="1" ht="12">
      <c r="A255" s="39"/>
      <c r="B255" s="40"/>
      <c r="C255" s="41"/>
      <c r="D255" s="218" t="s">
        <v>143</v>
      </c>
      <c r="E255" s="41"/>
      <c r="F255" s="219" t="s">
        <v>483</v>
      </c>
      <c r="G255" s="41"/>
      <c r="H255" s="41"/>
      <c r="I255" s="220"/>
      <c r="J255" s="41"/>
      <c r="K255" s="41"/>
      <c r="L255" s="45"/>
      <c r="M255" s="221"/>
      <c r="N255" s="22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143</v>
      </c>
      <c r="AU255" s="18" t="s">
        <v>79</v>
      </c>
    </row>
    <row r="256" spans="1:47" s="2" customFormat="1" ht="12">
      <c r="A256" s="39"/>
      <c r="B256" s="40"/>
      <c r="C256" s="41"/>
      <c r="D256" s="223" t="s">
        <v>145</v>
      </c>
      <c r="E256" s="41"/>
      <c r="F256" s="224" t="s">
        <v>484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145</v>
      </c>
      <c r="AU256" s="18" t="s">
        <v>79</v>
      </c>
    </row>
    <row r="257" spans="1:51" s="13" customFormat="1" ht="12">
      <c r="A257" s="13"/>
      <c r="B257" s="225"/>
      <c r="C257" s="226"/>
      <c r="D257" s="218" t="s">
        <v>147</v>
      </c>
      <c r="E257" s="227" t="s">
        <v>19</v>
      </c>
      <c r="F257" s="228" t="s">
        <v>988</v>
      </c>
      <c r="G257" s="226"/>
      <c r="H257" s="229">
        <v>13.2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147</v>
      </c>
      <c r="AU257" s="235" t="s">
        <v>79</v>
      </c>
      <c r="AV257" s="13" t="s">
        <v>79</v>
      </c>
      <c r="AW257" s="13" t="s">
        <v>31</v>
      </c>
      <c r="AX257" s="13" t="s">
        <v>77</v>
      </c>
      <c r="AY257" s="235" t="s">
        <v>134</v>
      </c>
    </row>
    <row r="258" spans="1:65" s="2" customFormat="1" ht="16.5" customHeight="1">
      <c r="A258" s="39"/>
      <c r="B258" s="40"/>
      <c r="C258" s="205" t="s">
        <v>362</v>
      </c>
      <c r="D258" s="205" t="s">
        <v>136</v>
      </c>
      <c r="E258" s="206" t="s">
        <v>491</v>
      </c>
      <c r="F258" s="207" t="s">
        <v>492</v>
      </c>
      <c r="G258" s="208" t="s">
        <v>139</v>
      </c>
      <c r="H258" s="209">
        <v>13.2</v>
      </c>
      <c r="I258" s="210"/>
      <c r="J258" s="211">
        <f>ROUND(I258*H258,2)</f>
        <v>0</v>
      </c>
      <c r="K258" s="207" t="s">
        <v>140</v>
      </c>
      <c r="L258" s="45"/>
      <c r="M258" s="212" t="s">
        <v>19</v>
      </c>
      <c r="N258" s="213" t="s">
        <v>40</v>
      </c>
      <c r="O258" s="85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141</v>
      </c>
      <c r="AT258" s="216" t="s">
        <v>136</v>
      </c>
      <c r="AU258" s="216" t="s">
        <v>79</v>
      </c>
      <c r="AY258" s="18" t="s">
        <v>134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77</v>
      </c>
      <c r="BK258" s="217">
        <f>ROUND(I258*H258,2)</f>
        <v>0</v>
      </c>
      <c r="BL258" s="18" t="s">
        <v>141</v>
      </c>
      <c r="BM258" s="216" t="s">
        <v>989</v>
      </c>
    </row>
    <row r="259" spans="1:47" s="2" customFormat="1" ht="12">
      <c r="A259" s="39"/>
      <c r="B259" s="40"/>
      <c r="C259" s="41"/>
      <c r="D259" s="218" t="s">
        <v>143</v>
      </c>
      <c r="E259" s="41"/>
      <c r="F259" s="219" t="s">
        <v>494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143</v>
      </c>
      <c r="AU259" s="18" t="s">
        <v>79</v>
      </c>
    </row>
    <row r="260" spans="1:47" s="2" customFormat="1" ht="12">
      <c r="A260" s="39"/>
      <c r="B260" s="40"/>
      <c r="C260" s="41"/>
      <c r="D260" s="223" t="s">
        <v>145</v>
      </c>
      <c r="E260" s="41"/>
      <c r="F260" s="224" t="s">
        <v>495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145</v>
      </c>
      <c r="AU260" s="18" t="s">
        <v>79</v>
      </c>
    </row>
    <row r="261" spans="1:51" s="13" customFormat="1" ht="12">
      <c r="A261" s="13"/>
      <c r="B261" s="225"/>
      <c r="C261" s="226"/>
      <c r="D261" s="218" t="s">
        <v>147</v>
      </c>
      <c r="E261" s="227" t="s">
        <v>19</v>
      </c>
      <c r="F261" s="228" t="s">
        <v>988</v>
      </c>
      <c r="G261" s="226"/>
      <c r="H261" s="229">
        <v>13.2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5" t="s">
        <v>147</v>
      </c>
      <c r="AU261" s="235" t="s">
        <v>79</v>
      </c>
      <c r="AV261" s="13" t="s">
        <v>79</v>
      </c>
      <c r="AW261" s="13" t="s">
        <v>31</v>
      </c>
      <c r="AX261" s="13" t="s">
        <v>77</v>
      </c>
      <c r="AY261" s="235" t="s">
        <v>134</v>
      </c>
    </row>
    <row r="262" spans="1:65" s="2" customFormat="1" ht="16.5" customHeight="1">
      <c r="A262" s="39"/>
      <c r="B262" s="40"/>
      <c r="C262" s="205" t="s">
        <v>367</v>
      </c>
      <c r="D262" s="205" t="s">
        <v>136</v>
      </c>
      <c r="E262" s="206" t="s">
        <v>497</v>
      </c>
      <c r="F262" s="207" t="s">
        <v>498</v>
      </c>
      <c r="G262" s="208" t="s">
        <v>499</v>
      </c>
      <c r="H262" s="209">
        <v>6.45</v>
      </c>
      <c r="I262" s="210"/>
      <c r="J262" s="211">
        <f>ROUND(I262*H262,2)</f>
        <v>0</v>
      </c>
      <c r="K262" s="207" t="s">
        <v>140</v>
      </c>
      <c r="L262" s="45"/>
      <c r="M262" s="212" t="s">
        <v>19</v>
      </c>
      <c r="N262" s="213" t="s">
        <v>40</v>
      </c>
      <c r="O262" s="85"/>
      <c r="P262" s="214">
        <f>O262*H262</f>
        <v>0</v>
      </c>
      <c r="Q262" s="214">
        <v>0.08688</v>
      </c>
      <c r="R262" s="214">
        <f>Q262*H262</f>
        <v>0.560376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141</v>
      </c>
      <c r="AT262" s="216" t="s">
        <v>136</v>
      </c>
      <c r="AU262" s="216" t="s">
        <v>79</v>
      </c>
      <c r="AY262" s="18" t="s">
        <v>134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77</v>
      </c>
      <c r="BK262" s="217">
        <f>ROUND(I262*H262,2)</f>
        <v>0</v>
      </c>
      <c r="BL262" s="18" t="s">
        <v>141</v>
      </c>
      <c r="BM262" s="216" t="s">
        <v>990</v>
      </c>
    </row>
    <row r="263" spans="1:47" s="2" customFormat="1" ht="12">
      <c r="A263" s="39"/>
      <c r="B263" s="40"/>
      <c r="C263" s="41"/>
      <c r="D263" s="218" t="s">
        <v>143</v>
      </c>
      <c r="E263" s="41"/>
      <c r="F263" s="219" t="s">
        <v>501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143</v>
      </c>
      <c r="AU263" s="18" t="s">
        <v>79</v>
      </c>
    </row>
    <row r="264" spans="1:47" s="2" customFormat="1" ht="12">
      <c r="A264" s="39"/>
      <c r="B264" s="40"/>
      <c r="C264" s="41"/>
      <c r="D264" s="223" t="s">
        <v>145</v>
      </c>
      <c r="E264" s="41"/>
      <c r="F264" s="224" t="s">
        <v>502</v>
      </c>
      <c r="G264" s="41"/>
      <c r="H264" s="41"/>
      <c r="I264" s="220"/>
      <c r="J264" s="41"/>
      <c r="K264" s="41"/>
      <c r="L264" s="45"/>
      <c r="M264" s="221"/>
      <c r="N264" s="222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145</v>
      </c>
      <c r="AU264" s="18" t="s">
        <v>79</v>
      </c>
    </row>
    <row r="265" spans="1:51" s="13" customFormat="1" ht="12">
      <c r="A265" s="13"/>
      <c r="B265" s="225"/>
      <c r="C265" s="226"/>
      <c r="D265" s="218" t="s">
        <v>147</v>
      </c>
      <c r="E265" s="227" t="s">
        <v>19</v>
      </c>
      <c r="F265" s="228" t="s">
        <v>991</v>
      </c>
      <c r="G265" s="226"/>
      <c r="H265" s="229">
        <v>6.45</v>
      </c>
      <c r="I265" s="230"/>
      <c r="J265" s="226"/>
      <c r="K265" s="226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147</v>
      </c>
      <c r="AU265" s="235" t="s">
        <v>79</v>
      </c>
      <c r="AV265" s="13" t="s">
        <v>79</v>
      </c>
      <c r="AW265" s="13" t="s">
        <v>31</v>
      </c>
      <c r="AX265" s="13" t="s">
        <v>69</v>
      </c>
      <c r="AY265" s="235" t="s">
        <v>134</v>
      </c>
    </row>
    <row r="266" spans="1:51" s="14" customFormat="1" ht="12">
      <c r="A266" s="14"/>
      <c r="B266" s="236"/>
      <c r="C266" s="237"/>
      <c r="D266" s="218" t="s">
        <v>147</v>
      </c>
      <c r="E266" s="238" t="s">
        <v>19</v>
      </c>
      <c r="F266" s="239" t="s">
        <v>208</v>
      </c>
      <c r="G266" s="237"/>
      <c r="H266" s="240">
        <v>6.45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6" t="s">
        <v>147</v>
      </c>
      <c r="AU266" s="246" t="s">
        <v>79</v>
      </c>
      <c r="AV266" s="14" t="s">
        <v>141</v>
      </c>
      <c r="AW266" s="14" t="s">
        <v>31</v>
      </c>
      <c r="AX266" s="14" t="s">
        <v>77</v>
      </c>
      <c r="AY266" s="246" t="s">
        <v>134</v>
      </c>
    </row>
    <row r="267" spans="1:63" s="12" customFormat="1" ht="22.8" customHeight="1">
      <c r="A267" s="12"/>
      <c r="B267" s="189"/>
      <c r="C267" s="190"/>
      <c r="D267" s="191" t="s">
        <v>68</v>
      </c>
      <c r="E267" s="203" t="s">
        <v>156</v>
      </c>
      <c r="F267" s="203" t="s">
        <v>505</v>
      </c>
      <c r="G267" s="190"/>
      <c r="H267" s="190"/>
      <c r="I267" s="193"/>
      <c r="J267" s="204">
        <f>BK267</f>
        <v>0</v>
      </c>
      <c r="K267" s="190"/>
      <c r="L267" s="195"/>
      <c r="M267" s="196"/>
      <c r="N267" s="197"/>
      <c r="O267" s="197"/>
      <c r="P267" s="198">
        <f>SUM(P268:P277)</f>
        <v>0</v>
      </c>
      <c r="Q267" s="197"/>
      <c r="R267" s="198">
        <f>SUM(R268:R277)</f>
        <v>38.64</v>
      </c>
      <c r="S267" s="197"/>
      <c r="T267" s="199">
        <f>SUM(T268:T277)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0" t="s">
        <v>77</v>
      </c>
      <c r="AT267" s="201" t="s">
        <v>68</v>
      </c>
      <c r="AU267" s="201" t="s">
        <v>77</v>
      </c>
      <c r="AY267" s="200" t="s">
        <v>134</v>
      </c>
      <c r="BK267" s="202">
        <f>SUM(BK268:BK277)</f>
        <v>0</v>
      </c>
    </row>
    <row r="268" spans="1:65" s="2" customFormat="1" ht="16.5" customHeight="1">
      <c r="A268" s="39"/>
      <c r="B268" s="40"/>
      <c r="C268" s="205" t="s">
        <v>376</v>
      </c>
      <c r="D268" s="205" t="s">
        <v>136</v>
      </c>
      <c r="E268" s="206" t="s">
        <v>507</v>
      </c>
      <c r="F268" s="207" t="s">
        <v>508</v>
      </c>
      <c r="G268" s="208" t="s">
        <v>139</v>
      </c>
      <c r="H268" s="209">
        <v>78</v>
      </c>
      <c r="I268" s="210"/>
      <c r="J268" s="211">
        <f>ROUND(I268*H268,2)</f>
        <v>0</v>
      </c>
      <c r="K268" s="207" t="s">
        <v>140</v>
      </c>
      <c r="L268" s="45"/>
      <c r="M268" s="212" t="s">
        <v>19</v>
      </c>
      <c r="N268" s="213" t="s">
        <v>40</v>
      </c>
      <c r="O268" s="85"/>
      <c r="P268" s="214">
        <f>O268*H268</f>
        <v>0</v>
      </c>
      <c r="Q268" s="214">
        <v>0.23</v>
      </c>
      <c r="R268" s="214">
        <f>Q268*H268</f>
        <v>17.94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141</v>
      </c>
      <c r="AT268" s="216" t="s">
        <v>136</v>
      </c>
      <c r="AU268" s="216" t="s">
        <v>79</v>
      </c>
      <c r="AY268" s="18" t="s">
        <v>134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77</v>
      </c>
      <c r="BK268" s="217">
        <f>ROUND(I268*H268,2)</f>
        <v>0</v>
      </c>
      <c r="BL268" s="18" t="s">
        <v>141</v>
      </c>
      <c r="BM268" s="216" t="s">
        <v>992</v>
      </c>
    </row>
    <row r="269" spans="1:47" s="2" customFormat="1" ht="12">
      <c r="A269" s="39"/>
      <c r="B269" s="40"/>
      <c r="C269" s="41"/>
      <c r="D269" s="218" t="s">
        <v>143</v>
      </c>
      <c r="E269" s="41"/>
      <c r="F269" s="219" t="s">
        <v>510</v>
      </c>
      <c r="G269" s="41"/>
      <c r="H269" s="41"/>
      <c r="I269" s="220"/>
      <c r="J269" s="41"/>
      <c r="K269" s="41"/>
      <c r="L269" s="45"/>
      <c r="M269" s="221"/>
      <c r="N269" s="222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143</v>
      </c>
      <c r="AU269" s="18" t="s">
        <v>79</v>
      </c>
    </row>
    <row r="270" spans="1:47" s="2" customFormat="1" ht="12">
      <c r="A270" s="39"/>
      <c r="B270" s="40"/>
      <c r="C270" s="41"/>
      <c r="D270" s="223" t="s">
        <v>145</v>
      </c>
      <c r="E270" s="41"/>
      <c r="F270" s="224" t="s">
        <v>511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145</v>
      </c>
      <c r="AU270" s="18" t="s">
        <v>79</v>
      </c>
    </row>
    <row r="271" spans="1:51" s="13" customFormat="1" ht="12">
      <c r="A271" s="13"/>
      <c r="B271" s="225"/>
      <c r="C271" s="226"/>
      <c r="D271" s="218" t="s">
        <v>147</v>
      </c>
      <c r="E271" s="227" t="s">
        <v>19</v>
      </c>
      <c r="F271" s="228" t="s">
        <v>935</v>
      </c>
      <c r="G271" s="226"/>
      <c r="H271" s="229">
        <v>45</v>
      </c>
      <c r="I271" s="230"/>
      <c r="J271" s="226"/>
      <c r="K271" s="226"/>
      <c r="L271" s="231"/>
      <c r="M271" s="232"/>
      <c r="N271" s="233"/>
      <c r="O271" s="233"/>
      <c r="P271" s="233"/>
      <c r="Q271" s="233"/>
      <c r="R271" s="233"/>
      <c r="S271" s="233"/>
      <c r="T271" s="23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5" t="s">
        <v>147</v>
      </c>
      <c r="AU271" s="235" t="s">
        <v>79</v>
      </c>
      <c r="AV271" s="13" t="s">
        <v>79</v>
      </c>
      <c r="AW271" s="13" t="s">
        <v>31</v>
      </c>
      <c r="AX271" s="13" t="s">
        <v>69</v>
      </c>
      <c r="AY271" s="235" t="s">
        <v>134</v>
      </c>
    </row>
    <row r="272" spans="1:51" s="13" customFormat="1" ht="12">
      <c r="A272" s="13"/>
      <c r="B272" s="225"/>
      <c r="C272" s="226"/>
      <c r="D272" s="218" t="s">
        <v>147</v>
      </c>
      <c r="E272" s="227" t="s">
        <v>19</v>
      </c>
      <c r="F272" s="228" t="s">
        <v>980</v>
      </c>
      <c r="G272" s="226"/>
      <c r="H272" s="229">
        <v>33</v>
      </c>
      <c r="I272" s="230"/>
      <c r="J272" s="226"/>
      <c r="K272" s="226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147</v>
      </c>
      <c r="AU272" s="235" t="s">
        <v>79</v>
      </c>
      <c r="AV272" s="13" t="s">
        <v>79</v>
      </c>
      <c r="AW272" s="13" t="s">
        <v>31</v>
      </c>
      <c r="AX272" s="13" t="s">
        <v>69</v>
      </c>
      <c r="AY272" s="235" t="s">
        <v>134</v>
      </c>
    </row>
    <row r="273" spans="1:51" s="14" customFormat="1" ht="12">
      <c r="A273" s="14"/>
      <c r="B273" s="236"/>
      <c r="C273" s="237"/>
      <c r="D273" s="218" t="s">
        <v>147</v>
      </c>
      <c r="E273" s="238" t="s">
        <v>19</v>
      </c>
      <c r="F273" s="239" t="s">
        <v>208</v>
      </c>
      <c r="G273" s="237"/>
      <c r="H273" s="240">
        <v>78</v>
      </c>
      <c r="I273" s="241"/>
      <c r="J273" s="237"/>
      <c r="K273" s="237"/>
      <c r="L273" s="242"/>
      <c r="M273" s="243"/>
      <c r="N273" s="244"/>
      <c r="O273" s="244"/>
      <c r="P273" s="244"/>
      <c r="Q273" s="244"/>
      <c r="R273" s="244"/>
      <c r="S273" s="244"/>
      <c r="T273" s="24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6" t="s">
        <v>147</v>
      </c>
      <c r="AU273" s="246" t="s">
        <v>79</v>
      </c>
      <c r="AV273" s="14" t="s">
        <v>141</v>
      </c>
      <c r="AW273" s="14" t="s">
        <v>31</v>
      </c>
      <c r="AX273" s="14" t="s">
        <v>77</v>
      </c>
      <c r="AY273" s="246" t="s">
        <v>134</v>
      </c>
    </row>
    <row r="274" spans="1:65" s="2" customFormat="1" ht="16.5" customHeight="1">
      <c r="A274" s="39"/>
      <c r="B274" s="40"/>
      <c r="C274" s="205" t="s">
        <v>721</v>
      </c>
      <c r="D274" s="205" t="s">
        <v>136</v>
      </c>
      <c r="E274" s="206" t="s">
        <v>515</v>
      </c>
      <c r="F274" s="207" t="s">
        <v>516</v>
      </c>
      <c r="G274" s="208" t="s">
        <v>139</v>
      </c>
      <c r="H274" s="209">
        <v>45</v>
      </c>
      <c r="I274" s="210"/>
      <c r="J274" s="211">
        <f>ROUND(I274*H274,2)</f>
        <v>0</v>
      </c>
      <c r="K274" s="207" t="s">
        <v>140</v>
      </c>
      <c r="L274" s="45"/>
      <c r="M274" s="212" t="s">
        <v>19</v>
      </c>
      <c r="N274" s="213" t="s">
        <v>40</v>
      </c>
      <c r="O274" s="85"/>
      <c r="P274" s="214">
        <f>O274*H274</f>
        <v>0</v>
      </c>
      <c r="Q274" s="214">
        <v>0.46</v>
      </c>
      <c r="R274" s="214">
        <f>Q274*H274</f>
        <v>20.7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141</v>
      </c>
      <c r="AT274" s="216" t="s">
        <v>136</v>
      </c>
      <c r="AU274" s="216" t="s">
        <v>79</v>
      </c>
      <c r="AY274" s="18" t="s">
        <v>134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77</v>
      </c>
      <c r="BK274" s="217">
        <f>ROUND(I274*H274,2)</f>
        <v>0</v>
      </c>
      <c r="BL274" s="18" t="s">
        <v>141</v>
      </c>
      <c r="BM274" s="216" t="s">
        <v>993</v>
      </c>
    </row>
    <row r="275" spans="1:47" s="2" customFormat="1" ht="12">
      <c r="A275" s="39"/>
      <c r="B275" s="40"/>
      <c r="C275" s="41"/>
      <c r="D275" s="218" t="s">
        <v>143</v>
      </c>
      <c r="E275" s="41"/>
      <c r="F275" s="219" t="s">
        <v>518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143</v>
      </c>
      <c r="AU275" s="18" t="s">
        <v>79</v>
      </c>
    </row>
    <row r="276" spans="1:47" s="2" customFormat="1" ht="12">
      <c r="A276" s="39"/>
      <c r="B276" s="40"/>
      <c r="C276" s="41"/>
      <c r="D276" s="223" t="s">
        <v>145</v>
      </c>
      <c r="E276" s="41"/>
      <c r="F276" s="224" t="s">
        <v>519</v>
      </c>
      <c r="G276" s="41"/>
      <c r="H276" s="41"/>
      <c r="I276" s="220"/>
      <c r="J276" s="41"/>
      <c r="K276" s="41"/>
      <c r="L276" s="45"/>
      <c r="M276" s="221"/>
      <c r="N276" s="222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145</v>
      </c>
      <c r="AU276" s="18" t="s">
        <v>79</v>
      </c>
    </row>
    <row r="277" spans="1:51" s="13" customFormat="1" ht="12">
      <c r="A277" s="13"/>
      <c r="B277" s="225"/>
      <c r="C277" s="226"/>
      <c r="D277" s="218" t="s">
        <v>147</v>
      </c>
      <c r="E277" s="227" t="s">
        <v>19</v>
      </c>
      <c r="F277" s="228" t="s">
        <v>935</v>
      </c>
      <c r="G277" s="226"/>
      <c r="H277" s="229">
        <v>45</v>
      </c>
      <c r="I277" s="230"/>
      <c r="J277" s="226"/>
      <c r="K277" s="226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147</v>
      </c>
      <c r="AU277" s="235" t="s">
        <v>79</v>
      </c>
      <c r="AV277" s="13" t="s">
        <v>79</v>
      </c>
      <c r="AW277" s="13" t="s">
        <v>31</v>
      </c>
      <c r="AX277" s="13" t="s">
        <v>77</v>
      </c>
      <c r="AY277" s="235" t="s">
        <v>134</v>
      </c>
    </row>
    <row r="278" spans="1:63" s="12" customFormat="1" ht="22.8" customHeight="1">
      <c r="A278" s="12"/>
      <c r="B278" s="189"/>
      <c r="C278" s="190"/>
      <c r="D278" s="191" t="s">
        <v>68</v>
      </c>
      <c r="E278" s="203" t="s">
        <v>490</v>
      </c>
      <c r="F278" s="203" t="s">
        <v>535</v>
      </c>
      <c r="G278" s="190"/>
      <c r="H278" s="190"/>
      <c r="I278" s="193"/>
      <c r="J278" s="204">
        <f>BK278</f>
        <v>0</v>
      </c>
      <c r="K278" s="190"/>
      <c r="L278" s="195"/>
      <c r="M278" s="196"/>
      <c r="N278" s="197"/>
      <c r="O278" s="197"/>
      <c r="P278" s="198">
        <f>SUM(P279:P283)</f>
        <v>0</v>
      </c>
      <c r="Q278" s="197"/>
      <c r="R278" s="198">
        <f>SUM(R279:R283)</f>
        <v>0</v>
      </c>
      <c r="S278" s="197"/>
      <c r="T278" s="199">
        <f>SUM(T279:T283)</f>
        <v>20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0" t="s">
        <v>77</v>
      </c>
      <c r="AT278" s="201" t="s">
        <v>68</v>
      </c>
      <c r="AU278" s="201" t="s">
        <v>77</v>
      </c>
      <c r="AY278" s="200" t="s">
        <v>134</v>
      </c>
      <c r="BK278" s="202">
        <f>SUM(BK279:BK283)</f>
        <v>0</v>
      </c>
    </row>
    <row r="279" spans="1:65" s="2" customFormat="1" ht="16.5" customHeight="1">
      <c r="A279" s="39"/>
      <c r="B279" s="40"/>
      <c r="C279" s="205" t="s">
        <v>740</v>
      </c>
      <c r="D279" s="205" t="s">
        <v>136</v>
      </c>
      <c r="E279" s="206" t="s">
        <v>556</v>
      </c>
      <c r="F279" s="207" t="s">
        <v>557</v>
      </c>
      <c r="G279" s="208" t="s">
        <v>139</v>
      </c>
      <c r="H279" s="209">
        <v>1000</v>
      </c>
      <c r="I279" s="210"/>
      <c r="J279" s="211">
        <f>ROUND(I279*H279,2)</f>
        <v>0</v>
      </c>
      <c r="K279" s="207" t="s">
        <v>140</v>
      </c>
      <c r="L279" s="45"/>
      <c r="M279" s="212" t="s">
        <v>19</v>
      </c>
      <c r="N279" s="213" t="s">
        <v>40</v>
      </c>
      <c r="O279" s="85"/>
      <c r="P279" s="214">
        <f>O279*H279</f>
        <v>0</v>
      </c>
      <c r="Q279" s="214">
        <v>0</v>
      </c>
      <c r="R279" s="214">
        <f>Q279*H279</f>
        <v>0</v>
      </c>
      <c r="S279" s="214">
        <v>0.02</v>
      </c>
      <c r="T279" s="215">
        <f>S279*H279</f>
        <v>20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141</v>
      </c>
      <c r="AT279" s="216" t="s">
        <v>136</v>
      </c>
      <c r="AU279" s="216" t="s">
        <v>79</v>
      </c>
      <c r="AY279" s="18" t="s">
        <v>134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77</v>
      </c>
      <c r="BK279" s="217">
        <f>ROUND(I279*H279,2)</f>
        <v>0</v>
      </c>
      <c r="BL279" s="18" t="s">
        <v>141</v>
      </c>
      <c r="BM279" s="216" t="s">
        <v>994</v>
      </c>
    </row>
    <row r="280" spans="1:47" s="2" customFormat="1" ht="12">
      <c r="A280" s="39"/>
      <c r="B280" s="40"/>
      <c r="C280" s="41"/>
      <c r="D280" s="218" t="s">
        <v>143</v>
      </c>
      <c r="E280" s="41"/>
      <c r="F280" s="219" t="s">
        <v>559</v>
      </c>
      <c r="G280" s="41"/>
      <c r="H280" s="41"/>
      <c r="I280" s="220"/>
      <c r="J280" s="41"/>
      <c r="K280" s="41"/>
      <c r="L280" s="45"/>
      <c r="M280" s="221"/>
      <c r="N280" s="222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143</v>
      </c>
      <c r="AU280" s="18" t="s">
        <v>79</v>
      </c>
    </row>
    <row r="281" spans="1:47" s="2" customFormat="1" ht="12">
      <c r="A281" s="39"/>
      <c r="B281" s="40"/>
      <c r="C281" s="41"/>
      <c r="D281" s="223" t="s">
        <v>145</v>
      </c>
      <c r="E281" s="41"/>
      <c r="F281" s="224" t="s">
        <v>560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145</v>
      </c>
      <c r="AU281" s="18" t="s">
        <v>79</v>
      </c>
    </row>
    <row r="282" spans="1:47" s="2" customFormat="1" ht="12">
      <c r="A282" s="39"/>
      <c r="B282" s="40"/>
      <c r="C282" s="41"/>
      <c r="D282" s="218" t="s">
        <v>308</v>
      </c>
      <c r="E282" s="41"/>
      <c r="F282" s="247" t="s">
        <v>561</v>
      </c>
      <c r="G282" s="41"/>
      <c r="H282" s="41"/>
      <c r="I282" s="220"/>
      <c r="J282" s="41"/>
      <c r="K282" s="41"/>
      <c r="L282" s="45"/>
      <c r="M282" s="221"/>
      <c r="N282" s="222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308</v>
      </c>
      <c r="AU282" s="18" t="s">
        <v>79</v>
      </c>
    </row>
    <row r="283" spans="1:51" s="13" customFormat="1" ht="12">
      <c r="A283" s="13"/>
      <c r="B283" s="225"/>
      <c r="C283" s="226"/>
      <c r="D283" s="218" t="s">
        <v>147</v>
      </c>
      <c r="E283" s="227" t="s">
        <v>19</v>
      </c>
      <c r="F283" s="228" t="s">
        <v>758</v>
      </c>
      <c r="G283" s="226"/>
      <c r="H283" s="229">
        <v>1000</v>
      </c>
      <c r="I283" s="230"/>
      <c r="J283" s="226"/>
      <c r="K283" s="226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147</v>
      </c>
      <c r="AU283" s="235" t="s">
        <v>79</v>
      </c>
      <c r="AV283" s="13" t="s">
        <v>79</v>
      </c>
      <c r="AW283" s="13" t="s">
        <v>31</v>
      </c>
      <c r="AX283" s="13" t="s">
        <v>77</v>
      </c>
      <c r="AY283" s="235" t="s">
        <v>134</v>
      </c>
    </row>
    <row r="284" spans="1:63" s="12" customFormat="1" ht="22.8" customHeight="1">
      <c r="A284" s="12"/>
      <c r="B284" s="189"/>
      <c r="C284" s="190"/>
      <c r="D284" s="191" t="s">
        <v>68</v>
      </c>
      <c r="E284" s="203" t="s">
        <v>574</v>
      </c>
      <c r="F284" s="203" t="s">
        <v>575</v>
      </c>
      <c r="G284" s="190"/>
      <c r="H284" s="190"/>
      <c r="I284" s="193"/>
      <c r="J284" s="204">
        <f>BK284</f>
        <v>0</v>
      </c>
      <c r="K284" s="190"/>
      <c r="L284" s="195"/>
      <c r="M284" s="196"/>
      <c r="N284" s="197"/>
      <c r="O284" s="197"/>
      <c r="P284" s="198">
        <f>SUM(P285:P287)</f>
        <v>0</v>
      </c>
      <c r="Q284" s="197"/>
      <c r="R284" s="198">
        <f>SUM(R285:R287)</f>
        <v>0</v>
      </c>
      <c r="S284" s="197"/>
      <c r="T284" s="199">
        <f>SUM(T285:T287)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0" t="s">
        <v>77</v>
      </c>
      <c r="AT284" s="201" t="s">
        <v>68</v>
      </c>
      <c r="AU284" s="201" t="s">
        <v>77</v>
      </c>
      <c r="AY284" s="200" t="s">
        <v>134</v>
      </c>
      <c r="BK284" s="202">
        <f>SUM(BK285:BK287)</f>
        <v>0</v>
      </c>
    </row>
    <row r="285" spans="1:65" s="2" customFormat="1" ht="16.5" customHeight="1">
      <c r="A285" s="39"/>
      <c r="B285" s="40"/>
      <c r="C285" s="205" t="s">
        <v>555</v>
      </c>
      <c r="D285" s="205" t="s">
        <v>136</v>
      </c>
      <c r="E285" s="206" t="s">
        <v>577</v>
      </c>
      <c r="F285" s="207" t="s">
        <v>578</v>
      </c>
      <c r="G285" s="208" t="s">
        <v>304</v>
      </c>
      <c r="H285" s="209">
        <v>39.8</v>
      </c>
      <c r="I285" s="210"/>
      <c r="J285" s="211">
        <f>ROUND(I285*H285,2)</f>
        <v>0</v>
      </c>
      <c r="K285" s="207" t="s">
        <v>140</v>
      </c>
      <c r="L285" s="45"/>
      <c r="M285" s="212" t="s">
        <v>19</v>
      </c>
      <c r="N285" s="213" t="s">
        <v>40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141</v>
      </c>
      <c r="AT285" s="216" t="s">
        <v>136</v>
      </c>
      <c r="AU285" s="216" t="s">
        <v>79</v>
      </c>
      <c r="AY285" s="18" t="s">
        <v>134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77</v>
      </c>
      <c r="BK285" s="217">
        <f>ROUND(I285*H285,2)</f>
        <v>0</v>
      </c>
      <c r="BL285" s="18" t="s">
        <v>141</v>
      </c>
      <c r="BM285" s="216" t="s">
        <v>995</v>
      </c>
    </row>
    <row r="286" spans="1:47" s="2" customFormat="1" ht="12">
      <c r="A286" s="39"/>
      <c r="B286" s="40"/>
      <c r="C286" s="41"/>
      <c r="D286" s="218" t="s">
        <v>143</v>
      </c>
      <c r="E286" s="41"/>
      <c r="F286" s="219" t="s">
        <v>580</v>
      </c>
      <c r="G286" s="41"/>
      <c r="H286" s="41"/>
      <c r="I286" s="220"/>
      <c r="J286" s="41"/>
      <c r="K286" s="41"/>
      <c r="L286" s="45"/>
      <c r="M286" s="221"/>
      <c r="N286" s="222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143</v>
      </c>
      <c r="AU286" s="18" t="s">
        <v>79</v>
      </c>
    </row>
    <row r="287" spans="1:47" s="2" customFormat="1" ht="12">
      <c r="A287" s="39"/>
      <c r="B287" s="40"/>
      <c r="C287" s="41"/>
      <c r="D287" s="223" t="s">
        <v>145</v>
      </c>
      <c r="E287" s="41"/>
      <c r="F287" s="224" t="s">
        <v>581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145</v>
      </c>
      <c r="AU287" s="18" t="s">
        <v>79</v>
      </c>
    </row>
    <row r="288" spans="1:63" s="12" customFormat="1" ht="22.8" customHeight="1">
      <c r="A288" s="12"/>
      <c r="B288" s="189"/>
      <c r="C288" s="190"/>
      <c r="D288" s="191" t="s">
        <v>68</v>
      </c>
      <c r="E288" s="203" t="s">
        <v>582</v>
      </c>
      <c r="F288" s="203" t="s">
        <v>583</v>
      </c>
      <c r="G288" s="190"/>
      <c r="H288" s="190"/>
      <c r="I288" s="193"/>
      <c r="J288" s="204">
        <f>BK288</f>
        <v>0</v>
      </c>
      <c r="K288" s="190"/>
      <c r="L288" s="195"/>
      <c r="M288" s="196"/>
      <c r="N288" s="197"/>
      <c r="O288" s="197"/>
      <c r="P288" s="198">
        <f>SUM(P289:P291)</f>
        <v>0</v>
      </c>
      <c r="Q288" s="197"/>
      <c r="R288" s="198">
        <f>SUM(R289:R291)</f>
        <v>0</v>
      </c>
      <c r="S288" s="197"/>
      <c r="T288" s="199">
        <f>SUM(T289:T291)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0" t="s">
        <v>77</v>
      </c>
      <c r="AT288" s="201" t="s">
        <v>68</v>
      </c>
      <c r="AU288" s="201" t="s">
        <v>77</v>
      </c>
      <c r="AY288" s="200" t="s">
        <v>134</v>
      </c>
      <c r="BK288" s="202">
        <f>SUM(BK289:BK291)</f>
        <v>0</v>
      </c>
    </row>
    <row r="289" spans="1:65" s="2" customFormat="1" ht="16.5" customHeight="1">
      <c r="A289" s="39"/>
      <c r="B289" s="40"/>
      <c r="C289" s="205" t="s">
        <v>576</v>
      </c>
      <c r="D289" s="205" t="s">
        <v>136</v>
      </c>
      <c r="E289" s="206" t="s">
        <v>585</v>
      </c>
      <c r="F289" s="207" t="s">
        <v>586</v>
      </c>
      <c r="G289" s="208" t="s">
        <v>304</v>
      </c>
      <c r="H289" s="209">
        <v>77.557</v>
      </c>
      <c r="I289" s="210"/>
      <c r="J289" s="211">
        <f>ROUND(I289*H289,2)</f>
        <v>0</v>
      </c>
      <c r="K289" s="207" t="s">
        <v>140</v>
      </c>
      <c r="L289" s="45"/>
      <c r="M289" s="212" t="s">
        <v>19</v>
      </c>
      <c r="N289" s="213" t="s">
        <v>40</v>
      </c>
      <c r="O289" s="85"/>
      <c r="P289" s="214">
        <f>O289*H289</f>
        <v>0</v>
      </c>
      <c r="Q289" s="214">
        <v>0</v>
      </c>
      <c r="R289" s="214">
        <f>Q289*H289</f>
        <v>0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141</v>
      </c>
      <c r="AT289" s="216" t="s">
        <v>136</v>
      </c>
      <c r="AU289" s="216" t="s">
        <v>79</v>
      </c>
      <c r="AY289" s="18" t="s">
        <v>134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77</v>
      </c>
      <c r="BK289" s="217">
        <f>ROUND(I289*H289,2)</f>
        <v>0</v>
      </c>
      <c r="BL289" s="18" t="s">
        <v>141</v>
      </c>
      <c r="BM289" s="216" t="s">
        <v>996</v>
      </c>
    </row>
    <row r="290" spans="1:47" s="2" customFormat="1" ht="12">
      <c r="A290" s="39"/>
      <c r="B290" s="40"/>
      <c r="C290" s="41"/>
      <c r="D290" s="218" t="s">
        <v>143</v>
      </c>
      <c r="E290" s="41"/>
      <c r="F290" s="219" t="s">
        <v>588</v>
      </c>
      <c r="G290" s="41"/>
      <c r="H290" s="41"/>
      <c r="I290" s="220"/>
      <c r="J290" s="41"/>
      <c r="K290" s="41"/>
      <c r="L290" s="45"/>
      <c r="M290" s="221"/>
      <c r="N290" s="222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143</v>
      </c>
      <c r="AU290" s="18" t="s">
        <v>79</v>
      </c>
    </row>
    <row r="291" spans="1:47" s="2" customFormat="1" ht="12">
      <c r="A291" s="39"/>
      <c r="B291" s="40"/>
      <c r="C291" s="41"/>
      <c r="D291" s="223" t="s">
        <v>145</v>
      </c>
      <c r="E291" s="41"/>
      <c r="F291" s="224" t="s">
        <v>589</v>
      </c>
      <c r="G291" s="41"/>
      <c r="H291" s="41"/>
      <c r="I291" s="220"/>
      <c r="J291" s="41"/>
      <c r="K291" s="41"/>
      <c r="L291" s="45"/>
      <c r="M291" s="258"/>
      <c r="N291" s="259"/>
      <c r="O291" s="260"/>
      <c r="P291" s="260"/>
      <c r="Q291" s="260"/>
      <c r="R291" s="260"/>
      <c r="S291" s="260"/>
      <c r="T291" s="261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145</v>
      </c>
      <c r="AU291" s="18" t="s">
        <v>79</v>
      </c>
    </row>
    <row r="292" spans="1:31" s="2" customFormat="1" ht="6.95" customHeight="1">
      <c r="A292" s="39"/>
      <c r="B292" s="60"/>
      <c r="C292" s="61"/>
      <c r="D292" s="61"/>
      <c r="E292" s="61"/>
      <c r="F292" s="61"/>
      <c r="G292" s="61"/>
      <c r="H292" s="61"/>
      <c r="I292" s="61"/>
      <c r="J292" s="61"/>
      <c r="K292" s="61"/>
      <c r="L292" s="45"/>
      <c r="M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</row>
  </sheetData>
  <sheetProtection password="CC35" sheet="1" objects="1" scenarios="1" formatColumns="0" formatRows="0" autoFilter="0"/>
  <autoFilter ref="C86:K291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2_02/111151103"/>
    <hyperlink ref="F96" r:id="rId2" display="https://podminky.urs.cz/item/CS_URS_2022_02/111211231"/>
    <hyperlink ref="F100" r:id="rId3" display="https://podminky.urs.cz/item/CS_URS_2022_02/111251201"/>
    <hyperlink ref="F104" r:id="rId4" display="https://podminky.urs.cz/item/CS_URS_2022_02/112101101"/>
    <hyperlink ref="F108" r:id="rId5" display="https://podminky.urs.cz/item/CS_URS_2022_02/112111111"/>
    <hyperlink ref="F112" r:id="rId6" display="https://podminky.urs.cz/item/CS_URS_2022_02/112251101"/>
    <hyperlink ref="F116" r:id="rId7" display="https://podminky.urs.cz/item/CS_URS_2022_02/113107323"/>
    <hyperlink ref="F120" r:id="rId8" display="https://podminky.urs.cz/item/CS_URS_2022_02/115101201"/>
    <hyperlink ref="F124" r:id="rId9" display="https://podminky.urs.cz/item/CS_URS_2022_02/115101301"/>
    <hyperlink ref="F128" r:id="rId10" display="https://podminky.urs.cz/item/CS_URS_2022_02/122702119"/>
    <hyperlink ref="F132" r:id="rId11" display="https://podminky.urs.cz/item/CS_URS_2022_02/124253102"/>
    <hyperlink ref="F138" r:id="rId12" display="https://podminky.urs.cz/item/CS_URS_2022_02/124253119"/>
    <hyperlink ref="F144" r:id="rId13" display="https://podminky.urs.cz/item/CS_URS_2022_02/132151251"/>
    <hyperlink ref="F148" r:id="rId14" display="https://podminky.urs.cz/item/CS_URS_2022_02/162201401"/>
    <hyperlink ref="F152" r:id="rId15" display="https://podminky.urs.cz/item/CS_URS_2022_02/162351103"/>
    <hyperlink ref="F162" r:id="rId16" display="https://podminky.urs.cz/item/CS_URS_2022_02/162751119"/>
    <hyperlink ref="F166" r:id="rId17" display="https://podminky.urs.cz/item/CS_URS_2022_02/167151111"/>
    <hyperlink ref="F176" r:id="rId18" display="https://podminky.urs.cz/item/CS_URS_2022_02/171151103"/>
    <hyperlink ref="F183" r:id="rId19" display="https://podminky.urs.cz/item/CS_URS_2022_02/171201221"/>
    <hyperlink ref="F188" r:id="rId20" display="https://podminky.urs.cz/item/CS_URS_2022_02/171201221"/>
    <hyperlink ref="F194" r:id="rId21" display="https://podminky.urs.cz/item/CS_URS_2022_02/171251201"/>
    <hyperlink ref="F199" r:id="rId22" display="https://podminky.urs.cz/item/CS_URS_2022_02/171251201"/>
    <hyperlink ref="F205" r:id="rId23" display="https://podminky.urs.cz/item/CS_URS_2022_02/181351113"/>
    <hyperlink ref="F211" r:id="rId24" display="https://podminky.urs.cz/item/CS_URS_2022_02/181451311"/>
    <hyperlink ref="F220" r:id="rId25" display="https://podminky.urs.cz/item/CS_URS_2022_02/181451312"/>
    <hyperlink ref="F227" r:id="rId26" display="https://podminky.urs.cz/item/CS_URS_2022_02/181951112"/>
    <hyperlink ref="F234" r:id="rId27" display="https://podminky.urs.cz/item/CS_URS_2022_02/182151111"/>
    <hyperlink ref="F239" r:id="rId28" display="https://podminky.urs.cz/item/CS_URS_2022_02/213141112"/>
    <hyperlink ref="F248" r:id="rId29" display="https://podminky.urs.cz/item/CS_URS_2022_02/291211111"/>
    <hyperlink ref="F256" r:id="rId30" display="https://podminky.urs.cz/item/CS_URS_2022_02/463212111"/>
    <hyperlink ref="F260" r:id="rId31" display="https://podminky.urs.cz/item/CS_URS_2022_02/463212191"/>
    <hyperlink ref="F264" r:id="rId32" display="https://podminky.urs.cz/item/CS_URS_2022_02/467951220"/>
    <hyperlink ref="F270" r:id="rId33" display="https://podminky.urs.cz/item/CS_URS_2022_02/564831111"/>
    <hyperlink ref="F276" r:id="rId34" display="https://podminky.urs.cz/item/CS_URS_2022_02/564861111"/>
    <hyperlink ref="F281" r:id="rId35" display="https://podminky.urs.cz/item/CS_URS_2022_02/938909311"/>
    <hyperlink ref="F287" r:id="rId36" display="https://podminky.urs.cz/item/CS_URS_2022_02/997013501"/>
    <hyperlink ref="F291" r:id="rId37" display="https://podminky.urs.cz/item/CS_URS_2022_02/9983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79</v>
      </c>
    </row>
    <row r="4" spans="2:46" s="1" customFormat="1" ht="24.95" customHeight="1">
      <c r="B4" s="21"/>
      <c r="D4" s="131" t="s">
        <v>102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Hospodaření se srážkovými vodami na území obce Skřípov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997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22. 11. 2022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ROUND(J89,2)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ROUND((SUM(BE89:BE413)),2)</f>
        <v>0</v>
      </c>
      <c r="G33" s="39"/>
      <c r="H33" s="39"/>
      <c r="I33" s="149">
        <v>0.21</v>
      </c>
      <c r="J33" s="148">
        <f>ROUND(((SUM(BE89:BE413))*I33),2)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ROUND((SUM(BF89:BF413)),2)</f>
        <v>0</v>
      </c>
      <c r="G34" s="39"/>
      <c r="H34" s="39"/>
      <c r="I34" s="149">
        <v>0.15</v>
      </c>
      <c r="J34" s="148">
        <f>ROUND(((SUM(BF89:BF413))*I34),2)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ROUND((SUM(BG89:BG413)),2)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ROUND((SUM(BH89:BH413)),2)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ROUND((SUM(BI89:BI413)),2)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Hospodaření se srážkovými vodami na území obce Skřípov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06 - Vodní nádrž 6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22. 11. 2022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106</v>
      </c>
      <c r="D57" s="163"/>
      <c r="E57" s="163"/>
      <c r="F57" s="163"/>
      <c r="G57" s="163"/>
      <c r="H57" s="163"/>
      <c r="I57" s="163"/>
      <c r="J57" s="164" t="s">
        <v>107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J89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108</v>
      </c>
    </row>
    <row r="60" spans="1:31" s="9" customFormat="1" ht="24.95" customHeight="1">
      <c r="A60" s="9"/>
      <c r="B60" s="166"/>
      <c r="C60" s="167"/>
      <c r="D60" s="168" t="s">
        <v>109</v>
      </c>
      <c r="E60" s="169"/>
      <c r="F60" s="169"/>
      <c r="G60" s="169"/>
      <c r="H60" s="169"/>
      <c r="I60" s="169"/>
      <c r="J60" s="170">
        <f>J90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110</v>
      </c>
      <c r="E61" s="175"/>
      <c r="F61" s="175"/>
      <c r="G61" s="175"/>
      <c r="H61" s="175"/>
      <c r="I61" s="175"/>
      <c r="J61" s="176">
        <f>J91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111</v>
      </c>
      <c r="E62" s="175"/>
      <c r="F62" s="175"/>
      <c r="G62" s="175"/>
      <c r="H62" s="175"/>
      <c r="I62" s="175"/>
      <c r="J62" s="176">
        <f>J248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112</v>
      </c>
      <c r="E63" s="175"/>
      <c r="F63" s="175"/>
      <c r="G63" s="175"/>
      <c r="H63" s="175"/>
      <c r="I63" s="175"/>
      <c r="J63" s="176">
        <f>J265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113</v>
      </c>
      <c r="E64" s="175"/>
      <c r="F64" s="175"/>
      <c r="G64" s="175"/>
      <c r="H64" s="175"/>
      <c r="I64" s="175"/>
      <c r="J64" s="176">
        <f>J303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114</v>
      </c>
      <c r="E65" s="175"/>
      <c r="F65" s="175"/>
      <c r="G65" s="175"/>
      <c r="H65" s="175"/>
      <c r="I65" s="175"/>
      <c r="J65" s="176">
        <f>J325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115</v>
      </c>
      <c r="E66" s="175"/>
      <c r="F66" s="175"/>
      <c r="G66" s="175"/>
      <c r="H66" s="175"/>
      <c r="I66" s="175"/>
      <c r="J66" s="176">
        <f>J336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116</v>
      </c>
      <c r="E67" s="175"/>
      <c r="F67" s="175"/>
      <c r="G67" s="175"/>
      <c r="H67" s="175"/>
      <c r="I67" s="175"/>
      <c r="J67" s="176">
        <f>J347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117</v>
      </c>
      <c r="E68" s="175"/>
      <c r="F68" s="175"/>
      <c r="G68" s="175"/>
      <c r="H68" s="175"/>
      <c r="I68" s="175"/>
      <c r="J68" s="176">
        <f>J406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118</v>
      </c>
      <c r="E69" s="175"/>
      <c r="F69" s="175"/>
      <c r="G69" s="175"/>
      <c r="H69" s="175"/>
      <c r="I69" s="175"/>
      <c r="J69" s="176">
        <f>J410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119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61" t="str">
        <f>E7</f>
        <v>Hospodaření se srážkovými vodami na území obce Skřípov</v>
      </c>
      <c r="F79" s="33"/>
      <c r="G79" s="33"/>
      <c r="H79" s="33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103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70" t="str">
        <f>E9</f>
        <v>SO 06 - Vodní nádrž 6</v>
      </c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21</v>
      </c>
      <c r="D83" s="41"/>
      <c r="E83" s="41"/>
      <c r="F83" s="28" t="str">
        <f>F12</f>
        <v xml:space="preserve"> </v>
      </c>
      <c r="G83" s="41"/>
      <c r="H83" s="41"/>
      <c r="I83" s="33" t="s">
        <v>23</v>
      </c>
      <c r="J83" s="73" t="str">
        <f>IF(J12="","",J12)</f>
        <v>22. 11. 2022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25</v>
      </c>
      <c r="D85" s="41"/>
      <c r="E85" s="41"/>
      <c r="F85" s="28" t="str">
        <f>E15</f>
        <v xml:space="preserve"> </v>
      </c>
      <c r="G85" s="41"/>
      <c r="H85" s="41"/>
      <c r="I85" s="33" t="s">
        <v>30</v>
      </c>
      <c r="J85" s="37" t="str">
        <f>E21</f>
        <v xml:space="preserve"> 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28</v>
      </c>
      <c r="D86" s="41"/>
      <c r="E86" s="41"/>
      <c r="F86" s="28" t="str">
        <f>IF(E18="","",E18)</f>
        <v>Vyplň údaj</v>
      </c>
      <c r="G86" s="41"/>
      <c r="H86" s="41"/>
      <c r="I86" s="33" t="s">
        <v>32</v>
      </c>
      <c r="J86" s="37" t="str">
        <f>E24</f>
        <v xml:space="preserve"> 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178"/>
      <c r="B88" s="179"/>
      <c r="C88" s="180" t="s">
        <v>120</v>
      </c>
      <c r="D88" s="181" t="s">
        <v>54</v>
      </c>
      <c r="E88" s="181" t="s">
        <v>50</v>
      </c>
      <c r="F88" s="181" t="s">
        <v>51</v>
      </c>
      <c r="G88" s="181" t="s">
        <v>121</v>
      </c>
      <c r="H88" s="181" t="s">
        <v>122</v>
      </c>
      <c r="I88" s="181" t="s">
        <v>123</v>
      </c>
      <c r="J88" s="181" t="s">
        <v>107</v>
      </c>
      <c r="K88" s="182" t="s">
        <v>124</v>
      </c>
      <c r="L88" s="183"/>
      <c r="M88" s="93" t="s">
        <v>19</v>
      </c>
      <c r="N88" s="94" t="s">
        <v>39</v>
      </c>
      <c r="O88" s="94" t="s">
        <v>125</v>
      </c>
      <c r="P88" s="94" t="s">
        <v>126</v>
      </c>
      <c r="Q88" s="94" t="s">
        <v>127</v>
      </c>
      <c r="R88" s="94" t="s">
        <v>128</v>
      </c>
      <c r="S88" s="94" t="s">
        <v>129</v>
      </c>
      <c r="T88" s="95" t="s">
        <v>130</v>
      </c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</row>
    <row r="89" spans="1:63" s="2" customFormat="1" ht="22.8" customHeight="1">
      <c r="A89" s="39"/>
      <c r="B89" s="40"/>
      <c r="C89" s="100" t="s">
        <v>131</v>
      </c>
      <c r="D89" s="41"/>
      <c r="E89" s="41"/>
      <c r="F89" s="41"/>
      <c r="G89" s="41"/>
      <c r="H89" s="41"/>
      <c r="I89" s="41"/>
      <c r="J89" s="184">
        <f>BK89</f>
        <v>0</v>
      </c>
      <c r="K89" s="41"/>
      <c r="L89" s="45"/>
      <c r="M89" s="96"/>
      <c r="N89" s="185"/>
      <c r="O89" s="97"/>
      <c r="P89" s="186">
        <f>P90</f>
        <v>0</v>
      </c>
      <c r="Q89" s="97"/>
      <c r="R89" s="186">
        <f>R90</f>
        <v>531.749610843058</v>
      </c>
      <c r="S89" s="97"/>
      <c r="T89" s="187">
        <f>T90</f>
        <v>200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68</v>
      </c>
      <c r="AU89" s="18" t="s">
        <v>108</v>
      </c>
      <c r="BK89" s="188">
        <f>BK90</f>
        <v>0</v>
      </c>
    </row>
    <row r="90" spans="1:63" s="12" customFormat="1" ht="25.9" customHeight="1">
      <c r="A90" s="12"/>
      <c r="B90" s="189"/>
      <c r="C90" s="190"/>
      <c r="D90" s="191" t="s">
        <v>68</v>
      </c>
      <c r="E90" s="192" t="s">
        <v>132</v>
      </c>
      <c r="F90" s="192" t="s">
        <v>133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P91+P248+P265+P303+P325+P336+P347+P406+P410</f>
        <v>0</v>
      </c>
      <c r="Q90" s="197"/>
      <c r="R90" s="198">
        <f>R91+R248+R265+R303+R325+R336+R347+R406+R410</f>
        <v>531.749610843058</v>
      </c>
      <c r="S90" s="197"/>
      <c r="T90" s="199">
        <f>T91+T248+T265+T303+T325+T336+T347+T406+T410</f>
        <v>200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77</v>
      </c>
      <c r="AT90" s="201" t="s">
        <v>68</v>
      </c>
      <c r="AU90" s="201" t="s">
        <v>69</v>
      </c>
      <c r="AY90" s="200" t="s">
        <v>134</v>
      </c>
      <c r="BK90" s="202">
        <f>BK91+BK248+BK265+BK303+BK325+BK336+BK347+BK406+BK410</f>
        <v>0</v>
      </c>
    </row>
    <row r="91" spans="1:63" s="12" customFormat="1" ht="22.8" customHeight="1">
      <c r="A91" s="12"/>
      <c r="B91" s="189"/>
      <c r="C91" s="190"/>
      <c r="D91" s="191" t="s">
        <v>68</v>
      </c>
      <c r="E91" s="203" t="s">
        <v>77</v>
      </c>
      <c r="F91" s="203" t="s">
        <v>135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SUM(P92:P247)</f>
        <v>0</v>
      </c>
      <c r="Q91" s="197"/>
      <c r="R91" s="198">
        <f>SUM(R92:R247)</f>
        <v>0.027333040000000003</v>
      </c>
      <c r="S91" s="197"/>
      <c r="T91" s="199">
        <f>SUM(T92:T247)</f>
        <v>88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77</v>
      </c>
      <c r="AT91" s="201" t="s">
        <v>68</v>
      </c>
      <c r="AU91" s="201" t="s">
        <v>77</v>
      </c>
      <c r="AY91" s="200" t="s">
        <v>134</v>
      </c>
      <c r="BK91" s="202">
        <f>SUM(BK92:BK247)</f>
        <v>0</v>
      </c>
    </row>
    <row r="92" spans="1:65" s="2" customFormat="1" ht="16.5" customHeight="1">
      <c r="A92" s="39"/>
      <c r="B92" s="40"/>
      <c r="C92" s="205" t="s">
        <v>77</v>
      </c>
      <c r="D92" s="205" t="s">
        <v>136</v>
      </c>
      <c r="E92" s="206" t="s">
        <v>137</v>
      </c>
      <c r="F92" s="207" t="s">
        <v>138</v>
      </c>
      <c r="G92" s="208" t="s">
        <v>139</v>
      </c>
      <c r="H92" s="209">
        <v>1480</v>
      </c>
      <c r="I92" s="210"/>
      <c r="J92" s="211">
        <f>ROUND(I92*H92,2)</f>
        <v>0</v>
      </c>
      <c r="K92" s="207" t="s">
        <v>140</v>
      </c>
      <c r="L92" s="45"/>
      <c r="M92" s="212" t="s">
        <v>19</v>
      </c>
      <c r="N92" s="213" t="s">
        <v>40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141</v>
      </c>
      <c r="AT92" s="216" t="s">
        <v>136</v>
      </c>
      <c r="AU92" s="216" t="s">
        <v>79</v>
      </c>
      <c r="AY92" s="18" t="s">
        <v>134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77</v>
      </c>
      <c r="BK92" s="217">
        <f>ROUND(I92*H92,2)</f>
        <v>0</v>
      </c>
      <c r="BL92" s="18" t="s">
        <v>141</v>
      </c>
      <c r="BM92" s="216" t="s">
        <v>998</v>
      </c>
    </row>
    <row r="93" spans="1:47" s="2" customFormat="1" ht="12">
      <c r="A93" s="39"/>
      <c r="B93" s="40"/>
      <c r="C93" s="41"/>
      <c r="D93" s="218" t="s">
        <v>143</v>
      </c>
      <c r="E93" s="41"/>
      <c r="F93" s="219" t="s">
        <v>144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143</v>
      </c>
      <c r="AU93" s="18" t="s">
        <v>79</v>
      </c>
    </row>
    <row r="94" spans="1:47" s="2" customFormat="1" ht="12">
      <c r="A94" s="39"/>
      <c r="B94" s="40"/>
      <c r="C94" s="41"/>
      <c r="D94" s="223" t="s">
        <v>145</v>
      </c>
      <c r="E94" s="41"/>
      <c r="F94" s="224" t="s">
        <v>146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145</v>
      </c>
      <c r="AU94" s="18" t="s">
        <v>79</v>
      </c>
    </row>
    <row r="95" spans="1:51" s="13" customFormat="1" ht="12">
      <c r="A95" s="13"/>
      <c r="B95" s="225"/>
      <c r="C95" s="226"/>
      <c r="D95" s="218" t="s">
        <v>147</v>
      </c>
      <c r="E95" s="227" t="s">
        <v>19</v>
      </c>
      <c r="F95" s="228" t="s">
        <v>999</v>
      </c>
      <c r="G95" s="226"/>
      <c r="H95" s="229">
        <v>1480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147</v>
      </c>
      <c r="AU95" s="235" t="s">
        <v>79</v>
      </c>
      <c r="AV95" s="13" t="s">
        <v>79</v>
      </c>
      <c r="AW95" s="13" t="s">
        <v>31</v>
      </c>
      <c r="AX95" s="13" t="s">
        <v>77</v>
      </c>
      <c r="AY95" s="235" t="s">
        <v>134</v>
      </c>
    </row>
    <row r="96" spans="1:65" s="2" customFormat="1" ht="16.5" customHeight="1">
      <c r="A96" s="39"/>
      <c r="B96" s="40"/>
      <c r="C96" s="205" t="s">
        <v>79</v>
      </c>
      <c r="D96" s="205" t="s">
        <v>136</v>
      </c>
      <c r="E96" s="206" t="s">
        <v>593</v>
      </c>
      <c r="F96" s="207" t="s">
        <v>594</v>
      </c>
      <c r="G96" s="208" t="s">
        <v>152</v>
      </c>
      <c r="H96" s="209">
        <v>15</v>
      </c>
      <c r="I96" s="210"/>
      <c r="J96" s="211">
        <f>ROUND(I96*H96,2)</f>
        <v>0</v>
      </c>
      <c r="K96" s="207" t="s">
        <v>140</v>
      </c>
      <c r="L96" s="45"/>
      <c r="M96" s="212" t="s">
        <v>19</v>
      </c>
      <c r="N96" s="213" t="s">
        <v>40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141</v>
      </c>
      <c r="AT96" s="216" t="s">
        <v>136</v>
      </c>
      <c r="AU96" s="216" t="s">
        <v>79</v>
      </c>
      <c r="AY96" s="18" t="s">
        <v>134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77</v>
      </c>
      <c r="BK96" s="217">
        <f>ROUND(I96*H96,2)</f>
        <v>0</v>
      </c>
      <c r="BL96" s="18" t="s">
        <v>141</v>
      </c>
      <c r="BM96" s="216" t="s">
        <v>1000</v>
      </c>
    </row>
    <row r="97" spans="1:47" s="2" customFormat="1" ht="12">
      <c r="A97" s="39"/>
      <c r="B97" s="40"/>
      <c r="C97" s="41"/>
      <c r="D97" s="218" t="s">
        <v>143</v>
      </c>
      <c r="E97" s="41"/>
      <c r="F97" s="219" t="s">
        <v>596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143</v>
      </c>
      <c r="AU97" s="18" t="s">
        <v>79</v>
      </c>
    </row>
    <row r="98" spans="1:47" s="2" customFormat="1" ht="12">
      <c r="A98" s="39"/>
      <c r="B98" s="40"/>
      <c r="C98" s="41"/>
      <c r="D98" s="223" t="s">
        <v>145</v>
      </c>
      <c r="E98" s="41"/>
      <c r="F98" s="224" t="s">
        <v>597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145</v>
      </c>
      <c r="AU98" s="18" t="s">
        <v>79</v>
      </c>
    </row>
    <row r="99" spans="1:51" s="13" customFormat="1" ht="12">
      <c r="A99" s="13"/>
      <c r="B99" s="225"/>
      <c r="C99" s="226"/>
      <c r="D99" s="218" t="s">
        <v>147</v>
      </c>
      <c r="E99" s="227" t="s">
        <v>19</v>
      </c>
      <c r="F99" s="228" t="s">
        <v>8</v>
      </c>
      <c r="G99" s="226"/>
      <c r="H99" s="229">
        <v>15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147</v>
      </c>
      <c r="AU99" s="235" t="s">
        <v>79</v>
      </c>
      <c r="AV99" s="13" t="s">
        <v>79</v>
      </c>
      <c r="AW99" s="13" t="s">
        <v>31</v>
      </c>
      <c r="AX99" s="13" t="s">
        <v>77</v>
      </c>
      <c r="AY99" s="235" t="s">
        <v>134</v>
      </c>
    </row>
    <row r="100" spans="1:65" s="2" customFormat="1" ht="16.5" customHeight="1">
      <c r="A100" s="39"/>
      <c r="B100" s="40"/>
      <c r="C100" s="205" t="s">
        <v>209</v>
      </c>
      <c r="D100" s="205" t="s">
        <v>136</v>
      </c>
      <c r="E100" s="206" t="s">
        <v>150</v>
      </c>
      <c r="F100" s="207" t="s">
        <v>151</v>
      </c>
      <c r="G100" s="208" t="s">
        <v>152</v>
      </c>
      <c r="H100" s="209">
        <v>5</v>
      </c>
      <c r="I100" s="210"/>
      <c r="J100" s="211">
        <f>ROUND(I100*H100,2)</f>
        <v>0</v>
      </c>
      <c r="K100" s="207" t="s">
        <v>140</v>
      </c>
      <c r="L100" s="45"/>
      <c r="M100" s="212" t="s">
        <v>19</v>
      </c>
      <c r="N100" s="213" t="s">
        <v>40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141</v>
      </c>
      <c r="AT100" s="216" t="s">
        <v>136</v>
      </c>
      <c r="AU100" s="216" t="s">
        <v>79</v>
      </c>
      <c r="AY100" s="18" t="s">
        <v>134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77</v>
      </c>
      <c r="BK100" s="217">
        <f>ROUND(I100*H100,2)</f>
        <v>0</v>
      </c>
      <c r="BL100" s="18" t="s">
        <v>141</v>
      </c>
      <c r="BM100" s="216" t="s">
        <v>1001</v>
      </c>
    </row>
    <row r="101" spans="1:47" s="2" customFormat="1" ht="12">
      <c r="A101" s="39"/>
      <c r="B101" s="40"/>
      <c r="C101" s="41"/>
      <c r="D101" s="218" t="s">
        <v>143</v>
      </c>
      <c r="E101" s="41"/>
      <c r="F101" s="219" t="s">
        <v>154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143</v>
      </c>
      <c r="AU101" s="18" t="s">
        <v>79</v>
      </c>
    </row>
    <row r="102" spans="1:47" s="2" customFormat="1" ht="12">
      <c r="A102" s="39"/>
      <c r="B102" s="40"/>
      <c r="C102" s="41"/>
      <c r="D102" s="223" t="s">
        <v>145</v>
      </c>
      <c r="E102" s="41"/>
      <c r="F102" s="224" t="s">
        <v>155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145</v>
      </c>
      <c r="AU102" s="18" t="s">
        <v>79</v>
      </c>
    </row>
    <row r="103" spans="1:51" s="13" customFormat="1" ht="12">
      <c r="A103" s="13"/>
      <c r="B103" s="225"/>
      <c r="C103" s="226"/>
      <c r="D103" s="218" t="s">
        <v>147</v>
      </c>
      <c r="E103" s="227" t="s">
        <v>19</v>
      </c>
      <c r="F103" s="228" t="s">
        <v>156</v>
      </c>
      <c r="G103" s="226"/>
      <c r="H103" s="229">
        <v>5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147</v>
      </c>
      <c r="AU103" s="235" t="s">
        <v>79</v>
      </c>
      <c r="AV103" s="13" t="s">
        <v>79</v>
      </c>
      <c r="AW103" s="13" t="s">
        <v>31</v>
      </c>
      <c r="AX103" s="13" t="s">
        <v>77</v>
      </c>
      <c r="AY103" s="235" t="s">
        <v>134</v>
      </c>
    </row>
    <row r="104" spans="1:65" s="2" customFormat="1" ht="24.15" customHeight="1">
      <c r="A104" s="39"/>
      <c r="B104" s="40"/>
      <c r="C104" s="205" t="s">
        <v>141</v>
      </c>
      <c r="D104" s="205" t="s">
        <v>136</v>
      </c>
      <c r="E104" s="206" t="s">
        <v>157</v>
      </c>
      <c r="F104" s="207" t="s">
        <v>158</v>
      </c>
      <c r="G104" s="208" t="s">
        <v>139</v>
      </c>
      <c r="H104" s="209">
        <v>350</v>
      </c>
      <c r="I104" s="210"/>
      <c r="J104" s="211">
        <f>ROUND(I104*H104,2)</f>
        <v>0</v>
      </c>
      <c r="K104" s="207" t="s">
        <v>140</v>
      </c>
      <c r="L104" s="45"/>
      <c r="M104" s="212" t="s">
        <v>19</v>
      </c>
      <c r="N104" s="213" t="s">
        <v>40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141</v>
      </c>
      <c r="AT104" s="216" t="s">
        <v>136</v>
      </c>
      <c r="AU104" s="216" t="s">
        <v>79</v>
      </c>
      <c r="AY104" s="18" t="s">
        <v>134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77</v>
      </c>
      <c r="BK104" s="217">
        <f>ROUND(I104*H104,2)</f>
        <v>0</v>
      </c>
      <c r="BL104" s="18" t="s">
        <v>141</v>
      </c>
      <c r="BM104" s="216" t="s">
        <v>1002</v>
      </c>
    </row>
    <row r="105" spans="1:47" s="2" customFormat="1" ht="12">
      <c r="A105" s="39"/>
      <c r="B105" s="40"/>
      <c r="C105" s="41"/>
      <c r="D105" s="218" t="s">
        <v>143</v>
      </c>
      <c r="E105" s="41"/>
      <c r="F105" s="219" t="s">
        <v>160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143</v>
      </c>
      <c r="AU105" s="18" t="s">
        <v>79</v>
      </c>
    </row>
    <row r="106" spans="1:47" s="2" customFormat="1" ht="12">
      <c r="A106" s="39"/>
      <c r="B106" s="40"/>
      <c r="C106" s="41"/>
      <c r="D106" s="223" t="s">
        <v>145</v>
      </c>
      <c r="E106" s="41"/>
      <c r="F106" s="224" t="s">
        <v>161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145</v>
      </c>
      <c r="AU106" s="18" t="s">
        <v>79</v>
      </c>
    </row>
    <row r="107" spans="1:51" s="13" customFormat="1" ht="12">
      <c r="A107" s="13"/>
      <c r="B107" s="225"/>
      <c r="C107" s="226"/>
      <c r="D107" s="218" t="s">
        <v>147</v>
      </c>
      <c r="E107" s="227" t="s">
        <v>19</v>
      </c>
      <c r="F107" s="228" t="s">
        <v>600</v>
      </c>
      <c r="G107" s="226"/>
      <c r="H107" s="229">
        <v>350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147</v>
      </c>
      <c r="AU107" s="235" t="s">
        <v>79</v>
      </c>
      <c r="AV107" s="13" t="s">
        <v>79</v>
      </c>
      <c r="AW107" s="13" t="s">
        <v>31</v>
      </c>
      <c r="AX107" s="13" t="s">
        <v>77</v>
      </c>
      <c r="AY107" s="235" t="s">
        <v>134</v>
      </c>
    </row>
    <row r="108" spans="1:65" s="2" customFormat="1" ht="16.5" customHeight="1">
      <c r="A108" s="39"/>
      <c r="B108" s="40"/>
      <c r="C108" s="205" t="s">
        <v>156</v>
      </c>
      <c r="D108" s="205" t="s">
        <v>136</v>
      </c>
      <c r="E108" s="206" t="s">
        <v>164</v>
      </c>
      <c r="F108" s="207" t="s">
        <v>165</v>
      </c>
      <c r="G108" s="208" t="s">
        <v>152</v>
      </c>
      <c r="H108" s="209">
        <v>5</v>
      </c>
      <c r="I108" s="210"/>
      <c r="J108" s="211">
        <f>ROUND(I108*H108,2)</f>
        <v>0</v>
      </c>
      <c r="K108" s="207" t="s">
        <v>140</v>
      </c>
      <c r="L108" s="45"/>
      <c r="M108" s="212" t="s">
        <v>19</v>
      </c>
      <c r="N108" s="213" t="s">
        <v>40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141</v>
      </c>
      <c r="AT108" s="216" t="s">
        <v>136</v>
      </c>
      <c r="AU108" s="216" t="s">
        <v>79</v>
      </c>
      <c r="AY108" s="18" t="s">
        <v>134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77</v>
      </c>
      <c r="BK108" s="217">
        <f>ROUND(I108*H108,2)</f>
        <v>0</v>
      </c>
      <c r="BL108" s="18" t="s">
        <v>141</v>
      </c>
      <c r="BM108" s="216" t="s">
        <v>1003</v>
      </c>
    </row>
    <row r="109" spans="1:47" s="2" customFormat="1" ht="12">
      <c r="A109" s="39"/>
      <c r="B109" s="40"/>
      <c r="C109" s="41"/>
      <c r="D109" s="218" t="s">
        <v>143</v>
      </c>
      <c r="E109" s="41"/>
      <c r="F109" s="219" t="s">
        <v>167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143</v>
      </c>
      <c r="AU109" s="18" t="s">
        <v>79</v>
      </c>
    </row>
    <row r="110" spans="1:47" s="2" customFormat="1" ht="12">
      <c r="A110" s="39"/>
      <c r="B110" s="40"/>
      <c r="C110" s="41"/>
      <c r="D110" s="223" t="s">
        <v>145</v>
      </c>
      <c r="E110" s="41"/>
      <c r="F110" s="224" t="s">
        <v>168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145</v>
      </c>
      <c r="AU110" s="18" t="s">
        <v>79</v>
      </c>
    </row>
    <row r="111" spans="1:51" s="13" customFormat="1" ht="12">
      <c r="A111" s="13"/>
      <c r="B111" s="225"/>
      <c r="C111" s="226"/>
      <c r="D111" s="218" t="s">
        <v>147</v>
      </c>
      <c r="E111" s="227" t="s">
        <v>19</v>
      </c>
      <c r="F111" s="228" t="s">
        <v>156</v>
      </c>
      <c r="G111" s="226"/>
      <c r="H111" s="229">
        <v>5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147</v>
      </c>
      <c r="AU111" s="235" t="s">
        <v>79</v>
      </c>
      <c r="AV111" s="13" t="s">
        <v>79</v>
      </c>
      <c r="AW111" s="13" t="s">
        <v>31</v>
      </c>
      <c r="AX111" s="13" t="s">
        <v>77</v>
      </c>
      <c r="AY111" s="235" t="s">
        <v>134</v>
      </c>
    </row>
    <row r="112" spans="1:65" s="2" customFormat="1" ht="16.5" customHeight="1">
      <c r="A112" s="39"/>
      <c r="B112" s="40"/>
      <c r="C112" s="205" t="s">
        <v>602</v>
      </c>
      <c r="D112" s="205" t="s">
        <v>136</v>
      </c>
      <c r="E112" s="206" t="s">
        <v>603</v>
      </c>
      <c r="F112" s="207" t="s">
        <v>604</v>
      </c>
      <c r="G112" s="208" t="s">
        <v>152</v>
      </c>
      <c r="H112" s="209">
        <v>5</v>
      </c>
      <c r="I112" s="210"/>
      <c r="J112" s="211">
        <f>ROUND(I112*H112,2)</f>
        <v>0</v>
      </c>
      <c r="K112" s="207" t="s">
        <v>140</v>
      </c>
      <c r="L112" s="45"/>
      <c r="M112" s="212" t="s">
        <v>19</v>
      </c>
      <c r="N112" s="213" t="s">
        <v>40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141</v>
      </c>
      <c r="AT112" s="216" t="s">
        <v>136</v>
      </c>
      <c r="AU112" s="216" t="s">
        <v>79</v>
      </c>
      <c r="AY112" s="18" t="s">
        <v>134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77</v>
      </c>
      <c r="BK112" s="217">
        <f>ROUND(I112*H112,2)</f>
        <v>0</v>
      </c>
      <c r="BL112" s="18" t="s">
        <v>141</v>
      </c>
      <c r="BM112" s="216" t="s">
        <v>1004</v>
      </c>
    </row>
    <row r="113" spans="1:47" s="2" customFormat="1" ht="12">
      <c r="A113" s="39"/>
      <c r="B113" s="40"/>
      <c r="C113" s="41"/>
      <c r="D113" s="218" t="s">
        <v>143</v>
      </c>
      <c r="E113" s="41"/>
      <c r="F113" s="219" t="s">
        <v>606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143</v>
      </c>
      <c r="AU113" s="18" t="s">
        <v>79</v>
      </c>
    </row>
    <row r="114" spans="1:47" s="2" customFormat="1" ht="12">
      <c r="A114" s="39"/>
      <c r="B114" s="40"/>
      <c r="C114" s="41"/>
      <c r="D114" s="223" t="s">
        <v>145</v>
      </c>
      <c r="E114" s="41"/>
      <c r="F114" s="224" t="s">
        <v>607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145</v>
      </c>
      <c r="AU114" s="18" t="s">
        <v>79</v>
      </c>
    </row>
    <row r="115" spans="1:51" s="13" customFormat="1" ht="12">
      <c r="A115" s="13"/>
      <c r="B115" s="225"/>
      <c r="C115" s="226"/>
      <c r="D115" s="218" t="s">
        <v>147</v>
      </c>
      <c r="E115" s="227" t="s">
        <v>19</v>
      </c>
      <c r="F115" s="228" t="s">
        <v>156</v>
      </c>
      <c r="G115" s="226"/>
      <c r="H115" s="229">
        <v>5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147</v>
      </c>
      <c r="AU115" s="235" t="s">
        <v>79</v>
      </c>
      <c r="AV115" s="13" t="s">
        <v>79</v>
      </c>
      <c r="AW115" s="13" t="s">
        <v>31</v>
      </c>
      <c r="AX115" s="13" t="s">
        <v>77</v>
      </c>
      <c r="AY115" s="235" t="s">
        <v>134</v>
      </c>
    </row>
    <row r="116" spans="1:65" s="2" customFormat="1" ht="16.5" customHeight="1">
      <c r="A116" s="39"/>
      <c r="B116" s="40"/>
      <c r="C116" s="205" t="s">
        <v>563</v>
      </c>
      <c r="D116" s="205" t="s">
        <v>136</v>
      </c>
      <c r="E116" s="206" t="s">
        <v>170</v>
      </c>
      <c r="F116" s="207" t="s">
        <v>171</v>
      </c>
      <c r="G116" s="208" t="s">
        <v>152</v>
      </c>
      <c r="H116" s="209">
        <v>15</v>
      </c>
      <c r="I116" s="210"/>
      <c r="J116" s="211">
        <f>ROUND(I116*H116,2)</f>
        <v>0</v>
      </c>
      <c r="K116" s="207" t="s">
        <v>140</v>
      </c>
      <c r="L116" s="45"/>
      <c r="M116" s="212" t="s">
        <v>19</v>
      </c>
      <c r="N116" s="213" t="s">
        <v>40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141</v>
      </c>
      <c r="AT116" s="216" t="s">
        <v>136</v>
      </c>
      <c r="AU116" s="216" t="s">
        <v>79</v>
      </c>
      <c r="AY116" s="18" t="s">
        <v>134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77</v>
      </c>
      <c r="BK116" s="217">
        <f>ROUND(I116*H116,2)</f>
        <v>0</v>
      </c>
      <c r="BL116" s="18" t="s">
        <v>141</v>
      </c>
      <c r="BM116" s="216" t="s">
        <v>1005</v>
      </c>
    </row>
    <row r="117" spans="1:47" s="2" customFormat="1" ht="12">
      <c r="A117" s="39"/>
      <c r="B117" s="40"/>
      <c r="C117" s="41"/>
      <c r="D117" s="218" t="s">
        <v>143</v>
      </c>
      <c r="E117" s="41"/>
      <c r="F117" s="219" t="s">
        <v>173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143</v>
      </c>
      <c r="AU117" s="18" t="s">
        <v>79</v>
      </c>
    </row>
    <row r="118" spans="1:47" s="2" customFormat="1" ht="12">
      <c r="A118" s="39"/>
      <c r="B118" s="40"/>
      <c r="C118" s="41"/>
      <c r="D118" s="223" t="s">
        <v>145</v>
      </c>
      <c r="E118" s="41"/>
      <c r="F118" s="224" t="s">
        <v>174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145</v>
      </c>
      <c r="AU118" s="18" t="s">
        <v>79</v>
      </c>
    </row>
    <row r="119" spans="1:51" s="13" customFormat="1" ht="12">
      <c r="A119" s="13"/>
      <c r="B119" s="225"/>
      <c r="C119" s="226"/>
      <c r="D119" s="218" t="s">
        <v>147</v>
      </c>
      <c r="E119" s="227" t="s">
        <v>19</v>
      </c>
      <c r="F119" s="228" t="s">
        <v>8</v>
      </c>
      <c r="G119" s="226"/>
      <c r="H119" s="229">
        <v>15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147</v>
      </c>
      <c r="AU119" s="235" t="s">
        <v>79</v>
      </c>
      <c r="AV119" s="13" t="s">
        <v>79</v>
      </c>
      <c r="AW119" s="13" t="s">
        <v>31</v>
      </c>
      <c r="AX119" s="13" t="s">
        <v>77</v>
      </c>
      <c r="AY119" s="235" t="s">
        <v>134</v>
      </c>
    </row>
    <row r="120" spans="1:65" s="2" customFormat="1" ht="16.5" customHeight="1">
      <c r="A120" s="39"/>
      <c r="B120" s="40"/>
      <c r="C120" s="205" t="s">
        <v>352</v>
      </c>
      <c r="D120" s="205" t="s">
        <v>136</v>
      </c>
      <c r="E120" s="206" t="s">
        <v>176</v>
      </c>
      <c r="F120" s="207" t="s">
        <v>177</v>
      </c>
      <c r="G120" s="208" t="s">
        <v>152</v>
      </c>
      <c r="H120" s="209">
        <v>5</v>
      </c>
      <c r="I120" s="210"/>
      <c r="J120" s="211">
        <f>ROUND(I120*H120,2)</f>
        <v>0</v>
      </c>
      <c r="K120" s="207" t="s">
        <v>140</v>
      </c>
      <c r="L120" s="45"/>
      <c r="M120" s="212" t="s">
        <v>19</v>
      </c>
      <c r="N120" s="213" t="s">
        <v>40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141</v>
      </c>
      <c r="AT120" s="216" t="s">
        <v>136</v>
      </c>
      <c r="AU120" s="216" t="s">
        <v>79</v>
      </c>
      <c r="AY120" s="18" t="s">
        <v>134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77</v>
      </c>
      <c r="BK120" s="217">
        <f>ROUND(I120*H120,2)</f>
        <v>0</v>
      </c>
      <c r="BL120" s="18" t="s">
        <v>141</v>
      </c>
      <c r="BM120" s="216" t="s">
        <v>1006</v>
      </c>
    </row>
    <row r="121" spans="1:47" s="2" customFormat="1" ht="12">
      <c r="A121" s="39"/>
      <c r="B121" s="40"/>
      <c r="C121" s="41"/>
      <c r="D121" s="218" t="s">
        <v>143</v>
      </c>
      <c r="E121" s="41"/>
      <c r="F121" s="219" t="s">
        <v>179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143</v>
      </c>
      <c r="AU121" s="18" t="s">
        <v>79</v>
      </c>
    </row>
    <row r="122" spans="1:47" s="2" customFormat="1" ht="12">
      <c r="A122" s="39"/>
      <c r="B122" s="40"/>
      <c r="C122" s="41"/>
      <c r="D122" s="223" t="s">
        <v>145</v>
      </c>
      <c r="E122" s="41"/>
      <c r="F122" s="224" t="s">
        <v>180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145</v>
      </c>
      <c r="AU122" s="18" t="s">
        <v>79</v>
      </c>
    </row>
    <row r="123" spans="1:51" s="13" customFormat="1" ht="12">
      <c r="A123" s="13"/>
      <c r="B123" s="225"/>
      <c r="C123" s="226"/>
      <c r="D123" s="218" t="s">
        <v>147</v>
      </c>
      <c r="E123" s="227" t="s">
        <v>19</v>
      </c>
      <c r="F123" s="228" t="s">
        <v>156</v>
      </c>
      <c r="G123" s="226"/>
      <c r="H123" s="229">
        <v>5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147</v>
      </c>
      <c r="AU123" s="235" t="s">
        <v>79</v>
      </c>
      <c r="AV123" s="13" t="s">
        <v>79</v>
      </c>
      <c r="AW123" s="13" t="s">
        <v>31</v>
      </c>
      <c r="AX123" s="13" t="s">
        <v>77</v>
      </c>
      <c r="AY123" s="235" t="s">
        <v>134</v>
      </c>
    </row>
    <row r="124" spans="1:65" s="2" customFormat="1" ht="16.5" customHeight="1">
      <c r="A124" s="39"/>
      <c r="B124" s="40"/>
      <c r="C124" s="205" t="s">
        <v>490</v>
      </c>
      <c r="D124" s="205" t="s">
        <v>136</v>
      </c>
      <c r="E124" s="206" t="s">
        <v>615</v>
      </c>
      <c r="F124" s="207" t="s">
        <v>616</v>
      </c>
      <c r="G124" s="208" t="s">
        <v>152</v>
      </c>
      <c r="H124" s="209">
        <v>5</v>
      </c>
      <c r="I124" s="210"/>
      <c r="J124" s="211">
        <f>ROUND(I124*H124,2)</f>
        <v>0</v>
      </c>
      <c r="K124" s="207" t="s">
        <v>140</v>
      </c>
      <c r="L124" s="45"/>
      <c r="M124" s="212" t="s">
        <v>19</v>
      </c>
      <c r="N124" s="213" t="s">
        <v>40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141</v>
      </c>
      <c r="AT124" s="216" t="s">
        <v>136</v>
      </c>
      <c r="AU124" s="216" t="s">
        <v>79</v>
      </c>
      <c r="AY124" s="18" t="s">
        <v>134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77</v>
      </c>
      <c r="BK124" s="217">
        <f>ROUND(I124*H124,2)</f>
        <v>0</v>
      </c>
      <c r="BL124" s="18" t="s">
        <v>141</v>
      </c>
      <c r="BM124" s="216" t="s">
        <v>1007</v>
      </c>
    </row>
    <row r="125" spans="1:47" s="2" customFormat="1" ht="12">
      <c r="A125" s="39"/>
      <c r="B125" s="40"/>
      <c r="C125" s="41"/>
      <c r="D125" s="218" t="s">
        <v>143</v>
      </c>
      <c r="E125" s="41"/>
      <c r="F125" s="219" t="s">
        <v>618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143</v>
      </c>
      <c r="AU125" s="18" t="s">
        <v>79</v>
      </c>
    </row>
    <row r="126" spans="1:47" s="2" customFormat="1" ht="12">
      <c r="A126" s="39"/>
      <c r="B126" s="40"/>
      <c r="C126" s="41"/>
      <c r="D126" s="223" t="s">
        <v>145</v>
      </c>
      <c r="E126" s="41"/>
      <c r="F126" s="224" t="s">
        <v>619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145</v>
      </c>
      <c r="AU126" s="18" t="s">
        <v>79</v>
      </c>
    </row>
    <row r="127" spans="1:51" s="13" customFormat="1" ht="12">
      <c r="A127" s="13"/>
      <c r="B127" s="225"/>
      <c r="C127" s="226"/>
      <c r="D127" s="218" t="s">
        <v>147</v>
      </c>
      <c r="E127" s="227" t="s">
        <v>19</v>
      </c>
      <c r="F127" s="228" t="s">
        <v>156</v>
      </c>
      <c r="G127" s="226"/>
      <c r="H127" s="229">
        <v>5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147</v>
      </c>
      <c r="AU127" s="235" t="s">
        <v>79</v>
      </c>
      <c r="AV127" s="13" t="s">
        <v>79</v>
      </c>
      <c r="AW127" s="13" t="s">
        <v>31</v>
      </c>
      <c r="AX127" s="13" t="s">
        <v>77</v>
      </c>
      <c r="AY127" s="235" t="s">
        <v>134</v>
      </c>
    </row>
    <row r="128" spans="1:65" s="2" customFormat="1" ht="16.5" customHeight="1">
      <c r="A128" s="39"/>
      <c r="B128" s="40"/>
      <c r="C128" s="205" t="s">
        <v>548</v>
      </c>
      <c r="D128" s="205" t="s">
        <v>136</v>
      </c>
      <c r="E128" s="206" t="s">
        <v>188</v>
      </c>
      <c r="F128" s="207" t="s">
        <v>189</v>
      </c>
      <c r="G128" s="208" t="s">
        <v>139</v>
      </c>
      <c r="H128" s="209">
        <v>200</v>
      </c>
      <c r="I128" s="210"/>
      <c r="J128" s="211">
        <f>ROUND(I128*H128,2)</f>
        <v>0</v>
      </c>
      <c r="K128" s="207" t="s">
        <v>140</v>
      </c>
      <c r="L128" s="45"/>
      <c r="M128" s="212" t="s">
        <v>19</v>
      </c>
      <c r="N128" s="213" t="s">
        <v>40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0.44</v>
      </c>
      <c r="T128" s="215">
        <f>S128*H128</f>
        <v>88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141</v>
      </c>
      <c r="AT128" s="216" t="s">
        <v>136</v>
      </c>
      <c r="AU128" s="216" t="s">
        <v>79</v>
      </c>
      <c r="AY128" s="18" t="s">
        <v>134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77</v>
      </c>
      <c r="BK128" s="217">
        <f>ROUND(I128*H128,2)</f>
        <v>0</v>
      </c>
      <c r="BL128" s="18" t="s">
        <v>141</v>
      </c>
      <c r="BM128" s="216" t="s">
        <v>1008</v>
      </c>
    </row>
    <row r="129" spans="1:47" s="2" customFormat="1" ht="12">
      <c r="A129" s="39"/>
      <c r="B129" s="40"/>
      <c r="C129" s="41"/>
      <c r="D129" s="218" t="s">
        <v>143</v>
      </c>
      <c r="E129" s="41"/>
      <c r="F129" s="219" t="s">
        <v>191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143</v>
      </c>
      <c r="AU129" s="18" t="s">
        <v>79</v>
      </c>
    </row>
    <row r="130" spans="1:47" s="2" customFormat="1" ht="12">
      <c r="A130" s="39"/>
      <c r="B130" s="40"/>
      <c r="C130" s="41"/>
      <c r="D130" s="223" t="s">
        <v>145</v>
      </c>
      <c r="E130" s="41"/>
      <c r="F130" s="224" t="s">
        <v>192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145</v>
      </c>
      <c r="AU130" s="18" t="s">
        <v>79</v>
      </c>
    </row>
    <row r="131" spans="1:51" s="13" customFormat="1" ht="12">
      <c r="A131" s="13"/>
      <c r="B131" s="225"/>
      <c r="C131" s="226"/>
      <c r="D131" s="218" t="s">
        <v>147</v>
      </c>
      <c r="E131" s="227" t="s">
        <v>19</v>
      </c>
      <c r="F131" s="228" t="s">
        <v>1009</v>
      </c>
      <c r="G131" s="226"/>
      <c r="H131" s="229">
        <v>200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147</v>
      </c>
      <c r="AU131" s="235" t="s">
        <v>79</v>
      </c>
      <c r="AV131" s="13" t="s">
        <v>79</v>
      </c>
      <c r="AW131" s="13" t="s">
        <v>31</v>
      </c>
      <c r="AX131" s="13" t="s">
        <v>77</v>
      </c>
      <c r="AY131" s="235" t="s">
        <v>134</v>
      </c>
    </row>
    <row r="132" spans="1:65" s="2" customFormat="1" ht="16.5" customHeight="1">
      <c r="A132" s="39"/>
      <c r="B132" s="40"/>
      <c r="C132" s="205" t="s">
        <v>773</v>
      </c>
      <c r="D132" s="205" t="s">
        <v>136</v>
      </c>
      <c r="E132" s="206" t="s">
        <v>194</v>
      </c>
      <c r="F132" s="207" t="s">
        <v>195</v>
      </c>
      <c r="G132" s="208" t="s">
        <v>196</v>
      </c>
      <c r="H132" s="209">
        <v>60</v>
      </c>
      <c r="I132" s="210"/>
      <c r="J132" s="211">
        <f>ROUND(I132*H132,2)</f>
        <v>0</v>
      </c>
      <c r="K132" s="207" t="s">
        <v>140</v>
      </c>
      <c r="L132" s="45"/>
      <c r="M132" s="212" t="s">
        <v>19</v>
      </c>
      <c r="N132" s="213" t="s">
        <v>40</v>
      </c>
      <c r="O132" s="85"/>
      <c r="P132" s="214">
        <f>O132*H132</f>
        <v>0</v>
      </c>
      <c r="Q132" s="214">
        <v>3.2634E-05</v>
      </c>
      <c r="R132" s="214">
        <f>Q132*H132</f>
        <v>0.00195804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141</v>
      </c>
      <c r="AT132" s="216" t="s">
        <v>136</v>
      </c>
      <c r="AU132" s="216" t="s">
        <v>79</v>
      </c>
      <c r="AY132" s="18" t="s">
        <v>134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77</v>
      </c>
      <c r="BK132" s="217">
        <f>ROUND(I132*H132,2)</f>
        <v>0</v>
      </c>
      <c r="BL132" s="18" t="s">
        <v>141</v>
      </c>
      <c r="BM132" s="216" t="s">
        <v>1010</v>
      </c>
    </row>
    <row r="133" spans="1:47" s="2" customFormat="1" ht="12">
      <c r="A133" s="39"/>
      <c r="B133" s="40"/>
      <c r="C133" s="41"/>
      <c r="D133" s="218" t="s">
        <v>143</v>
      </c>
      <c r="E133" s="41"/>
      <c r="F133" s="219" t="s">
        <v>198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143</v>
      </c>
      <c r="AU133" s="18" t="s">
        <v>79</v>
      </c>
    </row>
    <row r="134" spans="1:47" s="2" customFormat="1" ht="12">
      <c r="A134" s="39"/>
      <c r="B134" s="40"/>
      <c r="C134" s="41"/>
      <c r="D134" s="223" t="s">
        <v>145</v>
      </c>
      <c r="E134" s="41"/>
      <c r="F134" s="224" t="s">
        <v>199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145</v>
      </c>
      <c r="AU134" s="18" t="s">
        <v>79</v>
      </c>
    </row>
    <row r="135" spans="1:51" s="13" customFormat="1" ht="12">
      <c r="A135" s="13"/>
      <c r="B135" s="225"/>
      <c r="C135" s="226"/>
      <c r="D135" s="218" t="s">
        <v>147</v>
      </c>
      <c r="E135" s="227" t="s">
        <v>19</v>
      </c>
      <c r="F135" s="228" t="s">
        <v>1011</v>
      </c>
      <c r="G135" s="226"/>
      <c r="H135" s="229">
        <v>60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147</v>
      </c>
      <c r="AU135" s="235" t="s">
        <v>79</v>
      </c>
      <c r="AV135" s="13" t="s">
        <v>79</v>
      </c>
      <c r="AW135" s="13" t="s">
        <v>31</v>
      </c>
      <c r="AX135" s="13" t="s">
        <v>77</v>
      </c>
      <c r="AY135" s="235" t="s">
        <v>134</v>
      </c>
    </row>
    <row r="136" spans="1:65" s="2" customFormat="1" ht="16.5" customHeight="1">
      <c r="A136" s="39"/>
      <c r="B136" s="40"/>
      <c r="C136" s="205" t="s">
        <v>496</v>
      </c>
      <c r="D136" s="205" t="s">
        <v>136</v>
      </c>
      <c r="E136" s="206" t="s">
        <v>210</v>
      </c>
      <c r="F136" s="207" t="s">
        <v>211</v>
      </c>
      <c r="G136" s="208" t="s">
        <v>212</v>
      </c>
      <c r="H136" s="209">
        <v>80</v>
      </c>
      <c r="I136" s="210"/>
      <c r="J136" s="211">
        <f>ROUND(I136*H136,2)</f>
        <v>0</v>
      </c>
      <c r="K136" s="207" t="s">
        <v>140</v>
      </c>
      <c r="L136" s="45"/>
      <c r="M136" s="212" t="s">
        <v>19</v>
      </c>
      <c r="N136" s="213" t="s">
        <v>40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141</v>
      </c>
      <c r="AT136" s="216" t="s">
        <v>136</v>
      </c>
      <c r="AU136" s="216" t="s">
        <v>79</v>
      </c>
      <c r="AY136" s="18" t="s">
        <v>134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77</v>
      </c>
      <c r="BK136" s="217">
        <f>ROUND(I136*H136,2)</f>
        <v>0</v>
      </c>
      <c r="BL136" s="18" t="s">
        <v>141</v>
      </c>
      <c r="BM136" s="216" t="s">
        <v>1012</v>
      </c>
    </row>
    <row r="137" spans="1:47" s="2" customFormat="1" ht="12">
      <c r="A137" s="39"/>
      <c r="B137" s="40"/>
      <c r="C137" s="41"/>
      <c r="D137" s="218" t="s">
        <v>143</v>
      </c>
      <c r="E137" s="41"/>
      <c r="F137" s="219" t="s">
        <v>214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143</v>
      </c>
      <c r="AU137" s="18" t="s">
        <v>79</v>
      </c>
    </row>
    <row r="138" spans="1:47" s="2" customFormat="1" ht="12">
      <c r="A138" s="39"/>
      <c r="B138" s="40"/>
      <c r="C138" s="41"/>
      <c r="D138" s="223" t="s">
        <v>145</v>
      </c>
      <c r="E138" s="41"/>
      <c r="F138" s="224" t="s">
        <v>215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145</v>
      </c>
      <c r="AU138" s="18" t="s">
        <v>79</v>
      </c>
    </row>
    <row r="139" spans="1:51" s="13" customFormat="1" ht="12">
      <c r="A139" s="13"/>
      <c r="B139" s="225"/>
      <c r="C139" s="226"/>
      <c r="D139" s="218" t="s">
        <v>147</v>
      </c>
      <c r="E139" s="227" t="s">
        <v>19</v>
      </c>
      <c r="F139" s="228" t="s">
        <v>1013</v>
      </c>
      <c r="G139" s="226"/>
      <c r="H139" s="229">
        <v>80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147</v>
      </c>
      <c r="AU139" s="235" t="s">
        <v>79</v>
      </c>
      <c r="AV139" s="13" t="s">
        <v>79</v>
      </c>
      <c r="AW139" s="13" t="s">
        <v>31</v>
      </c>
      <c r="AX139" s="13" t="s">
        <v>77</v>
      </c>
      <c r="AY139" s="235" t="s">
        <v>134</v>
      </c>
    </row>
    <row r="140" spans="1:65" s="2" customFormat="1" ht="16.5" customHeight="1">
      <c r="A140" s="39"/>
      <c r="B140" s="40"/>
      <c r="C140" s="205" t="s">
        <v>629</v>
      </c>
      <c r="D140" s="205" t="s">
        <v>136</v>
      </c>
      <c r="E140" s="206" t="s">
        <v>201</v>
      </c>
      <c r="F140" s="207" t="s">
        <v>202</v>
      </c>
      <c r="G140" s="208" t="s">
        <v>139</v>
      </c>
      <c r="H140" s="209">
        <v>1015</v>
      </c>
      <c r="I140" s="210"/>
      <c r="J140" s="211">
        <f>ROUND(I140*H140,2)</f>
        <v>0</v>
      </c>
      <c r="K140" s="207" t="s">
        <v>140</v>
      </c>
      <c r="L140" s="45"/>
      <c r="M140" s="212" t="s">
        <v>19</v>
      </c>
      <c r="N140" s="213" t="s">
        <v>40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141</v>
      </c>
      <c r="AT140" s="216" t="s">
        <v>136</v>
      </c>
      <c r="AU140" s="216" t="s">
        <v>79</v>
      </c>
      <c r="AY140" s="18" t="s">
        <v>134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77</v>
      </c>
      <c r="BK140" s="217">
        <f>ROUND(I140*H140,2)</f>
        <v>0</v>
      </c>
      <c r="BL140" s="18" t="s">
        <v>141</v>
      </c>
      <c r="BM140" s="216" t="s">
        <v>1014</v>
      </c>
    </row>
    <row r="141" spans="1:47" s="2" customFormat="1" ht="12">
      <c r="A141" s="39"/>
      <c r="B141" s="40"/>
      <c r="C141" s="41"/>
      <c r="D141" s="218" t="s">
        <v>143</v>
      </c>
      <c r="E141" s="41"/>
      <c r="F141" s="219" t="s">
        <v>204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143</v>
      </c>
      <c r="AU141" s="18" t="s">
        <v>79</v>
      </c>
    </row>
    <row r="142" spans="1:47" s="2" customFormat="1" ht="12">
      <c r="A142" s="39"/>
      <c r="B142" s="40"/>
      <c r="C142" s="41"/>
      <c r="D142" s="223" t="s">
        <v>145</v>
      </c>
      <c r="E142" s="41"/>
      <c r="F142" s="224" t="s">
        <v>205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145</v>
      </c>
      <c r="AU142" s="18" t="s">
        <v>79</v>
      </c>
    </row>
    <row r="143" spans="1:51" s="13" customFormat="1" ht="12">
      <c r="A143" s="13"/>
      <c r="B143" s="225"/>
      <c r="C143" s="226"/>
      <c r="D143" s="218" t="s">
        <v>147</v>
      </c>
      <c r="E143" s="227" t="s">
        <v>19</v>
      </c>
      <c r="F143" s="228" t="s">
        <v>1015</v>
      </c>
      <c r="G143" s="226"/>
      <c r="H143" s="229">
        <v>1015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147</v>
      </c>
      <c r="AU143" s="235" t="s">
        <v>79</v>
      </c>
      <c r="AV143" s="13" t="s">
        <v>79</v>
      </c>
      <c r="AW143" s="13" t="s">
        <v>31</v>
      </c>
      <c r="AX143" s="13" t="s">
        <v>69</v>
      </c>
      <c r="AY143" s="235" t="s">
        <v>134</v>
      </c>
    </row>
    <row r="144" spans="1:51" s="14" customFormat="1" ht="12">
      <c r="A144" s="14"/>
      <c r="B144" s="236"/>
      <c r="C144" s="237"/>
      <c r="D144" s="218" t="s">
        <v>147</v>
      </c>
      <c r="E144" s="238" t="s">
        <v>19</v>
      </c>
      <c r="F144" s="239" t="s">
        <v>208</v>
      </c>
      <c r="G144" s="237"/>
      <c r="H144" s="240">
        <v>1015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147</v>
      </c>
      <c r="AU144" s="246" t="s">
        <v>79</v>
      </c>
      <c r="AV144" s="14" t="s">
        <v>141</v>
      </c>
      <c r="AW144" s="14" t="s">
        <v>31</v>
      </c>
      <c r="AX144" s="14" t="s">
        <v>77</v>
      </c>
      <c r="AY144" s="246" t="s">
        <v>134</v>
      </c>
    </row>
    <row r="145" spans="1:65" s="2" customFormat="1" ht="21.75" customHeight="1">
      <c r="A145" s="39"/>
      <c r="B145" s="40"/>
      <c r="C145" s="205" t="s">
        <v>569</v>
      </c>
      <c r="D145" s="205" t="s">
        <v>136</v>
      </c>
      <c r="E145" s="206" t="s">
        <v>218</v>
      </c>
      <c r="F145" s="207" t="s">
        <v>219</v>
      </c>
      <c r="G145" s="208" t="s">
        <v>220</v>
      </c>
      <c r="H145" s="209">
        <v>20.35</v>
      </c>
      <c r="I145" s="210"/>
      <c r="J145" s="211">
        <f>ROUND(I145*H145,2)</f>
        <v>0</v>
      </c>
      <c r="K145" s="207" t="s">
        <v>140</v>
      </c>
      <c r="L145" s="45"/>
      <c r="M145" s="212" t="s">
        <v>19</v>
      </c>
      <c r="N145" s="213" t="s">
        <v>40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141</v>
      </c>
      <c r="AT145" s="216" t="s">
        <v>136</v>
      </c>
      <c r="AU145" s="216" t="s">
        <v>79</v>
      </c>
      <c r="AY145" s="18" t="s">
        <v>134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77</v>
      </c>
      <c r="BK145" s="217">
        <f>ROUND(I145*H145,2)</f>
        <v>0</v>
      </c>
      <c r="BL145" s="18" t="s">
        <v>141</v>
      </c>
      <c r="BM145" s="216" t="s">
        <v>1016</v>
      </c>
    </row>
    <row r="146" spans="1:47" s="2" customFormat="1" ht="12">
      <c r="A146" s="39"/>
      <c r="B146" s="40"/>
      <c r="C146" s="41"/>
      <c r="D146" s="218" t="s">
        <v>143</v>
      </c>
      <c r="E146" s="41"/>
      <c r="F146" s="219" t="s">
        <v>222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143</v>
      </c>
      <c r="AU146" s="18" t="s">
        <v>79</v>
      </c>
    </row>
    <row r="147" spans="1:47" s="2" customFormat="1" ht="12">
      <c r="A147" s="39"/>
      <c r="B147" s="40"/>
      <c r="C147" s="41"/>
      <c r="D147" s="223" t="s">
        <v>145</v>
      </c>
      <c r="E147" s="41"/>
      <c r="F147" s="224" t="s">
        <v>223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145</v>
      </c>
      <c r="AU147" s="18" t="s">
        <v>79</v>
      </c>
    </row>
    <row r="148" spans="1:51" s="13" customFormat="1" ht="12">
      <c r="A148" s="13"/>
      <c r="B148" s="225"/>
      <c r="C148" s="226"/>
      <c r="D148" s="218" t="s">
        <v>147</v>
      </c>
      <c r="E148" s="227" t="s">
        <v>19</v>
      </c>
      <c r="F148" s="228" t="s">
        <v>1017</v>
      </c>
      <c r="G148" s="226"/>
      <c r="H148" s="229">
        <v>12.35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147</v>
      </c>
      <c r="AU148" s="235" t="s">
        <v>79</v>
      </c>
      <c r="AV148" s="13" t="s">
        <v>79</v>
      </c>
      <c r="AW148" s="13" t="s">
        <v>31</v>
      </c>
      <c r="AX148" s="13" t="s">
        <v>69</v>
      </c>
      <c r="AY148" s="235" t="s">
        <v>134</v>
      </c>
    </row>
    <row r="149" spans="1:51" s="13" customFormat="1" ht="12">
      <c r="A149" s="13"/>
      <c r="B149" s="225"/>
      <c r="C149" s="226"/>
      <c r="D149" s="218" t="s">
        <v>147</v>
      </c>
      <c r="E149" s="227" t="s">
        <v>19</v>
      </c>
      <c r="F149" s="228" t="s">
        <v>1018</v>
      </c>
      <c r="G149" s="226"/>
      <c r="H149" s="229">
        <v>8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147</v>
      </c>
      <c r="AU149" s="235" t="s">
        <v>79</v>
      </c>
      <c r="AV149" s="13" t="s">
        <v>79</v>
      </c>
      <c r="AW149" s="13" t="s">
        <v>31</v>
      </c>
      <c r="AX149" s="13" t="s">
        <v>69</v>
      </c>
      <c r="AY149" s="235" t="s">
        <v>134</v>
      </c>
    </row>
    <row r="150" spans="1:51" s="14" customFormat="1" ht="12">
      <c r="A150" s="14"/>
      <c r="B150" s="236"/>
      <c r="C150" s="237"/>
      <c r="D150" s="218" t="s">
        <v>147</v>
      </c>
      <c r="E150" s="238" t="s">
        <v>19</v>
      </c>
      <c r="F150" s="239" t="s">
        <v>208</v>
      </c>
      <c r="G150" s="237"/>
      <c r="H150" s="240">
        <v>20.35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147</v>
      </c>
      <c r="AU150" s="246" t="s">
        <v>79</v>
      </c>
      <c r="AV150" s="14" t="s">
        <v>141</v>
      </c>
      <c r="AW150" s="14" t="s">
        <v>31</v>
      </c>
      <c r="AX150" s="14" t="s">
        <v>77</v>
      </c>
      <c r="AY150" s="246" t="s">
        <v>134</v>
      </c>
    </row>
    <row r="151" spans="1:65" s="2" customFormat="1" ht="16.5" customHeight="1">
      <c r="A151" s="39"/>
      <c r="B151" s="40"/>
      <c r="C151" s="205" t="s">
        <v>301</v>
      </c>
      <c r="D151" s="205" t="s">
        <v>136</v>
      </c>
      <c r="E151" s="206" t="s">
        <v>225</v>
      </c>
      <c r="F151" s="207" t="s">
        <v>226</v>
      </c>
      <c r="G151" s="208" t="s">
        <v>220</v>
      </c>
      <c r="H151" s="209">
        <v>282.78</v>
      </c>
      <c r="I151" s="210"/>
      <c r="J151" s="211">
        <f>ROUND(I151*H151,2)</f>
        <v>0</v>
      </c>
      <c r="K151" s="207" t="s">
        <v>140</v>
      </c>
      <c r="L151" s="45"/>
      <c r="M151" s="212" t="s">
        <v>19</v>
      </c>
      <c r="N151" s="213" t="s">
        <v>40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141</v>
      </c>
      <c r="AT151" s="216" t="s">
        <v>136</v>
      </c>
      <c r="AU151" s="216" t="s">
        <v>79</v>
      </c>
      <c r="AY151" s="18" t="s">
        <v>134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77</v>
      </c>
      <c r="BK151" s="217">
        <f>ROUND(I151*H151,2)</f>
        <v>0</v>
      </c>
      <c r="BL151" s="18" t="s">
        <v>141</v>
      </c>
      <c r="BM151" s="216" t="s">
        <v>1019</v>
      </c>
    </row>
    <row r="152" spans="1:47" s="2" customFormat="1" ht="12">
      <c r="A152" s="39"/>
      <c r="B152" s="40"/>
      <c r="C152" s="41"/>
      <c r="D152" s="218" t="s">
        <v>143</v>
      </c>
      <c r="E152" s="41"/>
      <c r="F152" s="219" t="s">
        <v>228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143</v>
      </c>
      <c r="AU152" s="18" t="s">
        <v>79</v>
      </c>
    </row>
    <row r="153" spans="1:47" s="2" customFormat="1" ht="12">
      <c r="A153" s="39"/>
      <c r="B153" s="40"/>
      <c r="C153" s="41"/>
      <c r="D153" s="223" t="s">
        <v>145</v>
      </c>
      <c r="E153" s="41"/>
      <c r="F153" s="224" t="s">
        <v>229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145</v>
      </c>
      <c r="AU153" s="18" t="s">
        <v>79</v>
      </c>
    </row>
    <row r="154" spans="1:51" s="13" customFormat="1" ht="12">
      <c r="A154" s="13"/>
      <c r="B154" s="225"/>
      <c r="C154" s="226"/>
      <c r="D154" s="218" t="s">
        <v>147</v>
      </c>
      <c r="E154" s="227" t="s">
        <v>19</v>
      </c>
      <c r="F154" s="228" t="s">
        <v>1020</v>
      </c>
      <c r="G154" s="226"/>
      <c r="H154" s="229">
        <v>282.78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147</v>
      </c>
      <c r="AU154" s="235" t="s">
        <v>79</v>
      </c>
      <c r="AV154" s="13" t="s">
        <v>79</v>
      </c>
      <c r="AW154" s="13" t="s">
        <v>31</v>
      </c>
      <c r="AX154" s="13" t="s">
        <v>69</v>
      </c>
      <c r="AY154" s="235" t="s">
        <v>134</v>
      </c>
    </row>
    <row r="155" spans="1:51" s="14" customFormat="1" ht="12">
      <c r="A155" s="14"/>
      <c r="B155" s="236"/>
      <c r="C155" s="237"/>
      <c r="D155" s="218" t="s">
        <v>147</v>
      </c>
      <c r="E155" s="238" t="s">
        <v>19</v>
      </c>
      <c r="F155" s="239" t="s">
        <v>232</v>
      </c>
      <c r="G155" s="237"/>
      <c r="H155" s="240">
        <v>282.78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147</v>
      </c>
      <c r="AU155" s="246" t="s">
        <v>79</v>
      </c>
      <c r="AV155" s="14" t="s">
        <v>141</v>
      </c>
      <c r="AW155" s="14" t="s">
        <v>31</v>
      </c>
      <c r="AX155" s="14" t="s">
        <v>77</v>
      </c>
      <c r="AY155" s="246" t="s">
        <v>134</v>
      </c>
    </row>
    <row r="156" spans="1:65" s="2" customFormat="1" ht="21.75" customHeight="1">
      <c r="A156" s="39"/>
      <c r="B156" s="40"/>
      <c r="C156" s="205" t="s">
        <v>432</v>
      </c>
      <c r="D156" s="205" t="s">
        <v>136</v>
      </c>
      <c r="E156" s="206" t="s">
        <v>234</v>
      </c>
      <c r="F156" s="207" t="s">
        <v>235</v>
      </c>
      <c r="G156" s="208" t="s">
        <v>220</v>
      </c>
      <c r="H156" s="209">
        <v>314.2</v>
      </c>
      <c r="I156" s="210"/>
      <c r="J156" s="211">
        <f>ROUND(I156*H156,2)</f>
        <v>0</v>
      </c>
      <c r="K156" s="207" t="s">
        <v>140</v>
      </c>
      <c r="L156" s="45"/>
      <c r="M156" s="212" t="s">
        <v>19</v>
      </c>
      <c r="N156" s="213" t="s">
        <v>40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141</v>
      </c>
      <c r="AT156" s="216" t="s">
        <v>136</v>
      </c>
      <c r="AU156" s="216" t="s">
        <v>79</v>
      </c>
      <c r="AY156" s="18" t="s">
        <v>134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77</v>
      </c>
      <c r="BK156" s="217">
        <f>ROUND(I156*H156,2)</f>
        <v>0</v>
      </c>
      <c r="BL156" s="18" t="s">
        <v>141</v>
      </c>
      <c r="BM156" s="216" t="s">
        <v>1021</v>
      </c>
    </row>
    <row r="157" spans="1:47" s="2" customFormat="1" ht="12">
      <c r="A157" s="39"/>
      <c r="B157" s="40"/>
      <c r="C157" s="41"/>
      <c r="D157" s="218" t="s">
        <v>143</v>
      </c>
      <c r="E157" s="41"/>
      <c r="F157" s="219" t="s">
        <v>237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143</v>
      </c>
      <c r="AU157" s="18" t="s">
        <v>79</v>
      </c>
    </row>
    <row r="158" spans="1:47" s="2" customFormat="1" ht="12">
      <c r="A158" s="39"/>
      <c r="B158" s="40"/>
      <c r="C158" s="41"/>
      <c r="D158" s="223" t="s">
        <v>145</v>
      </c>
      <c r="E158" s="41"/>
      <c r="F158" s="224" t="s">
        <v>238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145</v>
      </c>
      <c r="AU158" s="18" t="s">
        <v>79</v>
      </c>
    </row>
    <row r="159" spans="1:51" s="13" customFormat="1" ht="12">
      <c r="A159" s="13"/>
      <c r="B159" s="225"/>
      <c r="C159" s="226"/>
      <c r="D159" s="218" t="s">
        <v>147</v>
      </c>
      <c r="E159" s="227" t="s">
        <v>19</v>
      </c>
      <c r="F159" s="228" t="s">
        <v>1022</v>
      </c>
      <c r="G159" s="226"/>
      <c r="H159" s="229">
        <v>314.2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147</v>
      </c>
      <c r="AU159" s="235" t="s">
        <v>79</v>
      </c>
      <c r="AV159" s="13" t="s">
        <v>79</v>
      </c>
      <c r="AW159" s="13" t="s">
        <v>31</v>
      </c>
      <c r="AX159" s="13" t="s">
        <v>69</v>
      </c>
      <c r="AY159" s="235" t="s">
        <v>134</v>
      </c>
    </row>
    <row r="160" spans="1:51" s="14" customFormat="1" ht="12">
      <c r="A160" s="14"/>
      <c r="B160" s="236"/>
      <c r="C160" s="237"/>
      <c r="D160" s="218" t="s">
        <v>147</v>
      </c>
      <c r="E160" s="238" t="s">
        <v>19</v>
      </c>
      <c r="F160" s="239" t="s">
        <v>232</v>
      </c>
      <c r="G160" s="237"/>
      <c r="H160" s="240">
        <v>314.2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147</v>
      </c>
      <c r="AU160" s="246" t="s">
        <v>79</v>
      </c>
      <c r="AV160" s="14" t="s">
        <v>141</v>
      </c>
      <c r="AW160" s="14" t="s">
        <v>31</v>
      </c>
      <c r="AX160" s="14" t="s">
        <v>77</v>
      </c>
      <c r="AY160" s="246" t="s">
        <v>134</v>
      </c>
    </row>
    <row r="161" spans="1:65" s="2" customFormat="1" ht="16.5" customHeight="1">
      <c r="A161" s="39"/>
      <c r="B161" s="40"/>
      <c r="C161" s="205" t="s">
        <v>1023</v>
      </c>
      <c r="D161" s="205" t="s">
        <v>136</v>
      </c>
      <c r="E161" s="206" t="s">
        <v>242</v>
      </c>
      <c r="F161" s="207" t="s">
        <v>243</v>
      </c>
      <c r="G161" s="208" t="s">
        <v>220</v>
      </c>
      <c r="H161" s="209">
        <v>31.42</v>
      </c>
      <c r="I161" s="210"/>
      <c r="J161" s="211">
        <f>ROUND(I161*H161,2)</f>
        <v>0</v>
      </c>
      <c r="K161" s="207" t="s">
        <v>140</v>
      </c>
      <c r="L161" s="45"/>
      <c r="M161" s="212" t="s">
        <v>19</v>
      </c>
      <c r="N161" s="213" t="s">
        <v>40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141</v>
      </c>
      <c r="AT161" s="216" t="s">
        <v>136</v>
      </c>
      <c r="AU161" s="216" t="s">
        <v>79</v>
      </c>
      <c r="AY161" s="18" t="s">
        <v>134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77</v>
      </c>
      <c r="BK161" s="217">
        <f>ROUND(I161*H161,2)</f>
        <v>0</v>
      </c>
      <c r="BL161" s="18" t="s">
        <v>141</v>
      </c>
      <c r="BM161" s="216" t="s">
        <v>1024</v>
      </c>
    </row>
    <row r="162" spans="1:47" s="2" customFormat="1" ht="12">
      <c r="A162" s="39"/>
      <c r="B162" s="40"/>
      <c r="C162" s="41"/>
      <c r="D162" s="218" t="s">
        <v>143</v>
      </c>
      <c r="E162" s="41"/>
      <c r="F162" s="219" t="s">
        <v>245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143</v>
      </c>
      <c r="AU162" s="18" t="s">
        <v>79</v>
      </c>
    </row>
    <row r="163" spans="1:47" s="2" customFormat="1" ht="12">
      <c r="A163" s="39"/>
      <c r="B163" s="40"/>
      <c r="C163" s="41"/>
      <c r="D163" s="223" t="s">
        <v>145</v>
      </c>
      <c r="E163" s="41"/>
      <c r="F163" s="224" t="s">
        <v>246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145</v>
      </c>
      <c r="AU163" s="18" t="s">
        <v>79</v>
      </c>
    </row>
    <row r="164" spans="1:51" s="13" customFormat="1" ht="12">
      <c r="A164" s="13"/>
      <c r="B164" s="225"/>
      <c r="C164" s="226"/>
      <c r="D164" s="218" t="s">
        <v>147</v>
      </c>
      <c r="E164" s="227" t="s">
        <v>19</v>
      </c>
      <c r="F164" s="228" t="s">
        <v>1025</v>
      </c>
      <c r="G164" s="226"/>
      <c r="H164" s="229">
        <v>31.42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147</v>
      </c>
      <c r="AU164" s="235" t="s">
        <v>79</v>
      </c>
      <c r="AV164" s="13" t="s">
        <v>79</v>
      </c>
      <c r="AW164" s="13" t="s">
        <v>31</v>
      </c>
      <c r="AX164" s="13" t="s">
        <v>77</v>
      </c>
      <c r="AY164" s="235" t="s">
        <v>134</v>
      </c>
    </row>
    <row r="165" spans="1:65" s="2" customFormat="1" ht="21.75" customHeight="1">
      <c r="A165" s="39"/>
      <c r="B165" s="40"/>
      <c r="C165" s="205" t="s">
        <v>8</v>
      </c>
      <c r="D165" s="205" t="s">
        <v>136</v>
      </c>
      <c r="E165" s="206" t="s">
        <v>647</v>
      </c>
      <c r="F165" s="207" t="s">
        <v>648</v>
      </c>
      <c r="G165" s="208" t="s">
        <v>220</v>
      </c>
      <c r="H165" s="209">
        <v>20.35</v>
      </c>
      <c r="I165" s="210"/>
      <c r="J165" s="211">
        <f>ROUND(I165*H165,2)</f>
        <v>0</v>
      </c>
      <c r="K165" s="207" t="s">
        <v>140</v>
      </c>
      <c r="L165" s="45"/>
      <c r="M165" s="212" t="s">
        <v>19</v>
      </c>
      <c r="N165" s="213" t="s">
        <v>40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141</v>
      </c>
      <c r="AT165" s="216" t="s">
        <v>136</v>
      </c>
      <c r="AU165" s="216" t="s">
        <v>79</v>
      </c>
      <c r="AY165" s="18" t="s">
        <v>134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77</v>
      </c>
      <c r="BK165" s="217">
        <f>ROUND(I165*H165,2)</f>
        <v>0</v>
      </c>
      <c r="BL165" s="18" t="s">
        <v>141</v>
      </c>
      <c r="BM165" s="216" t="s">
        <v>1026</v>
      </c>
    </row>
    <row r="166" spans="1:47" s="2" customFormat="1" ht="12">
      <c r="A166" s="39"/>
      <c r="B166" s="40"/>
      <c r="C166" s="41"/>
      <c r="D166" s="218" t="s">
        <v>143</v>
      </c>
      <c r="E166" s="41"/>
      <c r="F166" s="219" t="s">
        <v>650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143</v>
      </c>
      <c r="AU166" s="18" t="s">
        <v>79</v>
      </c>
    </row>
    <row r="167" spans="1:47" s="2" customFormat="1" ht="12">
      <c r="A167" s="39"/>
      <c r="B167" s="40"/>
      <c r="C167" s="41"/>
      <c r="D167" s="223" t="s">
        <v>145</v>
      </c>
      <c r="E167" s="41"/>
      <c r="F167" s="224" t="s">
        <v>651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145</v>
      </c>
      <c r="AU167" s="18" t="s">
        <v>79</v>
      </c>
    </row>
    <row r="168" spans="1:51" s="13" customFormat="1" ht="12">
      <c r="A168" s="13"/>
      <c r="B168" s="225"/>
      <c r="C168" s="226"/>
      <c r="D168" s="218" t="s">
        <v>147</v>
      </c>
      <c r="E168" s="227" t="s">
        <v>19</v>
      </c>
      <c r="F168" s="228" t="s">
        <v>1017</v>
      </c>
      <c r="G168" s="226"/>
      <c r="H168" s="229">
        <v>12.35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147</v>
      </c>
      <c r="AU168" s="235" t="s">
        <v>79</v>
      </c>
      <c r="AV168" s="13" t="s">
        <v>79</v>
      </c>
      <c r="AW168" s="13" t="s">
        <v>31</v>
      </c>
      <c r="AX168" s="13" t="s">
        <v>69</v>
      </c>
      <c r="AY168" s="235" t="s">
        <v>134</v>
      </c>
    </row>
    <row r="169" spans="1:51" s="13" customFormat="1" ht="12">
      <c r="A169" s="13"/>
      <c r="B169" s="225"/>
      <c r="C169" s="226"/>
      <c r="D169" s="218" t="s">
        <v>147</v>
      </c>
      <c r="E169" s="227" t="s">
        <v>19</v>
      </c>
      <c r="F169" s="228" t="s">
        <v>1018</v>
      </c>
      <c r="G169" s="226"/>
      <c r="H169" s="229">
        <v>8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147</v>
      </c>
      <c r="AU169" s="235" t="s">
        <v>79</v>
      </c>
      <c r="AV169" s="13" t="s">
        <v>79</v>
      </c>
      <c r="AW169" s="13" t="s">
        <v>31</v>
      </c>
      <c r="AX169" s="13" t="s">
        <v>69</v>
      </c>
      <c r="AY169" s="235" t="s">
        <v>134</v>
      </c>
    </row>
    <row r="170" spans="1:51" s="14" customFormat="1" ht="12">
      <c r="A170" s="14"/>
      <c r="B170" s="236"/>
      <c r="C170" s="237"/>
      <c r="D170" s="218" t="s">
        <v>147</v>
      </c>
      <c r="E170" s="238" t="s">
        <v>19</v>
      </c>
      <c r="F170" s="239" t="s">
        <v>208</v>
      </c>
      <c r="G170" s="237"/>
      <c r="H170" s="240">
        <v>20.35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147</v>
      </c>
      <c r="AU170" s="246" t="s">
        <v>79</v>
      </c>
      <c r="AV170" s="14" t="s">
        <v>141</v>
      </c>
      <c r="AW170" s="14" t="s">
        <v>31</v>
      </c>
      <c r="AX170" s="14" t="s">
        <v>77</v>
      </c>
      <c r="AY170" s="246" t="s">
        <v>134</v>
      </c>
    </row>
    <row r="171" spans="1:65" s="2" customFormat="1" ht="16.5" customHeight="1">
      <c r="A171" s="39"/>
      <c r="B171" s="40"/>
      <c r="C171" s="205" t="s">
        <v>163</v>
      </c>
      <c r="D171" s="205" t="s">
        <v>136</v>
      </c>
      <c r="E171" s="206" t="s">
        <v>259</v>
      </c>
      <c r="F171" s="207" t="s">
        <v>260</v>
      </c>
      <c r="G171" s="208" t="s">
        <v>152</v>
      </c>
      <c r="H171" s="209">
        <v>5</v>
      </c>
      <c r="I171" s="210"/>
      <c r="J171" s="211">
        <f>ROUND(I171*H171,2)</f>
        <v>0</v>
      </c>
      <c r="K171" s="207" t="s">
        <v>140</v>
      </c>
      <c r="L171" s="45"/>
      <c r="M171" s="212" t="s">
        <v>19</v>
      </c>
      <c r="N171" s="213" t="s">
        <v>40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141</v>
      </c>
      <c r="AT171" s="216" t="s">
        <v>136</v>
      </c>
      <c r="AU171" s="216" t="s">
        <v>79</v>
      </c>
      <c r="AY171" s="18" t="s">
        <v>134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77</v>
      </c>
      <c r="BK171" s="217">
        <f>ROUND(I171*H171,2)</f>
        <v>0</v>
      </c>
      <c r="BL171" s="18" t="s">
        <v>141</v>
      </c>
      <c r="BM171" s="216" t="s">
        <v>1027</v>
      </c>
    </row>
    <row r="172" spans="1:47" s="2" customFormat="1" ht="12">
      <c r="A172" s="39"/>
      <c r="B172" s="40"/>
      <c r="C172" s="41"/>
      <c r="D172" s="218" t="s">
        <v>143</v>
      </c>
      <c r="E172" s="41"/>
      <c r="F172" s="219" t="s">
        <v>262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143</v>
      </c>
      <c r="AU172" s="18" t="s">
        <v>79</v>
      </c>
    </row>
    <row r="173" spans="1:47" s="2" customFormat="1" ht="12">
      <c r="A173" s="39"/>
      <c r="B173" s="40"/>
      <c r="C173" s="41"/>
      <c r="D173" s="223" t="s">
        <v>145</v>
      </c>
      <c r="E173" s="41"/>
      <c r="F173" s="224" t="s">
        <v>263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145</v>
      </c>
      <c r="AU173" s="18" t="s">
        <v>79</v>
      </c>
    </row>
    <row r="174" spans="1:51" s="13" customFormat="1" ht="12">
      <c r="A174" s="13"/>
      <c r="B174" s="225"/>
      <c r="C174" s="226"/>
      <c r="D174" s="218" t="s">
        <v>147</v>
      </c>
      <c r="E174" s="227" t="s">
        <v>19</v>
      </c>
      <c r="F174" s="228" t="s">
        <v>156</v>
      </c>
      <c r="G174" s="226"/>
      <c r="H174" s="229">
        <v>5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147</v>
      </c>
      <c r="AU174" s="235" t="s">
        <v>79</v>
      </c>
      <c r="AV174" s="13" t="s">
        <v>79</v>
      </c>
      <c r="AW174" s="13" t="s">
        <v>31</v>
      </c>
      <c r="AX174" s="13" t="s">
        <v>77</v>
      </c>
      <c r="AY174" s="235" t="s">
        <v>134</v>
      </c>
    </row>
    <row r="175" spans="1:65" s="2" customFormat="1" ht="16.5" customHeight="1">
      <c r="A175" s="39"/>
      <c r="B175" s="40"/>
      <c r="C175" s="205" t="s">
        <v>653</v>
      </c>
      <c r="D175" s="205" t="s">
        <v>136</v>
      </c>
      <c r="E175" s="206" t="s">
        <v>656</v>
      </c>
      <c r="F175" s="207" t="s">
        <v>657</v>
      </c>
      <c r="G175" s="208" t="s">
        <v>152</v>
      </c>
      <c r="H175" s="209">
        <v>5</v>
      </c>
      <c r="I175" s="210"/>
      <c r="J175" s="211">
        <f>ROUND(I175*H175,2)</f>
        <v>0</v>
      </c>
      <c r="K175" s="207" t="s">
        <v>140</v>
      </c>
      <c r="L175" s="45"/>
      <c r="M175" s="212" t="s">
        <v>19</v>
      </c>
      <c r="N175" s="213" t="s">
        <v>40</v>
      </c>
      <c r="O175" s="85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141</v>
      </c>
      <c r="AT175" s="216" t="s">
        <v>136</v>
      </c>
      <c r="AU175" s="216" t="s">
        <v>79</v>
      </c>
      <c r="AY175" s="18" t="s">
        <v>134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77</v>
      </c>
      <c r="BK175" s="217">
        <f>ROUND(I175*H175,2)</f>
        <v>0</v>
      </c>
      <c r="BL175" s="18" t="s">
        <v>141</v>
      </c>
      <c r="BM175" s="216" t="s">
        <v>1028</v>
      </c>
    </row>
    <row r="176" spans="1:47" s="2" customFormat="1" ht="12">
      <c r="A176" s="39"/>
      <c r="B176" s="40"/>
      <c r="C176" s="41"/>
      <c r="D176" s="218" t="s">
        <v>143</v>
      </c>
      <c r="E176" s="41"/>
      <c r="F176" s="219" t="s">
        <v>659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143</v>
      </c>
      <c r="AU176" s="18" t="s">
        <v>79</v>
      </c>
    </row>
    <row r="177" spans="1:47" s="2" customFormat="1" ht="12">
      <c r="A177" s="39"/>
      <c r="B177" s="40"/>
      <c r="C177" s="41"/>
      <c r="D177" s="223" t="s">
        <v>145</v>
      </c>
      <c r="E177" s="41"/>
      <c r="F177" s="224" t="s">
        <v>660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145</v>
      </c>
      <c r="AU177" s="18" t="s">
        <v>79</v>
      </c>
    </row>
    <row r="178" spans="1:51" s="13" customFormat="1" ht="12">
      <c r="A178" s="13"/>
      <c r="B178" s="225"/>
      <c r="C178" s="226"/>
      <c r="D178" s="218" t="s">
        <v>147</v>
      </c>
      <c r="E178" s="227" t="s">
        <v>19</v>
      </c>
      <c r="F178" s="228" t="s">
        <v>156</v>
      </c>
      <c r="G178" s="226"/>
      <c r="H178" s="229">
        <v>5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147</v>
      </c>
      <c r="AU178" s="235" t="s">
        <v>79</v>
      </c>
      <c r="AV178" s="13" t="s">
        <v>79</v>
      </c>
      <c r="AW178" s="13" t="s">
        <v>31</v>
      </c>
      <c r="AX178" s="13" t="s">
        <v>77</v>
      </c>
      <c r="AY178" s="235" t="s">
        <v>134</v>
      </c>
    </row>
    <row r="179" spans="1:65" s="2" customFormat="1" ht="21.75" customHeight="1">
      <c r="A179" s="39"/>
      <c r="B179" s="40"/>
      <c r="C179" s="205" t="s">
        <v>655</v>
      </c>
      <c r="D179" s="205" t="s">
        <v>136</v>
      </c>
      <c r="E179" s="206" t="s">
        <v>265</v>
      </c>
      <c r="F179" s="207" t="s">
        <v>266</v>
      </c>
      <c r="G179" s="208" t="s">
        <v>220</v>
      </c>
      <c r="H179" s="209">
        <v>667.46</v>
      </c>
      <c r="I179" s="210"/>
      <c r="J179" s="211">
        <f>ROUND(I179*H179,2)</f>
        <v>0</v>
      </c>
      <c r="K179" s="207" t="s">
        <v>140</v>
      </c>
      <c r="L179" s="45"/>
      <c r="M179" s="212" t="s">
        <v>19</v>
      </c>
      <c r="N179" s="213" t="s">
        <v>40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141</v>
      </c>
      <c r="AT179" s="216" t="s">
        <v>136</v>
      </c>
      <c r="AU179" s="216" t="s">
        <v>79</v>
      </c>
      <c r="AY179" s="18" t="s">
        <v>134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77</v>
      </c>
      <c r="BK179" s="217">
        <f>ROUND(I179*H179,2)</f>
        <v>0</v>
      </c>
      <c r="BL179" s="18" t="s">
        <v>141</v>
      </c>
      <c r="BM179" s="216" t="s">
        <v>1029</v>
      </c>
    </row>
    <row r="180" spans="1:47" s="2" customFormat="1" ht="12">
      <c r="A180" s="39"/>
      <c r="B180" s="40"/>
      <c r="C180" s="41"/>
      <c r="D180" s="218" t="s">
        <v>143</v>
      </c>
      <c r="E180" s="41"/>
      <c r="F180" s="219" t="s">
        <v>268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143</v>
      </c>
      <c r="AU180" s="18" t="s">
        <v>79</v>
      </c>
    </row>
    <row r="181" spans="1:47" s="2" customFormat="1" ht="12">
      <c r="A181" s="39"/>
      <c r="B181" s="40"/>
      <c r="C181" s="41"/>
      <c r="D181" s="223" t="s">
        <v>145</v>
      </c>
      <c r="E181" s="41"/>
      <c r="F181" s="224" t="s">
        <v>269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145</v>
      </c>
      <c r="AU181" s="18" t="s">
        <v>79</v>
      </c>
    </row>
    <row r="182" spans="1:51" s="13" customFormat="1" ht="12">
      <c r="A182" s="13"/>
      <c r="B182" s="225"/>
      <c r="C182" s="226"/>
      <c r="D182" s="218" t="s">
        <v>147</v>
      </c>
      <c r="E182" s="227" t="s">
        <v>19</v>
      </c>
      <c r="F182" s="228" t="s">
        <v>1030</v>
      </c>
      <c r="G182" s="226"/>
      <c r="H182" s="229">
        <v>203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147</v>
      </c>
      <c r="AU182" s="235" t="s">
        <v>79</v>
      </c>
      <c r="AV182" s="13" t="s">
        <v>79</v>
      </c>
      <c r="AW182" s="13" t="s">
        <v>31</v>
      </c>
      <c r="AX182" s="13" t="s">
        <v>69</v>
      </c>
      <c r="AY182" s="235" t="s">
        <v>134</v>
      </c>
    </row>
    <row r="183" spans="1:51" s="13" customFormat="1" ht="12">
      <c r="A183" s="13"/>
      <c r="B183" s="225"/>
      <c r="C183" s="226"/>
      <c r="D183" s="218" t="s">
        <v>147</v>
      </c>
      <c r="E183" s="227" t="s">
        <v>19</v>
      </c>
      <c r="F183" s="228" t="s">
        <v>1031</v>
      </c>
      <c r="G183" s="226"/>
      <c r="H183" s="229">
        <v>7.5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147</v>
      </c>
      <c r="AU183" s="235" t="s">
        <v>79</v>
      </c>
      <c r="AV183" s="13" t="s">
        <v>79</v>
      </c>
      <c r="AW183" s="13" t="s">
        <v>31</v>
      </c>
      <c r="AX183" s="13" t="s">
        <v>69</v>
      </c>
      <c r="AY183" s="235" t="s">
        <v>134</v>
      </c>
    </row>
    <row r="184" spans="1:51" s="13" customFormat="1" ht="12">
      <c r="A184" s="13"/>
      <c r="B184" s="225"/>
      <c r="C184" s="226"/>
      <c r="D184" s="218" t="s">
        <v>147</v>
      </c>
      <c r="E184" s="227" t="s">
        <v>19</v>
      </c>
      <c r="F184" s="228" t="s">
        <v>1032</v>
      </c>
      <c r="G184" s="226"/>
      <c r="H184" s="229">
        <v>100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147</v>
      </c>
      <c r="AU184" s="235" t="s">
        <v>79</v>
      </c>
      <c r="AV184" s="13" t="s">
        <v>79</v>
      </c>
      <c r="AW184" s="13" t="s">
        <v>31</v>
      </c>
      <c r="AX184" s="13" t="s">
        <v>69</v>
      </c>
      <c r="AY184" s="235" t="s">
        <v>134</v>
      </c>
    </row>
    <row r="185" spans="1:51" s="13" customFormat="1" ht="12">
      <c r="A185" s="13"/>
      <c r="B185" s="225"/>
      <c r="C185" s="226"/>
      <c r="D185" s="218" t="s">
        <v>147</v>
      </c>
      <c r="E185" s="227" t="s">
        <v>19</v>
      </c>
      <c r="F185" s="228" t="s">
        <v>1033</v>
      </c>
      <c r="G185" s="226"/>
      <c r="H185" s="229">
        <v>314.2</v>
      </c>
      <c r="I185" s="230"/>
      <c r="J185" s="226"/>
      <c r="K185" s="226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147</v>
      </c>
      <c r="AU185" s="235" t="s">
        <v>79</v>
      </c>
      <c r="AV185" s="13" t="s">
        <v>79</v>
      </c>
      <c r="AW185" s="13" t="s">
        <v>31</v>
      </c>
      <c r="AX185" s="13" t="s">
        <v>69</v>
      </c>
      <c r="AY185" s="235" t="s">
        <v>134</v>
      </c>
    </row>
    <row r="186" spans="1:51" s="13" customFormat="1" ht="12">
      <c r="A186" s="13"/>
      <c r="B186" s="225"/>
      <c r="C186" s="226"/>
      <c r="D186" s="218" t="s">
        <v>147</v>
      </c>
      <c r="E186" s="227" t="s">
        <v>19</v>
      </c>
      <c r="F186" s="228" t="s">
        <v>1034</v>
      </c>
      <c r="G186" s="226"/>
      <c r="H186" s="229">
        <v>15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5" t="s">
        <v>147</v>
      </c>
      <c r="AU186" s="235" t="s">
        <v>79</v>
      </c>
      <c r="AV186" s="13" t="s">
        <v>79</v>
      </c>
      <c r="AW186" s="13" t="s">
        <v>31</v>
      </c>
      <c r="AX186" s="13" t="s">
        <v>69</v>
      </c>
      <c r="AY186" s="235" t="s">
        <v>134</v>
      </c>
    </row>
    <row r="187" spans="1:51" s="13" customFormat="1" ht="12">
      <c r="A187" s="13"/>
      <c r="B187" s="225"/>
      <c r="C187" s="226"/>
      <c r="D187" s="218" t="s">
        <v>147</v>
      </c>
      <c r="E187" s="227" t="s">
        <v>19</v>
      </c>
      <c r="F187" s="228" t="s">
        <v>1035</v>
      </c>
      <c r="G187" s="226"/>
      <c r="H187" s="229">
        <v>7.41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147</v>
      </c>
      <c r="AU187" s="235" t="s">
        <v>79</v>
      </c>
      <c r="AV187" s="13" t="s">
        <v>79</v>
      </c>
      <c r="AW187" s="13" t="s">
        <v>31</v>
      </c>
      <c r="AX187" s="13" t="s">
        <v>69</v>
      </c>
      <c r="AY187" s="235" t="s">
        <v>134</v>
      </c>
    </row>
    <row r="188" spans="1:51" s="13" customFormat="1" ht="12">
      <c r="A188" s="13"/>
      <c r="B188" s="225"/>
      <c r="C188" s="226"/>
      <c r="D188" s="218" t="s">
        <v>147</v>
      </c>
      <c r="E188" s="227" t="s">
        <v>19</v>
      </c>
      <c r="F188" s="228" t="s">
        <v>1036</v>
      </c>
      <c r="G188" s="226"/>
      <c r="H188" s="229">
        <v>20.35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147</v>
      </c>
      <c r="AU188" s="235" t="s">
        <v>79</v>
      </c>
      <c r="AV188" s="13" t="s">
        <v>79</v>
      </c>
      <c r="AW188" s="13" t="s">
        <v>31</v>
      </c>
      <c r="AX188" s="13" t="s">
        <v>69</v>
      </c>
      <c r="AY188" s="235" t="s">
        <v>134</v>
      </c>
    </row>
    <row r="189" spans="1:51" s="14" customFormat="1" ht="12">
      <c r="A189" s="14"/>
      <c r="B189" s="236"/>
      <c r="C189" s="237"/>
      <c r="D189" s="218" t="s">
        <v>147</v>
      </c>
      <c r="E189" s="238" t="s">
        <v>19</v>
      </c>
      <c r="F189" s="239" t="s">
        <v>208</v>
      </c>
      <c r="G189" s="237"/>
      <c r="H189" s="240">
        <v>667.46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6" t="s">
        <v>147</v>
      </c>
      <c r="AU189" s="246" t="s">
        <v>79</v>
      </c>
      <c r="AV189" s="14" t="s">
        <v>141</v>
      </c>
      <c r="AW189" s="14" t="s">
        <v>31</v>
      </c>
      <c r="AX189" s="14" t="s">
        <v>77</v>
      </c>
      <c r="AY189" s="246" t="s">
        <v>134</v>
      </c>
    </row>
    <row r="190" spans="1:65" s="2" customFormat="1" ht="24.15" customHeight="1">
      <c r="A190" s="39"/>
      <c r="B190" s="40"/>
      <c r="C190" s="205" t="s">
        <v>442</v>
      </c>
      <c r="D190" s="205" t="s">
        <v>136</v>
      </c>
      <c r="E190" s="206" t="s">
        <v>279</v>
      </c>
      <c r="F190" s="207" t="s">
        <v>280</v>
      </c>
      <c r="G190" s="208" t="s">
        <v>220</v>
      </c>
      <c r="H190" s="209">
        <v>1500</v>
      </c>
      <c r="I190" s="210"/>
      <c r="J190" s="211">
        <f>ROUND(I190*H190,2)</f>
        <v>0</v>
      </c>
      <c r="K190" s="207" t="s">
        <v>140</v>
      </c>
      <c r="L190" s="45"/>
      <c r="M190" s="212" t="s">
        <v>19</v>
      </c>
      <c r="N190" s="213" t="s">
        <v>40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141</v>
      </c>
      <c r="AT190" s="216" t="s">
        <v>136</v>
      </c>
      <c r="AU190" s="216" t="s">
        <v>79</v>
      </c>
      <c r="AY190" s="18" t="s">
        <v>134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77</v>
      </c>
      <c r="BK190" s="217">
        <f>ROUND(I190*H190,2)</f>
        <v>0</v>
      </c>
      <c r="BL190" s="18" t="s">
        <v>141</v>
      </c>
      <c r="BM190" s="216" t="s">
        <v>1037</v>
      </c>
    </row>
    <row r="191" spans="1:47" s="2" customFormat="1" ht="12">
      <c r="A191" s="39"/>
      <c r="B191" s="40"/>
      <c r="C191" s="41"/>
      <c r="D191" s="218" t="s">
        <v>143</v>
      </c>
      <c r="E191" s="41"/>
      <c r="F191" s="219" t="s">
        <v>282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143</v>
      </c>
      <c r="AU191" s="18" t="s">
        <v>79</v>
      </c>
    </row>
    <row r="192" spans="1:47" s="2" customFormat="1" ht="12">
      <c r="A192" s="39"/>
      <c r="B192" s="40"/>
      <c r="C192" s="41"/>
      <c r="D192" s="223" t="s">
        <v>145</v>
      </c>
      <c r="E192" s="41"/>
      <c r="F192" s="224" t="s">
        <v>283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145</v>
      </c>
      <c r="AU192" s="18" t="s">
        <v>79</v>
      </c>
    </row>
    <row r="193" spans="1:51" s="13" customFormat="1" ht="12">
      <c r="A193" s="13"/>
      <c r="B193" s="225"/>
      <c r="C193" s="226"/>
      <c r="D193" s="218" t="s">
        <v>147</v>
      </c>
      <c r="E193" s="227" t="s">
        <v>19</v>
      </c>
      <c r="F193" s="228" t="s">
        <v>1038</v>
      </c>
      <c r="G193" s="226"/>
      <c r="H193" s="229">
        <v>1500</v>
      </c>
      <c r="I193" s="230"/>
      <c r="J193" s="226"/>
      <c r="K193" s="226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147</v>
      </c>
      <c r="AU193" s="235" t="s">
        <v>79</v>
      </c>
      <c r="AV193" s="13" t="s">
        <v>79</v>
      </c>
      <c r="AW193" s="13" t="s">
        <v>31</v>
      </c>
      <c r="AX193" s="13" t="s">
        <v>77</v>
      </c>
      <c r="AY193" s="235" t="s">
        <v>134</v>
      </c>
    </row>
    <row r="194" spans="1:65" s="2" customFormat="1" ht="16.5" customHeight="1">
      <c r="A194" s="39"/>
      <c r="B194" s="40"/>
      <c r="C194" s="205" t="s">
        <v>175</v>
      </c>
      <c r="D194" s="205" t="s">
        <v>136</v>
      </c>
      <c r="E194" s="206" t="s">
        <v>286</v>
      </c>
      <c r="F194" s="207" t="s">
        <v>287</v>
      </c>
      <c r="G194" s="208" t="s">
        <v>220</v>
      </c>
      <c r="H194" s="209">
        <v>870.46</v>
      </c>
      <c r="I194" s="210"/>
      <c r="J194" s="211">
        <f>ROUND(I194*H194,2)</f>
        <v>0</v>
      </c>
      <c r="K194" s="207" t="s">
        <v>140</v>
      </c>
      <c r="L194" s="45"/>
      <c r="M194" s="212" t="s">
        <v>19</v>
      </c>
      <c r="N194" s="213" t="s">
        <v>40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141</v>
      </c>
      <c r="AT194" s="216" t="s">
        <v>136</v>
      </c>
      <c r="AU194" s="216" t="s">
        <v>79</v>
      </c>
      <c r="AY194" s="18" t="s">
        <v>134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77</v>
      </c>
      <c r="BK194" s="217">
        <f>ROUND(I194*H194,2)</f>
        <v>0</v>
      </c>
      <c r="BL194" s="18" t="s">
        <v>141</v>
      </c>
      <c r="BM194" s="216" t="s">
        <v>1039</v>
      </c>
    </row>
    <row r="195" spans="1:47" s="2" customFormat="1" ht="12">
      <c r="A195" s="39"/>
      <c r="B195" s="40"/>
      <c r="C195" s="41"/>
      <c r="D195" s="218" t="s">
        <v>143</v>
      </c>
      <c r="E195" s="41"/>
      <c r="F195" s="219" t="s">
        <v>289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143</v>
      </c>
      <c r="AU195" s="18" t="s">
        <v>79</v>
      </c>
    </row>
    <row r="196" spans="1:47" s="2" customFormat="1" ht="12">
      <c r="A196" s="39"/>
      <c r="B196" s="40"/>
      <c r="C196" s="41"/>
      <c r="D196" s="223" t="s">
        <v>145</v>
      </c>
      <c r="E196" s="41"/>
      <c r="F196" s="224" t="s">
        <v>290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145</v>
      </c>
      <c r="AU196" s="18" t="s">
        <v>79</v>
      </c>
    </row>
    <row r="197" spans="1:51" s="13" customFormat="1" ht="12">
      <c r="A197" s="13"/>
      <c r="B197" s="225"/>
      <c r="C197" s="226"/>
      <c r="D197" s="218" t="s">
        <v>147</v>
      </c>
      <c r="E197" s="227" t="s">
        <v>19</v>
      </c>
      <c r="F197" s="228" t="s">
        <v>1040</v>
      </c>
      <c r="G197" s="226"/>
      <c r="H197" s="229">
        <v>406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147</v>
      </c>
      <c r="AU197" s="235" t="s">
        <v>79</v>
      </c>
      <c r="AV197" s="13" t="s">
        <v>79</v>
      </c>
      <c r="AW197" s="13" t="s">
        <v>31</v>
      </c>
      <c r="AX197" s="13" t="s">
        <v>69</v>
      </c>
      <c r="AY197" s="235" t="s">
        <v>134</v>
      </c>
    </row>
    <row r="198" spans="1:51" s="13" customFormat="1" ht="12">
      <c r="A198" s="13"/>
      <c r="B198" s="225"/>
      <c r="C198" s="226"/>
      <c r="D198" s="218" t="s">
        <v>147</v>
      </c>
      <c r="E198" s="227" t="s">
        <v>19</v>
      </c>
      <c r="F198" s="228" t="s">
        <v>1031</v>
      </c>
      <c r="G198" s="226"/>
      <c r="H198" s="229">
        <v>7.5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147</v>
      </c>
      <c r="AU198" s="235" t="s">
        <v>79</v>
      </c>
      <c r="AV198" s="13" t="s">
        <v>79</v>
      </c>
      <c r="AW198" s="13" t="s">
        <v>31</v>
      </c>
      <c r="AX198" s="13" t="s">
        <v>69</v>
      </c>
      <c r="AY198" s="235" t="s">
        <v>134</v>
      </c>
    </row>
    <row r="199" spans="1:51" s="13" customFormat="1" ht="12">
      <c r="A199" s="13"/>
      <c r="B199" s="225"/>
      <c r="C199" s="226"/>
      <c r="D199" s="218" t="s">
        <v>147</v>
      </c>
      <c r="E199" s="227" t="s">
        <v>19</v>
      </c>
      <c r="F199" s="228" t="s">
        <v>1041</v>
      </c>
      <c r="G199" s="226"/>
      <c r="H199" s="229">
        <v>100</v>
      </c>
      <c r="I199" s="230"/>
      <c r="J199" s="226"/>
      <c r="K199" s="226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147</v>
      </c>
      <c r="AU199" s="235" t="s">
        <v>79</v>
      </c>
      <c r="AV199" s="13" t="s">
        <v>79</v>
      </c>
      <c r="AW199" s="13" t="s">
        <v>31</v>
      </c>
      <c r="AX199" s="13" t="s">
        <v>69</v>
      </c>
      <c r="AY199" s="235" t="s">
        <v>134</v>
      </c>
    </row>
    <row r="200" spans="1:51" s="13" customFormat="1" ht="12">
      <c r="A200" s="13"/>
      <c r="B200" s="225"/>
      <c r="C200" s="226"/>
      <c r="D200" s="218" t="s">
        <v>147</v>
      </c>
      <c r="E200" s="227" t="s">
        <v>19</v>
      </c>
      <c r="F200" s="228" t="s">
        <v>1033</v>
      </c>
      <c r="G200" s="226"/>
      <c r="H200" s="229">
        <v>314.2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147</v>
      </c>
      <c r="AU200" s="235" t="s">
        <v>79</v>
      </c>
      <c r="AV200" s="13" t="s">
        <v>79</v>
      </c>
      <c r="AW200" s="13" t="s">
        <v>31</v>
      </c>
      <c r="AX200" s="13" t="s">
        <v>69</v>
      </c>
      <c r="AY200" s="235" t="s">
        <v>134</v>
      </c>
    </row>
    <row r="201" spans="1:51" s="13" customFormat="1" ht="12">
      <c r="A201" s="13"/>
      <c r="B201" s="225"/>
      <c r="C201" s="226"/>
      <c r="D201" s="218" t="s">
        <v>147</v>
      </c>
      <c r="E201" s="227" t="s">
        <v>19</v>
      </c>
      <c r="F201" s="228" t="s">
        <v>1034</v>
      </c>
      <c r="G201" s="226"/>
      <c r="H201" s="229">
        <v>15</v>
      </c>
      <c r="I201" s="230"/>
      <c r="J201" s="226"/>
      <c r="K201" s="226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147</v>
      </c>
      <c r="AU201" s="235" t="s">
        <v>79</v>
      </c>
      <c r="AV201" s="13" t="s">
        <v>79</v>
      </c>
      <c r="AW201" s="13" t="s">
        <v>31</v>
      </c>
      <c r="AX201" s="13" t="s">
        <v>69</v>
      </c>
      <c r="AY201" s="235" t="s">
        <v>134</v>
      </c>
    </row>
    <row r="202" spans="1:51" s="13" customFormat="1" ht="12">
      <c r="A202" s="13"/>
      <c r="B202" s="225"/>
      <c r="C202" s="226"/>
      <c r="D202" s="218" t="s">
        <v>147</v>
      </c>
      <c r="E202" s="227" t="s">
        <v>19</v>
      </c>
      <c r="F202" s="228" t="s">
        <v>1035</v>
      </c>
      <c r="G202" s="226"/>
      <c r="H202" s="229">
        <v>7.41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147</v>
      </c>
      <c r="AU202" s="235" t="s">
        <v>79</v>
      </c>
      <c r="AV202" s="13" t="s">
        <v>79</v>
      </c>
      <c r="AW202" s="13" t="s">
        <v>31</v>
      </c>
      <c r="AX202" s="13" t="s">
        <v>69</v>
      </c>
      <c r="AY202" s="235" t="s">
        <v>134</v>
      </c>
    </row>
    <row r="203" spans="1:51" s="13" customFormat="1" ht="12">
      <c r="A203" s="13"/>
      <c r="B203" s="225"/>
      <c r="C203" s="226"/>
      <c r="D203" s="218" t="s">
        <v>147</v>
      </c>
      <c r="E203" s="227" t="s">
        <v>19</v>
      </c>
      <c r="F203" s="228" t="s">
        <v>1036</v>
      </c>
      <c r="G203" s="226"/>
      <c r="H203" s="229">
        <v>20.35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147</v>
      </c>
      <c r="AU203" s="235" t="s">
        <v>79</v>
      </c>
      <c r="AV203" s="13" t="s">
        <v>79</v>
      </c>
      <c r="AW203" s="13" t="s">
        <v>31</v>
      </c>
      <c r="AX203" s="13" t="s">
        <v>69</v>
      </c>
      <c r="AY203" s="235" t="s">
        <v>134</v>
      </c>
    </row>
    <row r="204" spans="1:51" s="14" customFormat="1" ht="12">
      <c r="A204" s="14"/>
      <c r="B204" s="236"/>
      <c r="C204" s="237"/>
      <c r="D204" s="218" t="s">
        <v>147</v>
      </c>
      <c r="E204" s="238" t="s">
        <v>19</v>
      </c>
      <c r="F204" s="239" t="s">
        <v>208</v>
      </c>
      <c r="G204" s="237"/>
      <c r="H204" s="240">
        <v>870.46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147</v>
      </c>
      <c r="AU204" s="246" t="s">
        <v>79</v>
      </c>
      <c r="AV204" s="14" t="s">
        <v>141</v>
      </c>
      <c r="AW204" s="14" t="s">
        <v>31</v>
      </c>
      <c r="AX204" s="14" t="s">
        <v>77</v>
      </c>
      <c r="AY204" s="246" t="s">
        <v>134</v>
      </c>
    </row>
    <row r="205" spans="1:65" s="2" customFormat="1" ht="16.5" customHeight="1">
      <c r="A205" s="39"/>
      <c r="B205" s="40"/>
      <c r="C205" s="205" t="s">
        <v>669</v>
      </c>
      <c r="D205" s="205" t="s">
        <v>136</v>
      </c>
      <c r="E205" s="206" t="s">
        <v>294</v>
      </c>
      <c r="F205" s="207" t="s">
        <v>295</v>
      </c>
      <c r="G205" s="208" t="s">
        <v>220</v>
      </c>
      <c r="H205" s="209">
        <v>129.91</v>
      </c>
      <c r="I205" s="210"/>
      <c r="J205" s="211">
        <f>ROUND(I205*H205,2)</f>
        <v>0</v>
      </c>
      <c r="K205" s="207" t="s">
        <v>140</v>
      </c>
      <c r="L205" s="45"/>
      <c r="M205" s="212" t="s">
        <v>19</v>
      </c>
      <c r="N205" s="213" t="s">
        <v>40</v>
      </c>
      <c r="O205" s="85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141</v>
      </c>
      <c r="AT205" s="216" t="s">
        <v>136</v>
      </c>
      <c r="AU205" s="216" t="s">
        <v>79</v>
      </c>
      <c r="AY205" s="18" t="s">
        <v>134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77</v>
      </c>
      <c r="BK205" s="217">
        <f>ROUND(I205*H205,2)</f>
        <v>0</v>
      </c>
      <c r="BL205" s="18" t="s">
        <v>141</v>
      </c>
      <c r="BM205" s="216" t="s">
        <v>1042</v>
      </c>
    </row>
    <row r="206" spans="1:47" s="2" customFormat="1" ht="12">
      <c r="A206" s="39"/>
      <c r="B206" s="40"/>
      <c r="C206" s="41"/>
      <c r="D206" s="218" t="s">
        <v>143</v>
      </c>
      <c r="E206" s="41"/>
      <c r="F206" s="219" t="s">
        <v>297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143</v>
      </c>
      <c r="AU206" s="18" t="s">
        <v>79</v>
      </c>
    </row>
    <row r="207" spans="1:47" s="2" customFormat="1" ht="12">
      <c r="A207" s="39"/>
      <c r="B207" s="40"/>
      <c r="C207" s="41"/>
      <c r="D207" s="223" t="s">
        <v>145</v>
      </c>
      <c r="E207" s="41"/>
      <c r="F207" s="224" t="s">
        <v>298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145</v>
      </c>
      <c r="AU207" s="18" t="s">
        <v>79</v>
      </c>
    </row>
    <row r="208" spans="1:51" s="13" customFormat="1" ht="12">
      <c r="A208" s="13"/>
      <c r="B208" s="225"/>
      <c r="C208" s="226"/>
      <c r="D208" s="218" t="s">
        <v>147</v>
      </c>
      <c r="E208" s="227" t="s">
        <v>19</v>
      </c>
      <c r="F208" s="228" t="s">
        <v>1043</v>
      </c>
      <c r="G208" s="226"/>
      <c r="H208" s="229">
        <v>7.41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147</v>
      </c>
      <c r="AU208" s="235" t="s">
        <v>79</v>
      </c>
      <c r="AV208" s="13" t="s">
        <v>79</v>
      </c>
      <c r="AW208" s="13" t="s">
        <v>31</v>
      </c>
      <c r="AX208" s="13" t="s">
        <v>69</v>
      </c>
      <c r="AY208" s="235" t="s">
        <v>134</v>
      </c>
    </row>
    <row r="209" spans="1:51" s="13" customFormat="1" ht="12">
      <c r="A209" s="13"/>
      <c r="B209" s="225"/>
      <c r="C209" s="226"/>
      <c r="D209" s="218" t="s">
        <v>147</v>
      </c>
      <c r="E209" s="227" t="s">
        <v>19</v>
      </c>
      <c r="F209" s="228" t="s">
        <v>1031</v>
      </c>
      <c r="G209" s="226"/>
      <c r="H209" s="229">
        <v>7.5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147</v>
      </c>
      <c r="AU209" s="235" t="s">
        <v>79</v>
      </c>
      <c r="AV209" s="13" t="s">
        <v>79</v>
      </c>
      <c r="AW209" s="13" t="s">
        <v>31</v>
      </c>
      <c r="AX209" s="13" t="s">
        <v>69</v>
      </c>
      <c r="AY209" s="235" t="s">
        <v>134</v>
      </c>
    </row>
    <row r="210" spans="1:51" s="13" customFormat="1" ht="12">
      <c r="A210" s="13"/>
      <c r="B210" s="225"/>
      <c r="C210" s="226"/>
      <c r="D210" s="218" t="s">
        <v>147</v>
      </c>
      <c r="E210" s="227" t="s">
        <v>19</v>
      </c>
      <c r="F210" s="228" t="s">
        <v>1041</v>
      </c>
      <c r="G210" s="226"/>
      <c r="H210" s="229">
        <v>100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147</v>
      </c>
      <c r="AU210" s="235" t="s">
        <v>79</v>
      </c>
      <c r="AV210" s="13" t="s">
        <v>79</v>
      </c>
      <c r="AW210" s="13" t="s">
        <v>31</v>
      </c>
      <c r="AX210" s="13" t="s">
        <v>69</v>
      </c>
      <c r="AY210" s="235" t="s">
        <v>134</v>
      </c>
    </row>
    <row r="211" spans="1:51" s="13" customFormat="1" ht="12">
      <c r="A211" s="13"/>
      <c r="B211" s="225"/>
      <c r="C211" s="226"/>
      <c r="D211" s="218" t="s">
        <v>147</v>
      </c>
      <c r="E211" s="227" t="s">
        <v>19</v>
      </c>
      <c r="F211" s="228" t="s">
        <v>1034</v>
      </c>
      <c r="G211" s="226"/>
      <c r="H211" s="229">
        <v>15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147</v>
      </c>
      <c r="AU211" s="235" t="s">
        <v>79</v>
      </c>
      <c r="AV211" s="13" t="s">
        <v>79</v>
      </c>
      <c r="AW211" s="13" t="s">
        <v>31</v>
      </c>
      <c r="AX211" s="13" t="s">
        <v>69</v>
      </c>
      <c r="AY211" s="235" t="s">
        <v>134</v>
      </c>
    </row>
    <row r="212" spans="1:51" s="14" customFormat="1" ht="12">
      <c r="A212" s="14"/>
      <c r="B212" s="236"/>
      <c r="C212" s="237"/>
      <c r="D212" s="218" t="s">
        <v>147</v>
      </c>
      <c r="E212" s="238" t="s">
        <v>19</v>
      </c>
      <c r="F212" s="239" t="s">
        <v>208</v>
      </c>
      <c r="G212" s="237"/>
      <c r="H212" s="240">
        <v>129.91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147</v>
      </c>
      <c r="AU212" s="246" t="s">
        <v>79</v>
      </c>
      <c r="AV212" s="14" t="s">
        <v>141</v>
      </c>
      <c r="AW212" s="14" t="s">
        <v>31</v>
      </c>
      <c r="AX212" s="14" t="s">
        <v>77</v>
      </c>
      <c r="AY212" s="246" t="s">
        <v>134</v>
      </c>
    </row>
    <row r="213" spans="1:65" s="2" customFormat="1" ht="16.5" customHeight="1">
      <c r="A213" s="39"/>
      <c r="B213" s="40"/>
      <c r="C213" s="205" t="s">
        <v>1044</v>
      </c>
      <c r="D213" s="205" t="s">
        <v>136</v>
      </c>
      <c r="E213" s="206" t="s">
        <v>302</v>
      </c>
      <c r="F213" s="207" t="s">
        <v>303</v>
      </c>
      <c r="G213" s="208" t="s">
        <v>304</v>
      </c>
      <c r="H213" s="209">
        <v>30</v>
      </c>
      <c r="I213" s="210"/>
      <c r="J213" s="211">
        <f>ROUND(I213*H213,2)</f>
        <v>0</v>
      </c>
      <c r="K213" s="207" t="s">
        <v>140</v>
      </c>
      <c r="L213" s="45"/>
      <c r="M213" s="212" t="s">
        <v>19</v>
      </c>
      <c r="N213" s="213" t="s">
        <v>40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141</v>
      </c>
      <c r="AT213" s="216" t="s">
        <v>136</v>
      </c>
      <c r="AU213" s="216" t="s">
        <v>79</v>
      </c>
      <c r="AY213" s="18" t="s">
        <v>134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77</v>
      </c>
      <c r="BK213" s="217">
        <f>ROUND(I213*H213,2)</f>
        <v>0</v>
      </c>
      <c r="BL213" s="18" t="s">
        <v>141</v>
      </c>
      <c r="BM213" s="216" t="s">
        <v>1045</v>
      </c>
    </row>
    <row r="214" spans="1:47" s="2" customFormat="1" ht="12">
      <c r="A214" s="39"/>
      <c r="B214" s="40"/>
      <c r="C214" s="41"/>
      <c r="D214" s="218" t="s">
        <v>143</v>
      </c>
      <c r="E214" s="41"/>
      <c r="F214" s="219" t="s">
        <v>306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143</v>
      </c>
      <c r="AU214" s="18" t="s">
        <v>79</v>
      </c>
    </row>
    <row r="215" spans="1:47" s="2" customFormat="1" ht="12">
      <c r="A215" s="39"/>
      <c r="B215" s="40"/>
      <c r="C215" s="41"/>
      <c r="D215" s="223" t="s">
        <v>145</v>
      </c>
      <c r="E215" s="41"/>
      <c r="F215" s="224" t="s">
        <v>307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145</v>
      </c>
      <c r="AU215" s="18" t="s">
        <v>79</v>
      </c>
    </row>
    <row r="216" spans="1:47" s="2" customFormat="1" ht="12">
      <c r="A216" s="39"/>
      <c r="B216" s="40"/>
      <c r="C216" s="41"/>
      <c r="D216" s="218" t="s">
        <v>308</v>
      </c>
      <c r="E216" s="41"/>
      <c r="F216" s="247" t="s">
        <v>309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308</v>
      </c>
      <c r="AU216" s="18" t="s">
        <v>79</v>
      </c>
    </row>
    <row r="217" spans="1:47" s="2" customFormat="1" ht="12">
      <c r="A217" s="39"/>
      <c r="B217" s="40"/>
      <c r="C217" s="41"/>
      <c r="D217" s="218" t="s">
        <v>310</v>
      </c>
      <c r="E217" s="41"/>
      <c r="F217" s="247" t="s">
        <v>311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310</v>
      </c>
      <c r="AU217" s="18" t="s">
        <v>79</v>
      </c>
    </row>
    <row r="218" spans="1:51" s="13" customFormat="1" ht="12">
      <c r="A218" s="13"/>
      <c r="B218" s="225"/>
      <c r="C218" s="226"/>
      <c r="D218" s="218" t="s">
        <v>147</v>
      </c>
      <c r="E218" s="227" t="s">
        <v>19</v>
      </c>
      <c r="F218" s="228" t="s">
        <v>1046</v>
      </c>
      <c r="G218" s="226"/>
      <c r="H218" s="229">
        <v>30</v>
      </c>
      <c r="I218" s="230"/>
      <c r="J218" s="226"/>
      <c r="K218" s="226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147</v>
      </c>
      <c r="AU218" s="235" t="s">
        <v>79</v>
      </c>
      <c r="AV218" s="13" t="s">
        <v>79</v>
      </c>
      <c r="AW218" s="13" t="s">
        <v>31</v>
      </c>
      <c r="AX218" s="13" t="s">
        <v>77</v>
      </c>
      <c r="AY218" s="235" t="s">
        <v>134</v>
      </c>
    </row>
    <row r="219" spans="1:65" s="2" customFormat="1" ht="16.5" customHeight="1">
      <c r="A219" s="39"/>
      <c r="B219" s="40"/>
      <c r="C219" s="205" t="s">
        <v>455</v>
      </c>
      <c r="D219" s="205" t="s">
        <v>136</v>
      </c>
      <c r="E219" s="206" t="s">
        <v>314</v>
      </c>
      <c r="F219" s="207" t="s">
        <v>315</v>
      </c>
      <c r="G219" s="208" t="s">
        <v>220</v>
      </c>
      <c r="H219" s="209">
        <v>100</v>
      </c>
      <c r="I219" s="210"/>
      <c r="J219" s="211">
        <f>ROUND(I219*H219,2)</f>
        <v>0</v>
      </c>
      <c r="K219" s="207" t="s">
        <v>140</v>
      </c>
      <c r="L219" s="45"/>
      <c r="M219" s="212" t="s">
        <v>19</v>
      </c>
      <c r="N219" s="213" t="s">
        <v>40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141</v>
      </c>
      <c r="AT219" s="216" t="s">
        <v>136</v>
      </c>
      <c r="AU219" s="216" t="s">
        <v>79</v>
      </c>
      <c r="AY219" s="18" t="s">
        <v>134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77</v>
      </c>
      <c r="BK219" s="217">
        <f>ROUND(I219*H219,2)</f>
        <v>0</v>
      </c>
      <c r="BL219" s="18" t="s">
        <v>141</v>
      </c>
      <c r="BM219" s="216" t="s">
        <v>1047</v>
      </c>
    </row>
    <row r="220" spans="1:47" s="2" customFormat="1" ht="12">
      <c r="A220" s="39"/>
      <c r="B220" s="40"/>
      <c r="C220" s="41"/>
      <c r="D220" s="218" t="s">
        <v>143</v>
      </c>
      <c r="E220" s="41"/>
      <c r="F220" s="219" t="s">
        <v>317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143</v>
      </c>
      <c r="AU220" s="18" t="s">
        <v>79</v>
      </c>
    </row>
    <row r="221" spans="1:47" s="2" customFormat="1" ht="12">
      <c r="A221" s="39"/>
      <c r="B221" s="40"/>
      <c r="C221" s="41"/>
      <c r="D221" s="223" t="s">
        <v>145</v>
      </c>
      <c r="E221" s="41"/>
      <c r="F221" s="224" t="s">
        <v>318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145</v>
      </c>
      <c r="AU221" s="18" t="s">
        <v>79</v>
      </c>
    </row>
    <row r="222" spans="1:47" s="2" customFormat="1" ht="12">
      <c r="A222" s="39"/>
      <c r="B222" s="40"/>
      <c r="C222" s="41"/>
      <c r="D222" s="218" t="s">
        <v>308</v>
      </c>
      <c r="E222" s="41"/>
      <c r="F222" s="247" t="s">
        <v>319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308</v>
      </c>
      <c r="AU222" s="18" t="s">
        <v>79</v>
      </c>
    </row>
    <row r="223" spans="1:47" s="2" customFormat="1" ht="12">
      <c r="A223" s="39"/>
      <c r="B223" s="40"/>
      <c r="C223" s="41"/>
      <c r="D223" s="218" t="s">
        <v>310</v>
      </c>
      <c r="E223" s="41"/>
      <c r="F223" s="247" t="s">
        <v>320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310</v>
      </c>
      <c r="AU223" s="18" t="s">
        <v>79</v>
      </c>
    </row>
    <row r="224" spans="1:51" s="13" customFormat="1" ht="12">
      <c r="A224" s="13"/>
      <c r="B224" s="225"/>
      <c r="C224" s="226"/>
      <c r="D224" s="218" t="s">
        <v>147</v>
      </c>
      <c r="E224" s="227" t="s">
        <v>19</v>
      </c>
      <c r="F224" s="228" t="s">
        <v>464</v>
      </c>
      <c r="G224" s="226"/>
      <c r="H224" s="229">
        <v>100</v>
      </c>
      <c r="I224" s="230"/>
      <c r="J224" s="226"/>
      <c r="K224" s="226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147</v>
      </c>
      <c r="AU224" s="235" t="s">
        <v>79</v>
      </c>
      <c r="AV224" s="13" t="s">
        <v>79</v>
      </c>
      <c r="AW224" s="13" t="s">
        <v>31</v>
      </c>
      <c r="AX224" s="13" t="s">
        <v>77</v>
      </c>
      <c r="AY224" s="235" t="s">
        <v>134</v>
      </c>
    </row>
    <row r="225" spans="1:65" s="2" customFormat="1" ht="21.75" customHeight="1">
      <c r="A225" s="39"/>
      <c r="B225" s="40"/>
      <c r="C225" s="205" t="s">
        <v>7</v>
      </c>
      <c r="D225" s="205" t="s">
        <v>136</v>
      </c>
      <c r="E225" s="206" t="s">
        <v>333</v>
      </c>
      <c r="F225" s="207" t="s">
        <v>334</v>
      </c>
      <c r="G225" s="208" t="s">
        <v>139</v>
      </c>
      <c r="H225" s="209">
        <v>1015</v>
      </c>
      <c r="I225" s="210"/>
      <c r="J225" s="211">
        <f>ROUND(I225*H225,2)</f>
        <v>0</v>
      </c>
      <c r="K225" s="207" t="s">
        <v>140</v>
      </c>
      <c r="L225" s="45"/>
      <c r="M225" s="212" t="s">
        <v>19</v>
      </c>
      <c r="N225" s="213" t="s">
        <v>40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141</v>
      </c>
      <c r="AT225" s="216" t="s">
        <v>136</v>
      </c>
      <c r="AU225" s="216" t="s">
        <v>79</v>
      </c>
      <c r="AY225" s="18" t="s">
        <v>134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77</v>
      </c>
      <c r="BK225" s="217">
        <f>ROUND(I225*H225,2)</f>
        <v>0</v>
      </c>
      <c r="BL225" s="18" t="s">
        <v>141</v>
      </c>
      <c r="BM225" s="216" t="s">
        <v>1048</v>
      </c>
    </row>
    <row r="226" spans="1:47" s="2" customFormat="1" ht="12">
      <c r="A226" s="39"/>
      <c r="B226" s="40"/>
      <c r="C226" s="41"/>
      <c r="D226" s="218" t="s">
        <v>143</v>
      </c>
      <c r="E226" s="41"/>
      <c r="F226" s="219" t="s">
        <v>336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143</v>
      </c>
      <c r="AU226" s="18" t="s">
        <v>79</v>
      </c>
    </row>
    <row r="227" spans="1:47" s="2" customFormat="1" ht="12">
      <c r="A227" s="39"/>
      <c r="B227" s="40"/>
      <c r="C227" s="41"/>
      <c r="D227" s="223" t="s">
        <v>145</v>
      </c>
      <c r="E227" s="41"/>
      <c r="F227" s="224" t="s">
        <v>337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145</v>
      </c>
      <c r="AU227" s="18" t="s">
        <v>79</v>
      </c>
    </row>
    <row r="228" spans="1:51" s="13" customFormat="1" ht="12">
      <c r="A228" s="13"/>
      <c r="B228" s="225"/>
      <c r="C228" s="226"/>
      <c r="D228" s="218" t="s">
        <v>147</v>
      </c>
      <c r="E228" s="227" t="s">
        <v>19</v>
      </c>
      <c r="F228" s="228" t="s">
        <v>1049</v>
      </c>
      <c r="G228" s="226"/>
      <c r="H228" s="229">
        <v>1015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147</v>
      </c>
      <c r="AU228" s="235" t="s">
        <v>79</v>
      </c>
      <c r="AV228" s="13" t="s">
        <v>79</v>
      </c>
      <c r="AW228" s="13" t="s">
        <v>31</v>
      </c>
      <c r="AX228" s="13" t="s">
        <v>69</v>
      </c>
      <c r="AY228" s="235" t="s">
        <v>134</v>
      </c>
    </row>
    <row r="229" spans="1:51" s="14" customFormat="1" ht="12">
      <c r="A229" s="14"/>
      <c r="B229" s="236"/>
      <c r="C229" s="237"/>
      <c r="D229" s="218" t="s">
        <v>147</v>
      </c>
      <c r="E229" s="238" t="s">
        <v>19</v>
      </c>
      <c r="F229" s="239" t="s">
        <v>208</v>
      </c>
      <c r="G229" s="237"/>
      <c r="H229" s="240">
        <v>1015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6" t="s">
        <v>147</v>
      </c>
      <c r="AU229" s="246" t="s">
        <v>79</v>
      </c>
      <c r="AV229" s="14" t="s">
        <v>141</v>
      </c>
      <c r="AW229" s="14" t="s">
        <v>31</v>
      </c>
      <c r="AX229" s="14" t="s">
        <v>77</v>
      </c>
      <c r="AY229" s="246" t="s">
        <v>134</v>
      </c>
    </row>
    <row r="230" spans="1:65" s="2" customFormat="1" ht="16.5" customHeight="1">
      <c r="A230" s="39"/>
      <c r="B230" s="40"/>
      <c r="C230" s="205" t="s">
        <v>680</v>
      </c>
      <c r="D230" s="205" t="s">
        <v>136</v>
      </c>
      <c r="E230" s="206" t="s">
        <v>341</v>
      </c>
      <c r="F230" s="207" t="s">
        <v>342</v>
      </c>
      <c r="G230" s="208" t="s">
        <v>139</v>
      </c>
      <c r="H230" s="209">
        <v>1015</v>
      </c>
      <c r="I230" s="210"/>
      <c r="J230" s="211">
        <f>ROUND(I230*H230,2)</f>
        <v>0</v>
      </c>
      <c r="K230" s="207" t="s">
        <v>140</v>
      </c>
      <c r="L230" s="45"/>
      <c r="M230" s="212" t="s">
        <v>19</v>
      </c>
      <c r="N230" s="213" t="s">
        <v>40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141</v>
      </c>
      <c r="AT230" s="216" t="s">
        <v>136</v>
      </c>
      <c r="AU230" s="216" t="s">
        <v>79</v>
      </c>
      <c r="AY230" s="18" t="s">
        <v>134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77</v>
      </c>
      <c r="BK230" s="217">
        <f>ROUND(I230*H230,2)</f>
        <v>0</v>
      </c>
      <c r="BL230" s="18" t="s">
        <v>141</v>
      </c>
      <c r="BM230" s="216" t="s">
        <v>1050</v>
      </c>
    </row>
    <row r="231" spans="1:47" s="2" customFormat="1" ht="12">
      <c r="A231" s="39"/>
      <c r="B231" s="40"/>
      <c r="C231" s="41"/>
      <c r="D231" s="218" t="s">
        <v>143</v>
      </c>
      <c r="E231" s="41"/>
      <c r="F231" s="219" t="s">
        <v>344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143</v>
      </c>
      <c r="AU231" s="18" t="s">
        <v>79</v>
      </c>
    </row>
    <row r="232" spans="1:47" s="2" customFormat="1" ht="12">
      <c r="A232" s="39"/>
      <c r="B232" s="40"/>
      <c r="C232" s="41"/>
      <c r="D232" s="223" t="s">
        <v>145</v>
      </c>
      <c r="E232" s="41"/>
      <c r="F232" s="224" t="s">
        <v>345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145</v>
      </c>
      <c r="AU232" s="18" t="s">
        <v>79</v>
      </c>
    </row>
    <row r="233" spans="1:51" s="13" customFormat="1" ht="12">
      <c r="A233" s="13"/>
      <c r="B233" s="225"/>
      <c r="C233" s="226"/>
      <c r="D233" s="218" t="s">
        <v>147</v>
      </c>
      <c r="E233" s="227" t="s">
        <v>19</v>
      </c>
      <c r="F233" s="228" t="s">
        <v>1051</v>
      </c>
      <c r="G233" s="226"/>
      <c r="H233" s="229">
        <v>1015</v>
      </c>
      <c r="I233" s="230"/>
      <c r="J233" s="226"/>
      <c r="K233" s="226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147</v>
      </c>
      <c r="AU233" s="235" t="s">
        <v>79</v>
      </c>
      <c r="AV233" s="13" t="s">
        <v>79</v>
      </c>
      <c r="AW233" s="13" t="s">
        <v>31</v>
      </c>
      <c r="AX233" s="13" t="s">
        <v>69</v>
      </c>
      <c r="AY233" s="235" t="s">
        <v>134</v>
      </c>
    </row>
    <row r="234" spans="1:51" s="14" customFormat="1" ht="12">
      <c r="A234" s="14"/>
      <c r="B234" s="236"/>
      <c r="C234" s="237"/>
      <c r="D234" s="218" t="s">
        <v>147</v>
      </c>
      <c r="E234" s="238" t="s">
        <v>19</v>
      </c>
      <c r="F234" s="239" t="s">
        <v>208</v>
      </c>
      <c r="G234" s="237"/>
      <c r="H234" s="240">
        <v>1015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6" t="s">
        <v>147</v>
      </c>
      <c r="AU234" s="246" t="s">
        <v>79</v>
      </c>
      <c r="AV234" s="14" t="s">
        <v>141</v>
      </c>
      <c r="AW234" s="14" t="s">
        <v>31</v>
      </c>
      <c r="AX234" s="14" t="s">
        <v>77</v>
      </c>
      <c r="AY234" s="246" t="s">
        <v>134</v>
      </c>
    </row>
    <row r="235" spans="1:65" s="2" customFormat="1" ht="16.5" customHeight="1">
      <c r="A235" s="39"/>
      <c r="B235" s="40"/>
      <c r="C235" s="248" t="s">
        <v>683</v>
      </c>
      <c r="D235" s="248" t="s">
        <v>348</v>
      </c>
      <c r="E235" s="249" t="s">
        <v>349</v>
      </c>
      <c r="F235" s="250" t="s">
        <v>350</v>
      </c>
      <c r="G235" s="251" t="s">
        <v>351</v>
      </c>
      <c r="H235" s="252">
        <v>25.375</v>
      </c>
      <c r="I235" s="253"/>
      <c r="J235" s="254">
        <f>ROUND(I235*H235,2)</f>
        <v>0</v>
      </c>
      <c r="K235" s="250" t="s">
        <v>140</v>
      </c>
      <c r="L235" s="255"/>
      <c r="M235" s="256" t="s">
        <v>19</v>
      </c>
      <c r="N235" s="257" t="s">
        <v>40</v>
      </c>
      <c r="O235" s="85"/>
      <c r="P235" s="214">
        <f>O235*H235</f>
        <v>0</v>
      </c>
      <c r="Q235" s="214">
        <v>0.001</v>
      </c>
      <c r="R235" s="214">
        <f>Q235*H235</f>
        <v>0.025375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352</v>
      </c>
      <c r="AT235" s="216" t="s">
        <v>348</v>
      </c>
      <c r="AU235" s="216" t="s">
        <v>79</v>
      </c>
      <c r="AY235" s="18" t="s">
        <v>134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77</v>
      </c>
      <c r="BK235" s="217">
        <f>ROUND(I235*H235,2)</f>
        <v>0</v>
      </c>
      <c r="BL235" s="18" t="s">
        <v>141</v>
      </c>
      <c r="BM235" s="216" t="s">
        <v>1052</v>
      </c>
    </row>
    <row r="236" spans="1:47" s="2" customFormat="1" ht="12">
      <c r="A236" s="39"/>
      <c r="B236" s="40"/>
      <c r="C236" s="41"/>
      <c r="D236" s="218" t="s">
        <v>143</v>
      </c>
      <c r="E236" s="41"/>
      <c r="F236" s="219" t="s">
        <v>350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143</v>
      </c>
      <c r="AU236" s="18" t="s">
        <v>79</v>
      </c>
    </row>
    <row r="237" spans="1:51" s="13" customFormat="1" ht="12">
      <c r="A237" s="13"/>
      <c r="B237" s="225"/>
      <c r="C237" s="226"/>
      <c r="D237" s="218" t="s">
        <v>147</v>
      </c>
      <c r="E237" s="226"/>
      <c r="F237" s="228" t="s">
        <v>1053</v>
      </c>
      <c r="G237" s="226"/>
      <c r="H237" s="229">
        <v>25.375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147</v>
      </c>
      <c r="AU237" s="235" t="s">
        <v>79</v>
      </c>
      <c r="AV237" s="13" t="s">
        <v>79</v>
      </c>
      <c r="AW237" s="13" t="s">
        <v>4</v>
      </c>
      <c r="AX237" s="13" t="s">
        <v>77</v>
      </c>
      <c r="AY237" s="235" t="s">
        <v>134</v>
      </c>
    </row>
    <row r="238" spans="1:65" s="2" customFormat="1" ht="16.5" customHeight="1">
      <c r="A238" s="39"/>
      <c r="B238" s="40"/>
      <c r="C238" s="205" t="s">
        <v>258</v>
      </c>
      <c r="D238" s="205" t="s">
        <v>136</v>
      </c>
      <c r="E238" s="206" t="s">
        <v>368</v>
      </c>
      <c r="F238" s="207" t="s">
        <v>369</v>
      </c>
      <c r="G238" s="208" t="s">
        <v>139</v>
      </c>
      <c r="H238" s="209">
        <v>1271</v>
      </c>
      <c r="I238" s="210"/>
      <c r="J238" s="211">
        <f>ROUND(I238*H238,2)</f>
        <v>0</v>
      </c>
      <c r="K238" s="207" t="s">
        <v>140</v>
      </c>
      <c r="L238" s="45"/>
      <c r="M238" s="212" t="s">
        <v>19</v>
      </c>
      <c r="N238" s="213" t="s">
        <v>40</v>
      </c>
      <c r="O238" s="85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141</v>
      </c>
      <c r="AT238" s="216" t="s">
        <v>136</v>
      </c>
      <c r="AU238" s="216" t="s">
        <v>79</v>
      </c>
      <c r="AY238" s="18" t="s">
        <v>134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77</v>
      </c>
      <c r="BK238" s="217">
        <f>ROUND(I238*H238,2)</f>
        <v>0</v>
      </c>
      <c r="BL238" s="18" t="s">
        <v>141</v>
      </c>
      <c r="BM238" s="216" t="s">
        <v>1054</v>
      </c>
    </row>
    <row r="239" spans="1:47" s="2" customFormat="1" ht="12">
      <c r="A239" s="39"/>
      <c r="B239" s="40"/>
      <c r="C239" s="41"/>
      <c r="D239" s="218" t="s">
        <v>143</v>
      </c>
      <c r="E239" s="41"/>
      <c r="F239" s="219" t="s">
        <v>371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143</v>
      </c>
      <c r="AU239" s="18" t="s">
        <v>79</v>
      </c>
    </row>
    <row r="240" spans="1:47" s="2" customFormat="1" ht="12">
      <c r="A240" s="39"/>
      <c r="B240" s="40"/>
      <c r="C240" s="41"/>
      <c r="D240" s="223" t="s">
        <v>145</v>
      </c>
      <c r="E240" s="41"/>
      <c r="F240" s="224" t="s">
        <v>372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145</v>
      </c>
      <c r="AU240" s="18" t="s">
        <v>79</v>
      </c>
    </row>
    <row r="241" spans="1:51" s="13" customFormat="1" ht="12">
      <c r="A241" s="13"/>
      <c r="B241" s="225"/>
      <c r="C241" s="226"/>
      <c r="D241" s="218" t="s">
        <v>147</v>
      </c>
      <c r="E241" s="227" t="s">
        <v>19</v>
      </c>
      <c r="F241" s="228" t="s">
        <v>1055</v>
      </c>
      <c r="G241" s="226"/>
      <c r="H241" s="229">
        <v>1015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147</v>
      </c>
      <c r="AU241" s="235" t="s">
        <v>79</v>
      </c>
      <c r="AV241" s="13" t="s">
        <v>79</v>
      </c>
      <c r="AW241" s="13" t="s">
        <v>31</v>
      </c>
      <c r="AX241" s="13" t="s">
        <v>69</v>
      </c>
      <c r="AY241" s="235" t="s">
        <v>134</v>
      </c>
    </row>
    <row r="242" spans="1:51" s="13" customFormat="1" ht="12">
      <c r="A242" s="13"/>
      <c r="B242" s="225"/>
      <c r="C242" s="226"/>
      <c r="D242" s="218" t="s">
        <v>147</v>
      </c>
      <c r="E242" s="227" t="s">
        <v>19</v>
      </c>
      <c r="F242" s="228" t="s">
        <v>1056</v>
      </c>
      <c r="G242" s="226"/>
      <c r="H242" s="229">
        <v>256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147</v>
      </c>
      <c r="AU242" s="235" t="s">
        <v>79</v>
      </c>
      <c r="AV242" s="13" t="s">
        <v>79</v>
      </c>
      <c r="AW242" s="13" t="s">
        <v>31</v>
      </c>
      <c r="AX242" s="13" t="s">
        <v>69</v>
      </c>
      <c r="AY242" s="235" t="s">
        <v>134</v>
      </c>
    </row>
    <row r="243" spans="1:51" s="14" customFormat="1" ht="12">
      <c r="A243" s="14"/>
      <c r="B243" s="236"/>
      <c r="C243" s="237"/>
      <c r="D243" s="218" t="s">
        <v>147</v>
      </c>
      <c r="E243" s="238" t="s">
        <v>19</v>
      </c>
      <c r="F243" s="239" t="s">
        <v>208</v>
      </c>
      <c r="G243" s="237"/>
      <c r="H243" s="240">
        <v>1271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6" t="s">
        <v>147</v>
      </c>
      <c r="AU243" s="246" t="s">
        <v>79</v>
      </c>
      <c r="AV243" s="14" t="s">
        <v>141</v>
      </c>
      <c r="AW243" s="14" t="s">
        <v>31</v>
      </c>
      <c r="AX243" s="14" t="s">
        <v>77</v>
      </c>
      <c r="AY243" s="246" t="s">
        <v>134</v>
      </c>
    </row>
    <row r="244" spans="1:65" s="2" customFormat="1" ht="16.5" customHeight="1">
      <c r="A244" s="39"/>
      <c r="B244" s="40"/>
      <c r="C244" s="205" t="s">
        <v>694</v>
      </c>
      <c r="D244" s="205" t="s">
        <v>136</v>
      </c>
      <c r="E244" s="206" t="s">
        <v>377</v>
      </c>
      <c r="F244" s="207" t="s">
        <v>378</v>
      </c>
      <c r="G244" s="208" t="s">
        <v>139</v>
      </c>
      <c r="H244" s="209">
        <v>133.6</v>
      </c>
      <c r="I244" s="210"/>
      <c r="J244" s="211">
        <f>ROUND(I244*H244,2)</f>
        <v>0</v>
      </c>
      <c r="K244" s="207" t="s">
        <v>140</v>
      </c>
      <c r="L244" s="45"/>
      <c r="M244" s="212" t="s">
        <v>19</v>
      </c>
      <c r="N244" s="213" t="s">
        <v>40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141</v>
      </c>
      <c r="AT244" s="216" t="s">
        <v>136</v>
      </c>
      <c r="AU244" s="216" t="s">
        <v>79</v>
      </c>
      <c r="AY244" s="18" t="s">
        <v>134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77</v>
      </c>
      <c r="BK244" s="217">
        <f>ROUND(I244*H244,2)</f>
        <v>0</v>
      </c>
      <c r="BL244" s="18" t="s">
        <v>141</v>
      </c>
      <c r="BM244" s="216" t="s">
        <v>1057</v>
      </c>
    </row>
    <row r="245" spans="1:47" s="2" customFormat="1" ht="12">
      <c r="A245" s="39"/>
      <c r="B245" s="40"/>
      <c r="C245" s="41"/>
      <c r="D245" s="218" t="s">
        <v>143</v>
      </c>
      <c r="E245" s="41"/>
      <c r="F245" s="219" t="s">
        <v>380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143</v>
      </c>
      <c r="AU245" s="18" t="s">
        <v>79</v>
      </c>
    </row>
    <row r="246" spans="1:47" s="2" customFormat="1" ht="12">
      <c r="A246" s="39"/>
      <c r="B246" s="40"/>
      <c r="C246" s="41"/>
      <c r="D246" s="223" t="s">
        <v>145</v>
      </c>
      <c r="E246" s="41"/>
      <c r="F246" s="224" t="s">
        <v>381</v>
      </c>
      <c r="G246" s="41"/>
      <c r="H246" s="41"/>
      <c r="I246" s="220"/>
      <c r="J246" s="41"/>
      <c r="K246" s="41"/>
      <c r="L246" s="45"/>
      <c r="M246" s="221"/>
      <c r="N246" s="222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145</v>
      </c>
      <c r="AU246" s="18" t="s">
        <v>79</v>
      </c>
    </row>
    <row r="247" spans="1:51" s="13" customFormat="1" ht="12">
      <c r="A247" s="13"/>
      <c r="B247" s="225"/>
      <c r="C247" s="226"/>
      <c r="D247" s="218" t="s">
        <v>147</v>
      </c>
      <c r="E247" s="227" t="s">
        <v>19</v>
      </c>
      <c r="F247" s="228" t="s">
        <v>1058</v>
      </c>
      <c r="G247" s="226"/>
      <c r="H247" s="229">
        <v>133.6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147</v>
      </c>
      <c r="AU247" s="235" t="s">
        <v>79</v>
      </c>
      <c r="AV247" s="13" t="s">
        <v>79</v>
      </c>
      <c r="AW247" s="13" t="s">
        <v>31</v>
      </c>
      <c r="AX247" s="13" t="s">
        <v>77</v>
      </c>
      <c r="AY247" s="235" t="s">
        <v>134</v>
      </c>
    </row>
    <row r="248" spans="1:63" s="12" customFormat="1" ht="22.8" customHeight="1">
      <c r="A248" s="12"/>
      <c r="B248" s="189"/>
      <c r="C248" s="190"/>
      <c r="D248" s="191" t="s">
        <v>68</v>
      </c>
      <c r="E248" s="203" t="s">
        <v>79</v>
      </c>
      <c r="F248" s="203" t="s">
        <v>383</v>
      </c>
      <c r="G248" s="190"/>
      <c r="H248" s="190"/>
      <c r="I248" s="193"/>
      <c r="J248" s="204">
        <f>BK248</f>
        <v>0</v>
      </c>
      <c r="K248" s="190"/>
      <c r="L248" s="195"/>
      <c r="M248" s="196"/>
      <c r="N248" s="197"/>
      <c r="O248" s="197"/>
      <c r="P248" s="198">
        <f>SUM(P249:P264)</f>
        <v>0</v>
      </c>
      <c r="Q248" s="197"/>
      <c r="R248" s="198">
        <f>SUM(R249:R264)</f>
        <v>53.4922465</v>
      </c>
      <c r="S248" s="197"/>
      <c r="T248" s="199">
        <f>SUM(T249:T264)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0" t="s">
        <v>77</v>
      </c>
      <c r="AT248" s="201" t="s">
        <v>68</v>
      </c>
      <c r="AU248" s="201" t="s">
        <v>77</v>
      </c>
      <c r="AY248" s="200" t="s">
        <v>134</v>
      </c>
      <c r="BK248" s="202">
        <f>SUM(BK249:BK264)</f>
        <v>0</v>
      </c>
    </row>
    <row r="249" spans="1:65" s="2" customFormat="1" ht="16.5" customHeight="1">
      <c r="A249" s="39"/>
      <c r="B249" s="40"/>
      <c r="C249" s="205" t="s">
        <v>264</v>
      </c>
      <c r="D249" s="205" t="s">
        <v>136</v>
      </c>
      <c r="E249" s="206" t="s">
        <v>385</v>
      </c>
      <c r="F249" s="207" t="s">
        <v>386</v>
      </c>
      <c r="G249" s="208" t="s">
        <v>139</v>
      </c>
      <c r="H249" s="209">
        <v>287</v>
      </c>
      <c r="I249" s="210"/>
      <c r="J249" s="211">
        <f>ROUND(I249*H249,2)</f>
        <v>0</v>
      </c>
      <c r="K249" s="207" t="s">
        <v>140</v>
      </c>
      <c r="L249" s="45"/>
      <c r="M249" s="212" t="s">
        <v>19</v>
      </c>
      <c r="N249" s="213" t="s">
        <v>40</v>
      </c>
      <c r="O249" s="85"/>
      <c r="P249" s="214">
        <f>O249*H249</f>
        <v>0</v>
      </c>
      <c r="Q249" s="214">
        <v>0.0001375</v>
      </c>
      <c r="R249" s="214">
        <f>Q249*H249</f>
        <v>0.039462500000000005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141</v>
      </c>
      <c r="AT249" s="216" t="s">
        <v>136</v>
      </c>
      <c r="AU249" s="216" t="s">
        <v>79</v>
      </c>
      <c r="AY249" s="18" t="s">
        <v>134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77</v>
      </c>
      <c r="BK249" s="217">
        <f>ROUND(I249*H249,2)</f>
        <v>0</v>
      </c>
      <c r="BL249" s="18" t="s">
        <v>141</v>
      </c>
      <c r="BM249" s="216" t="s">
        <v>1059</v>
      </c>
    </row>
    <row r="250" spans="1:47" s="2" customFormat="1" ht="12">
      <c r="A250" s="39"/>
      <c r="B250" s="40"/>
      <c r="C250" s="41"/>
      <c r="D250" s="218" t="s">
        <v>143</v>
      </c>
      <c r="E250" s="41"/>
      <c r="F250" s="219" t="s">
        <v>388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143</v>
      </c>
      <c r="AU250" s="18" t="s">
        <v>79</v>
      </c>
    </row>
    <row r="251" spans="1:47" s="2" customFormat="1" ht="12">
      <c r="A251" s="39"/>
      <c r="B251" s="40"/>
      <c r="C251" s="41"/>
      <c r="D251" s="223" t="s">
        <v>145</v>
      </c>
      <c r="E251" s="41"/>
      <c r="F251" s="224" t="s">
        <v>389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145</v>
      </c>
      <c r="AU251" s="18" t="s">
        <v>79</v>
      </c>
    </row>
    <row r="252" spans="1:47" s="2" customFormat="1" ht="12">
      <c r="A252" s="39"/>
      <c r="B252" s="40"/>
      <c r="C252" s="41"/>
      <c r="D252" s="218" t="s">
        <v>308</v>
      </c>
      <c r="E252" s="41"/>
      <c r="F252" s="247" t="s">
        <v>390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308</v>
      </c>
      <c r="AU252" s="18" t="s">
        <v>79</v>
      </c>
    </row>
    <row r="253" spans="1:51" s="13" customFormat="1" ht="12">
      <c r="A253" s="13"/>
      <c r="B253" s="225"/>
      <c r="C253" s="226"/>
      <c r="D253" s="218" t="s">
        <v>147</v>
      </c>
      <c r="E253" s="227" t="s">
        <v>19</v>
      </c>
      <c r="F253" s="228" t="s">
        <v>1060</v>
      </c>
      <c r="G253" s="226"/>
      <c r="H253" s="229">
        <v>287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147</v>
      </c>
      <c r="AU253" s="235" t="s">
        <v>79</v>
      </c>
      <c r="AV253" s="13" t="s">
        <v>79</v>
      </c>
      <c r="AW253" s="13" t="s">
        <v>31</v>
      </c>
      <c r="AX253" s="13" t="s">
        <v>69</v>
      </c>
      <c r="AY253" s="235" t="s">
        <v>134</v>
      </c>
    </row>
    <row r="254" spans="1:51" s="14" customFormat="1" ht="12">
      <c r="A254" s="14"/>
      <c r="B254" s="236"/>
      <c r="C254" s="237"/>
      <c r="D254" s="218" t="s">
        <v>147</v>
      </c>
      <c r="E254" s="238" t="s">
        <v>19</v>
      </c>
      <c r="F254" s="239" t="s">
        <v>208</v>
      </c>
      <c r="G254" s="237"/>
      <c r="H254" s="240">
        <v>287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6" t="s">
        <v>147</v>
      </c>
      <c r="AU254" s="246" t="s">
        <v>79</v>
      </c>
      <c r="AV254" s="14" t="s">
        <v>141</v>
      </c>
      <c r="AW254" s="14" t="s">
        <v>31</v>
      </c>
      <c r="AX254" s="14" t="s">
        <v>77</v>
      </c>
      <c r="AY254" s="246" t="s">
        <v>134</v>
      </c>
    </row>
    <row r="255" spans="1:65" s="2" customFormat="1" ht="16.5" customHeight="1">
      <c r="A255" s="39"/>
      <c r="B255" s="40"/>
      <c r="C255" s="248" t="s">
        <v>285</v>
      </c>
      <c r="D255" s="248" t="s">
        <v>348</v>
      </c>
      <c r="E255" s="249" t="s">
        <v>393</v>
      </c>
      <c r="F255" s="250" t="s">
        <v>394</v>
      </c>
      <c r="G255" s="251" t="s">
        <v>139</v>
      </c>
      <c r="H255" s="252">
        <v>703.768</v>
      </c>
      <c r="I255" s="253"/>
      <c r="J255" s="254">
        <f>ROUND(I255*H255,2)</f>
        <v>0</v>
      </c>
      <c r="K255" s="250" t="s">
        <v>140</v>
      </c>
      <c r="L255" s="255"/>
      <c r="M255" s="256" t="s">
        <v>19</v>
      </c>
      <c r="N255" s="257" t="s">
        <v>40</v>
      </c>
      <c r="O255" s="85"/>
      <c r="P255" s="214">
        <f>O255*H255</f>
        <v>0</v>
      </c>
      <c r="Q255" s="214">
        <v>0.0005</v>
      </c>
      <c r="R255" s="214">
        <f>Q255*H255</f>
        <v>0.35188400000000003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352</v>
      </c>
      <c r="AT255" s="216" t="s">
        <v>348</v>
      </c>
      <c r="AU255" s="216" t="s">
        <v>79</v>
      </c>
      <c r="AY255" s="18" t="s">
        <v>134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77</v>
      </c>
      <c r="BK255" s="217">
        <f>ROUND(I255*H255,2)</f>
        <v>0</v>
      </c>
      <c r="BL255" s="18" t="s">
        <v>141</v>
      </c>
      <c r="BM255" s="216" t="s">
        <v>1061</v>
      </c>
    </row>
    <row r="256" spans="1:47" s="2" customFormat="1" ht="12">
      <c r="A256" s="39"/>
      <c r="B256" s="40"/>
      <c r="C256" s="41"/>
      <c r="D256" s="218" t="s">
        <v>143</v>
      </c>
      <c r="E256" s="41"/>
      <c r="F256" s="219" t="s">
        <v>394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143</v>
      </c>
      <c r="AU256" s="18" t="s">
        <v>79</v>
      </c>
    </row>
    <row r="257" spans="1:51" s="13" customFormat="1" ht="12">
      <c r="A257" s="13"/>
      <c r="B257" s="225"/>
      <c r="C257" s="226"/>
      <c r="D257" s="218" t="s">
        <v>147</v>
      </c>
      <c r="E257" s="226"/>
      <c r="F257" s="228" t="s">
        <v>1062</v>
      </c>
      <c r="G257" s="226"/>
      <c r="H257" s="229">
        <v>703.768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147</v>
      </c>
      <c r="AU257" s="235" t="s">
        <v>79</v>
      </c>
      <c r="AV257" s="13" t="s">
        <v>79</v>
      </c>
      <c r="AW257" s="13" t="s">
        <v>4</v>
      </c>
      <c r="AX257" s="13" t="s">
        <v>77</v>
      </c>
      <c r="AY257" s="235" t="s">
        <v>134</v>
      </c>
    </row>
    <row r="258" spans="1:65" s="2" customFormat="1" ht="16.5" customHeight="1">
      <c r="A258" s="39"/>
      <c r="B258" s="40"/>
      <c r="C258" s="205" t="s">
        <v>293</v>
      </c>
      <c r="D258" s="205" t="s">
        <v>136</v>
      </c>
      <c r="E258" s="206" t="s">
        <v>398</v>
      </c>
      <c r="F258" s="207" t="s">
        <v>399</v>
      </c>
      <c r="G258" s="208" t="s">
        <v>139</v>
      </c>
      <c r="H258" s="209">
        <v>200</v>
      </c>
      <c r="I258" s="210"/>
      <c r="J258" s="211">
        <f>ROUND(I258*H258,2)</f>
        <v>0</v>
      </c>
      <c r="K258" s="207" t="s">
        <v>140</v>
      </c>
      <c r="L258" s="45"/>
      <c r="M258" s="212" t="s">
        <v>19</v>
      </c>
      <c r="N258" s="213" t="s">
        <v>40</v>
      </c>
      <c r="O258" s="85"/>
      <c r="P258" s="214">
        <f>O258*H258</f>
        <v>0</v>
      </c>
      <c r="Q258" s="214">
        <v>0.108</v>
      </c>
      <c r="R258" s="214">
        <f>Q258*H258</f>
        <v>21.6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141</v>
      </c>
      <c r="AT258" s="216" t="s">
        <v>136</v>
      </c>
      <c r="AU258" s="216" t="s">
        <v>79</v>
      </c>
      <c r="AY258" s="18" t="s">
        <v>134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77</v>
      </c>
      <c r="BK258" s="217">
        <f>ROUND(I258*H258,2)</f>
        <v>0</v>
      </c>
      <c r="BL258" s="18" t="s">
        <v>141</v>
      </c>
      <c r="BM258" s="216" t="s">
        <v>1063</v>
      </c>
    </row>
    <row r="259" spans="1:47" s="2" customFormat="1" ht="12">
      <c r="A259" s="39"/>
      <c r="B259" s="40"/>
      <c r="C259" s="41"/>
      <c r="D259" s="218" t="s">
        <v>143</v>
      </c>
      <c r="E259" s="41"/>
      <c r="F259" s="219" t="s">
        <v>401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143</v>
      </c>
      <c r="AU259" s="18" t="s">
        <v>79</v>
      </c>
    </row>
    <row r="260" spans="1:47" s="2" customFormat="1" ht="12">
      <c r="A260" s="39"/>
      <c r="B260" s="40"/>
      <c r="C260" s="41"/>
      <c r="D260" s="223" t="s">
        <v>145</v>
      </c>
      <c r="E260" s="41"/>
      <c r="F260" s="224" t="s">
        <v>402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145</v>
      </c>
      <c r="AU260" s="18" t="s">
        <v>79</v>
      </c>
    </row>
    <row r="261" spans="1:51" s="13" customFormat="1" ht="12">
      <c r="A261" s="13"/>
      <c r="B261" s="225"/>
      <c r="C261" s="226"/>
      <c r="D261" s="218" t="s">
        <v>147</v>
      </c>
      <c r="E261" s="227" t="s">
        <v>19</v>
      </c>
      <c r="F261" s="228" t="s">
        <v>1064</v>
      </c>
      <c r="G261" s="226"/>
      <c r="H261" s="229">
        <v>200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5" t="s">
        <v>147</v>
      </c>
      <c r="AU261" s="235" t="s">
        <v>79</v>
      </c>
      <c r="AV261" s="13" t="s">
        <v>79</v>
      </c>
      <c r="AW261" s="13" t="s">
        <v>31</v>
      </c>
      <c r="AX261" s="13" t="s">
        <v>77</v>
      </c>
      <c r="AY261" s="235" t="s">
        <v>134</v>
      </c>
    </row>
    <row r="262" spans="1:65" s="2" customFormat="1" ht="16.5" customHeight="1">
      <c r="A262" s="39"/>
      <c r="B262" s="40"/>
      <c r="C262" s="248" t="s">
        <v>705</v>
      </c>
      <c r="D262" s="248" t="s">
        <v>348</v>
      </c>
      <c r="E262" s="249" t="s">
        <v>405</v>
      </c>
      <c r="F262" s="250" t="s">
        <v>406</v>
      </c>
      <c r="G262" s="251" t="s">
        <v>152</v>
      </c>
      <c r="H262" s="252">
        <v>11.667</v>
      </c>
      <c r="I262" s="253"/>
      <c r="J262" s="254">
        <f>ROUND(I262*H262,2)</f>
        <v>0</v>
      </c>
      <c r="K262" s="250" t="s">
        <v>140</v>
      </c>
      <c r="L262" s="255"/>
      <c r="M262" s="256" t="s">
        <v>19</v>
      </c>
      <c r="N262" s="257" t="s">
        <v>40</v>
      </c>
      <c r="O262" s="85"/>
      <c r="P262" s="214">
        <f>O262*H262</f>
        <v>0</v>
      </c>
      <c r="Q262" s="214">
        <v>2.7</v>
      </c>
      <c r="R262" s="214">
        <f>Q262*H262</f>
        <v>31.5009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352</v>
      </c>
      <c r="AT262" s="216" t="s">
        <v>348</v>
      </c>
      <c r="AU262" s="216" t="s">
        <v>79</v>
      </c>
      <c r="AY262" s="18" t="s">
        <v>134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77</v>
      </c>
      <c r="BK262" s="217">
        <f>ROUND(I262*H262,2)</f>
        <v>0</v>
      </c>
      <c r="BL262" s="18" t="s">
        <v>141</v>
      </c>
      <c r="BM262" s="216" t="s">
        <v>1065</v>
      </c>
    </row>
    <row r="263" spans="1:47" s="2" customFormat="1" ht="12">
      <c r="A263" s="39"/>
      <c r="B263" s="40"/>
      <c r="C263" s="41"/>
      <c r="D263" s="218" t="s">
        <v>143</v>
      </c>
      <c r="E263" s="41"/>
      <c r="F263" s="219" t="s">
        <v>406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143</v>
      </c>
      <c r="AU263" s="18" t="s">
        <v>79</v>
      </c>
    </row>
    <row r="264" spans="1:51" s="13" customFormat="1" ht="12">
      <c r="A264" s="13"/>
      <c r="B264" s="225"/>
      <c r="C264" s="226"/>
      <c r="D264" s="218" t="s">
        <v>147</v>
      </c>
      <c r="E264" s="226"/>
      <c r="F264" s="228" t="s">
        <v>1066</v>
      </c>
      <c r="G264" s="226"/>
      <c r="H264" s="229">
        <v>11.667</v>
      </c>
      <c r="I264" s="230"/>
      <c r="J264" s="226"/>
      <c r="K264" s="226"/>
      <c r="L264" s="231"/>
      <c r="M264" s="232"/>
      <c r="N264" s="233"/>
      <c r="O264" s="233"/>
      <c r="P264" s="233"/>
      <c r="Q264" s="233"/>
      <c r="R264" s="233"/>
      <c r="S264" s="233"/>
      <c r="T264" s="23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147</v>
      </c>
      <c r="AU264" s="235" t="s">
        <v>79</v>
      </c>
      <c r="AV264" s="13" t="s">
        <v>79</v>
      </c>
      <c r="AW264" s="13" t="s">
        <v>4</v>
      </c>
      <c r="AX264" s="13" t="s">
        <v>77</v>
      </c>
      <c r="AY264" s="235" t="s">
        <v>134</v>
      </c>
    </row>
    <row r="265" spans="1:63" s="12" customFormat="1" ht="22.8" customHeight="1">
      <c r="A265" s="12"/>
      <c r="B265" s="189"/>
      <c r="C265" s="190"/>
      <c r="D265" s="191" t="s">
        <v>68</v>
      </c>
      <c r="E265" s="203" t="s">
        <v>209</v>
      </c>
      <c r="F265" s="203" t="s">
        <v>409</v>
      </c>
      <c r="G265" s="190"/>
      <c r="H265" s="190"/>
      <c r="I265" s="193"/>
      <c r="J265" s="204">
        <f>BK265</f>
        <v>0</v>
      </c>
      <c r="K265" s="190"/>
      <c r="L265" s="195"/>
      <c r="M265" s="196"/>
      <c r="N265" s="197"/>
      <c r="O265" s="197"/>
      <c r="P265" s="198">
        <f>SUM(P266:P302)</f>
        <v>0</v>
      </c>
      <c r="Q265" s="197"/>
      <c r="R265" s="198">
        <f>SUM(R266:R302)</f>
        <v>20.295050821278</v>
      </c>
      <c r="S265" s="197"/>
      <c r="T265" s="199">
        <f>SUM(T266:T302)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0" t="s">
        <v>77</v>
      </c>
      <c r="AT265" s="201" t="s">
        <v>68</v>
      </c>
      <c r="AU265" s="201" t="s">
        <v>77</v>
      </c>
      <c r="AY265" s="200" t="s">
        <v>134</v>
      </c>
      <c r="BK265" s="202">
        <f>SUM(BK266:BK302)</f>
        <v>0</v>
      </c>
    </row>
    <row r="266" spans="1:65" s="2" customFormat="1" ht="16.5" customHeight="1">
      <c r="A266" s="39"/>
      <c r="B266" s="40"/>
      <c r="C266" s="205" t="s">
        <v>332</v>
      </c>
      <c r="D266" s="205" t="s">
        <v>136</v>
      </c>
      <c r="E266" s="206" t="s">
        <v>411</v>
      </c>
      <c r="F266" s="207" t="s">
        <v>1067</v>
      </c>
      <c r="G266" s="208" t="s">
        <v>413</v>
      </c>
      <c r="H266" s="209">
        <v>1.6</v>
      </c>
      <c r="I266" s="210"/>
      <c r="J266" s="211">
        <f>ROUND(I266*H266,2)</f>
        <v>0</v>
      </c>
      <c r="K266" s="207" t="s">
        <v>19</v>
      </c>
      <c r="L266" s="45"/>
      <c r="M266" s="212" t="s">
        <v>19</v>
      </c>
      <c r="N266" s="213" t="s">
        <v>40</v>
      </c>
      <c r="O266" s="85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141</v>
      </c>
      <c r="AT266" s="216" t="s">
        <v>136</v>
      </c>
      <c r="AU266" s="216" t="s">
        <v>79</v>
      </c>
      <c r="AY266" s="18" t="s">
        <v>134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77</v>
      </c>
      <c r="BK266" s="217">
        <f>ROUND(I266*H266,2)</f>
        <v>0</v>
      </c>
      <c r="BL266" s="18" t="s">
        <v>141</v>
      </c>
      <c r="BM266" s="216" t="s">
        <v>1068</v>
      </c>
    </row>
    <row r="267" spans="1:47" s="2" customFormat="1" ht="12">
      <c r="A267" s="39"/>
      <c r="B267" s="40"/>
      <c r="C267" s="41"/>
      <c r="D267" s="218" t="s">
        <v>143</v>
      </c>
      <c r="E267" s="41"/>
      <c r="F267" s="219" t="s">
        <v>1067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143</v>
      </c>
      <c r="AU267" s="18" t="s">
        <v>79</v>
      </c>
    </row>
    <row r="268" spans="1:51" s="13" customFormat="1" ht="12">
      <c r="A268" s="13"/>
      <c r="B268" s="225"/>
      <c r="C268" s="226"/>
      <c r="D268" s="218" t="s">
        <v>147</v>
      </c>
      <c r="E268" s="227" t="s">
        <v>19</v>
      </c>
      <c r="F268" s="228" t="s">
        <v>1069</v>
      </c>
      <c r="G268" s="226"/>
      <c r="H268" s="229">
        <v>1.6</v>
      </c>
      <c r="I268" s="230"/>
      <c r="J268" s="226"/>
      <c r="K268" s="226"/>
      <c r="L268" s="231"/>
      <c r="M268" s="232"/>
      <c r="N268" s="233"/>
      <c r="O268" s="233"/>
      <c r="P268" s="233"/>
      <c r="Q268" s="233"/>
      <c r="R268" s="233"/>
      <c r="S268" s="233"/>
      <c r="T268" s="23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147</v>
      </c>
      <c r="AU268" s="235" t="s">
        <v>79</v>
      </c>
      <c r="AV268" s="13" t="s">
        <v>79</v>
      </c>
      <c r="AW268" s="13" t="s">
        <v>31</v>
      </c>
      <c r="AX268" s="13" t="s">
        <v>77</v>
      </c>
      <c r="AY268" s="235" t="s">
        <v>134</v>
      </c>
    </row>
    <row r="269" spans="1:65" s="2" customFormat="1" ht="16.5" customHeight="1">
      <c r="A269" s="39"/>
      <c r="B269" s="40"/>
      <c r="C269" s="205" t="s">
        <v>340</v>
      </c>
      <c r="D269" s="205" t="s">
        <v>136</v>
      </c>
      <c r="E269" s="206" t="s">
        <v>417</v>
      </c>
      <c r="F269" s="207" t="s">
        <v>19</v>
      </c>
      <c r="G269" s="208" t="s">
        <v>413</v>
      </c>
      <c r="H269" s="209">
        <v>1</v>
      </c>
      <c r="I269" s="210"/>
      <c r="J269" s="211">
        <f>ROUND(I269*H269,2)</f>
        <v>0</v>
      </c>
      <c r="K269" s="207" t="s">
        <v>19</v>
      </c>
      <c r="L269" s="45"/>
      <c r="M269" s="212" t="s">
        <v>19</v>
      </c>
      <c r="N269" s="213" t="s">
        <v>40</v>
      </c>
      <c r="O269" s="85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141</v>
      </c>
      <c r="AT269" s="216" t="s">
        <v>136</v>
      </c>
      <c r="AU269" s="216" t="s">
        <v>79</v>
      </c>
      <c r="AY269" s="18" t="s">
        <v>134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77</v>
      </c>
      <c r="BK269" s="217">
        <f>ROUND(I269*H269,2)</f>
        <v>0</v>
      </c>
      <c r="BL269" s="18" t="s">
        <v>141</v>
      </c>
      <c r="BM269" s="216" t="s">
        <v>1070</v>
      </c>
    </row>
    <row r="270" spans="1:47" s="2" customFormat="1" ht="12">
      <c r="A270" s="39"/>
      <c r="B270" s="40"/>
      <c r="C270" s="41"/>
      <c r="D270" s="218" t="s">
        <v>143</v>
      </c>
      <c r="E270" s="41"/>
      <c r="F270" s="219" t="s">
        <v>419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143</v>
      </c>
      <c r="AU270" s="18" t="s">
        <v>79</v>
      </c>
    </row>
    <row r="271" spans="1:51" s="13" customFormat="1" ht="12">
      <c r="A271" s="13"/>
      <c r="B271" s="225"/>
      <c r="C271" s="226"/>
      <c r="D271" s="218" t="s">
        <v>147</v>
      </c>
      <c r="E271" s="227" t="s">
        <v>19</v>
      </c>
      <c r="F271" s="228" t="s">
        <v>420</v>
      </c>
      <c r="G271" s="226"/>
      <c r="H271" s="229">
        <v>1</v>
      </c>
      <c r="I271" s="230"/>
      <c r="J271" s="226"/>
      <c r="K271" s="226"/>
      <c r="L271" s="231"/>
      <c r="M271" s="232"/>
      <c r="N271" s="233"/>
      <c r="O271" s="233"/>
      <c r="P271" s="233"/>
      <c r="Q271" s="233"/>
      <c r="R271" s="233"/>
      <c r="S271" s="233"/>
      <c r="T271" s="23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5" t="s">
        <v>147</v>
      </c>
      <c r="AU271" s="235" t="s">
        <v>79</v>
      </c>
      <c r="AV271" s="13" t="s">
        <v>79</v>
      </c>
      <c r="AW271" s="13" t="s">
        <v>31</v>
      </c>
      <c r="AX271" s="13" t="s">
        <v>77</v>
      </c>
      <c r="AY271" s="235" t="s">
        <v>134</v>
      </c>
    </row>
    <row r="272" spans="1:65" s="2" customFormat="1" ht="16.5" customHeight="1">
      <c r="A272" s="39"/>
      <c r="B272" s="40"/>
      <c r="C272" s="205" t="s">
        <v>347</v>
      </c>
      <c r="D272" s="205" t="s">
        <v>136</v>
      </c>
      <c r="E272" s="206" t="s">
        <v>1071</v>
      </c>
      <c r="F272" s="207" t="s">
        <v>1072</v>
      </c>
      <c r="G272" s="208" t="s">
        <v>220</v>
      </c>
      <c r="H272" s="209">
        <v>6.204</v>
      </c>
      <c r="I272" s="210"/>
      <c r="J272" s="211">
        <f>ROUND(I272*H272,2)</f>
        <v>0</v>
      </c>
      <c r="K272" s="207" t="s">
        <v>140</v>
      </c>
      <c r="L272" s="45"/>
      <c r="M272" s="212" t="s">
        <v>19</v>
      </c>
      <c r="N272" s="213" t="s">
        <v>40</v>
      </c>
      <c r="O272" s="85"/>
      <c r="P272" s="214">
        <f>O272*H272</f>
        <v>0</v>
      </c>
      <c r="Q272" s="214">
        <v>2.833234538</v>
      </c>
      <c r="R272" s="214">
        <f>Q272*H272</f>
        <v>17.577387073752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141</v>
      </c>
      <c r="AT272" s="216" t="s">
        <v>136</v>
      </c>
      <c r="AU272" s="216" t="s">
        <v>79</v>
      </c>
      <c r="AY272" s="18" t="s">
        <v>134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77</v>
      </c>
      <c r="BK272" s="217">
        <f>ROUND(I272*H272,2)</f>
        <v>0</v>
      </c>
      <c r="BL272" s="18" t="s">
        <v>141</v>
      </c>
      <c r="BM272" s="216" t="s">
        <v>1073</v>
      </c>
    </row>
    <row r="273" spans="1:47" s="2" customFormat="1" ht="12">
      <c r="A273" s="39"/>
      <c r="B273" s="40"/>
      <c r="C273" s="41"/>
      <c r="D273" s="218" t="s">
        <v>143</v>
      </c>
      <c r="E273" s="41"/>
      <c r="F273" s="219" t="s">
        <v>1074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143</v>
      </c>
      <c r="AU273" s="18" t="s">
        <v>79</v>
      </c>
    </row>
    <row r="274" spans="1:47" s="2" customFormat="1" ht="12">
      <c r="A274" s="39"/>
      <c r="B274" s="40"/>
      <c r="C274" s="41"/>
      <c r="D274" s="223" t="s">
        <v>145</v>
      </c>
      <c r="E274" s="41"/>
      <c r="F274" s="224" t="s">
        <v>1075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145</v>
      </c>
      <c r="AU274" s="18" t="s">
        <v>79</v>
      </c>
    </row>
    <row r="275" spans="1:51" s="13" customFormat="1" ht="12">
      <c r="A275" s="13"/>
      <c r="B275" s="225"/>
      <c r="C275" s="226"/>
      <c r="D275" s="218" t="s">
        <v>147</v>
      </c>
      <c r="E275" s="227" t="s">
        <v>19</v>
      </c>
      <c r="F275" s="228" t="s">
        <v>1076</v>
      </c>
      <c r="G275" s="226"/>
      <c r="H275" s="229">
        <v>3.182</v>
      </c>
      <c r="I275" s="230"/>
      <c r="J275" s="226"/>
      <c r="K275" s="226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147</v>
      </c>
      <c r="AU275" s="235" t="s">
        <v>79</v>
      </c>
      <c r="AV275" s="13" t="s">
        <v>79</v>
      </c>
      <c r="AW275" s="13" t="s">
        <v>31</v>
      </c>
      <c r="AX275" s="13" t="s">
        <v>69</v>
      </c>
      <c r="AY275" s="235" t="s">
        <v>134</v>
      </c>
    </row>
    <row r="276" spans="1:51" s="13" customFormat="1" ht="12">
      <c r="A276" s="13"/>
      <c r="B276" s="225"/>
      <c r="C276" s="226"/>
      <c r="D276" s="218" t="s">
        <v>147</v>
      </c>
      <c r="E276" s="227" t="s">
        <v>19</v>
      </c>
      <c r="F276" s="228" t="s">
        <v>1077</v>
      </c>
      <c r="G276" s="226"/>
      <c r="H276" s="229">
        <v>0.855</v>
      </c>
      <c r="I276" s="230"/>
      <c r="J276" s="226"/>
      <c r="K276" s="226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147</v>
      </c>
      <c r="AU276" s="235" t="s">
        <v>79</v>
      </c>
      <c r="AV276" s="13" t="s">
        <v>79</v>
      </c>
      <c r="AW276" s="13" t="s">
        <v>31</v>
      </c>
      <c r="AX276" s="13" t="s">
        <v>69</v>
      </c>
      <c r="AY276" s="235" t="s">
        <v>134</v>
      </c>
    </row>
    <row r="277" spans="1:51" s="13" customFormat="1" ht="12">
      <c r="A277" s="13"/>
      <c r="B277" s="225"/>
      <c r="C277" s="226"/>
      <c r="D277" s="218" t="s">
        <v>147</v>
      </c>
      <c r="E277" s="227" t="s">
        <v>19</v>
      </c>
      <c r="F277" s="228" t="s">
        <v>1078</v>
      </c>
      <c r="G277" s="226"/>
      <c r="H277" s="229">
        <v>2.167</v>
      </c>
      <c r="I277" s="230"/>
      <c r="J277" s="226"/>
      <c r="K277" s="226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147</v>
      </c>
      <c r="AU277" s="235" t="s">
        <v>79</v>
      </c>
      <c r="AV277" s="13" t="s">
        <v>79</v>
      </c>
      <c r="AW277" s="13" t="s">
        <v>31</v>
      </c>
      <c r="AX277" s="13" t="s">
        <v>69</v>
      </c>
      <c r="AY277" s="235" t="s">
        <v>134</v>
      </c>
    </row>
    <row r="278" spans="1:51" s="14" customFormat="1" ht="12">
      <c r="A278" s="14"/>
      <c r="B278" s="236"/>
      <c r="C278" s="237"/>
      <c r="D278" s="218" t="s">
        <v>147</v>
      </c>
      <c r="E278" s="238" t="s">
        <v>19</v>
      </c>
      <c r="F278" s="239" t="s">
        <v>208</v>
      </c>
      <c r="G278" s="237"/>
      <c r="H278" s="240">
        <v>6.204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6" t="s">
        <v>147</v>
      </c>
      <c r="AU278" s="246" t="s">
        <v>79</v>
      </c>
      <c r="AV278" s="14" t="s">
        <v>141</v>
      </c>
      <c r="AW278" s="14" t="s">
        <v>31</v>
      </c>
      <c r="AX278" s="14" t="s">
        <v>77</v>
      </c>
      <c r="AY278" s="246" t="s">
        <v>134</v>
      </c>
    </row>
    <row r="279" spans="1:65" s="2" customFormat="1" ht="16.5" customHeight="1">
      <c r="A279" s="39"/>
      <c r="B279" s="40"/>
      <c r="C279" s="205" t="s">
        <v>355</v>
      </c>
      <c r="D279" s="205" t="s">
        <v>136</v>
      </c>
      <c r="E279" s="206" t="s">
        <v>433</v>
      </c>
      <c r="F279" s="207" t="s">
        <v>434</v>
      </c>
      <c r="G279" s="208" t="s">
        <v>139</v>
      </c>
      <c r="H279" s="209">
        <v>17.084</v>
      </c>
      <c r="I279" s="210"/>
      <c r="J279" s="211">
        <f>ROUND(I279*H279,2)</f>
        <v>0</v>
      </c>
      <c r="K279" s="207" t="s">
        <v>140</v>
      </c>
      <c r="L279" s="45"/>
      <c r="M279" s="212" t="s">
        <v>19</v>
      </c>
      <c r="N279" s="213" t="s">
        <v>40</v>
      </c>
      <c r="O279" s="85"/>
      <c r="P279" s="214">
        <f>O279*H279</f>
        <v>0</v>
      </c>
      <c r="Q279" s="214">
        <v>0.007258004</v>
      </c>
      <c r="R279" s="214">
        <f>Q279*H279</f>
        <v>0.123995740336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141</v>
      </c>
      <c r="AT279" s="216" t="s">
        <v>136</v>
      </c>
      <c r="AU279" s="216" t="s">
        <v>79</v>
      </c>
      <c r="AY279" s="18" t="s">
        <v>134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77</v>
      </c>
      <c r="BK279" s="217">
        <f>ROUND(I279*H279,2)</f>
        <v>0</v>
      </c>
      <c r="BL279" s="18" t="s">
        <v>141</v>
      </c>
      <c r="BM279" s="216" t="s">
        <v>1079</v>
      </c>
    </row>
    <row r="280" spans="1:47" s="2" customFormat="1" ht="12">
      <c r="A280" s="39"/>
      <c r="B280" s="40"/>
      <c r="C280" s="41"/>
      <c r="D280" s="218" t="s">
        <v>143</v>
      </c>
      <c r="E280" s="41"/>
      <c r="F280" s="219" t="s">
        <v>436</v>
      </c>
      <c r="G280" s="41"/>
      <c r="H280" s="41"/>
      <c r="I280" s="220"/>
      <c r="J280" s="41"/>
      <c r="K280" s="41"/>
      <c r="L280" s="45"/>
      <c r="M280" s="221"/>
      <c r="N280" s="222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143</v>
      </c>
      <c r="AU280" s="18" t="s">
        <v>79</v>
      </c>
    </row>
    <row r="281" spans="1:47" s="2" customFormat="1" ht="12">
      <c r="A281" s="39"/>
      <c r="B281" s="40"/>
      <c r="C281" s="41"/>
      <c r="D281" s="223" t="s">
        <v>145</v>
      </c>
      <c r="E281" s="41"/>
      <c r="F281" s="224" t="s">
        <v>437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145</v>
      </c>
      <c r="AU281" s="18" t="s">
        <v>79</v>
      </c>
    </row>
    <row r="282" spans="1:51" s="13" customFormat="1" ht="12">
      <c r="A282" s="13"/>
      <c r="B282" s="225"/>
      <c r="C282" s="226"/>
      <c r="D282" s="218" t="s">
        <v>147</v>
      </c>
      <c r="E282" s="227" t="s">
        <v>19</v>
      </c>
      <c r="F282" s="228" t="s">
        <v>1080</v>
      </c>
      <c r="G282" s="226"/>
      <c r="H282" s="229">
        <v>1.04</v>
      </c>
      <c r="I282" s="230"/>
      <c r="J282" s="226"/>
      <c r="K282" s="226"/>
      <c r="L282" s="231"/>
      <c r="M282" s="232"/>
      <c r="N282" s="233"/>
      <c r="O282" s="233"/>
      <c r="P282" s="233"/>
      <c r="Q282" s="233"/>
      <c r="R282" s="233"/>
      <c r="S282" s="233"/>
      <c r="T282" s="23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5" t="s">
        <v>147</v>
      </c>
      <c r="AU282" s="235" t="s">
        <v>79</v>
      </c>
      <c r="AV282" s="13" t="s">
        <v>79</v>
      </c>
      <c r="AW282" s="13" t="s">
        <v>31</v>
      </c>
      <c r="AX282" s="13" t="s">
        <v>69</v>
      </c>
      <c r="AY282" s="235" t="s">
        <v>134</v>
      </c>
    </row>
    <row r="283" spans="1:51" s="13" customFormat="1" ht="12">
      <c r="A283" s="13"/>
      <c r="B283" s="225"/>
      <c r="C283" s="226"/>
      <c r="D283" s="218" t="s">
        <v>147</v>
      </c>
      <c r="E283" s="227" t="s">
        <v>19</v>
      </c>
      <c r="F283" s="228" t="s">
        <v>1081</v>
      </c>
      <c r="G283" s="226"/>
      <c r="H283" s="229">
        <v>3.668</v>
      </c>
      <c r="I283" s="230"/>
      <c r="J283" s="226"/>
      <c r="K283" s="226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147</v>
      </c>
      <c r="AU283" s="235" t="s">
        <v>79</v>
      </c>
      <c r="AV283" s="13" t="s">
        <v>79</v>
      </c>
      <c r="AW283" s="13" t="s">
        <v>31</v>
      </c>
      <c r="AX283" s="13" t="s">
        <v>69</v>
      </c>
      <c r="AY283" s="235" t="s">
        <v>134</v>
      </c>
    </row>
    <row r="284" spans="1:51" s="13" customFormat="1" ht="12">
      <c r="A284" s="13"/>
      <c r="B284" s="225"/>
      <c r="C284" s="226"/>
      <c r="D284" s="218" t="s">
        <v>147</v>
      </c>
      <c r="E284" s="227" t="s">
        <v>19</v>
      </c>
      <c r="F284" s="228" t="s">
        <v>1082</v>
      </c>
      <c r="G284" s="226"/>
      <c r="H284" s="229">
        <v>12.376</v>
      </c>
      <c r="I284" s="230"/>
      <c r="J284" s="226"/>
      <c r="K284" s="226"/>
      <c r="L284" s="231"/>
      <c r="M284" s="232"/>
      <c r="N284" s="233"/>
      <c r="O284" s="233"/>
      <c r="P284" s="233"/>
      <c r="Q284" s="233"/>
      <c r="R284" s="233"/>
      <c r="S284" s="233"/>
      <c r="T284" s="23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5" t="s">
        <v>147</v>
      </c>
      <c r="AU284" s="235" t="s">
        <v>79</v>
      </c>
      <c r="AV284" s="13" t="s">
        <v>79</v>
      </c>
      <c r="AW284" s="13" t="s">
        <v>31</v>
      </c>
      <c r="AX284" s="13" t="s">
        <v>69</v>
      </c>
      <c r="AY284" s="235" t="s">
        <v>134</v>
      </c>
    </row>
    <row r="285" spans="1:51" s="14" customFormat="1" ht="12">
      <c r="A285" s="14"/>
      <c r="B285" s="236"/>
      <c r="C285" s="237"/>
      <c r="D285" s="218" t="s">
        <v>147</v>
      </c>
      <c r="E285" s="238" t="s">
        <v>19</v>
      </c>
      <c r="F285" s="239" t="s">
        <v>208</v>
      </c>
      <c r="G285" s="237"/>
      <c r="H285" s="240">
        <v>17.084</v>
      </c>
      <c r="I285" s="241"/>
      <c r="J285" s="237"/>
      <c r="K285" s="237"/>
      <c r="L285" s="242"/>
      <c r="M285" s="243"/>
      <c r="N285" s="244"/>
      <c r="O285" s="244"/>
      <c r="P285" s="244"/>
      <c r="Q285" s="244"/>
      <c r="R285" s="244"/>
      <c r="S285" s="244"/>
      <c r="T285" s="24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6" t="s">
        <v>147</v>
      </c>
      <c r="AU285" s="246" t="s">
        <v>79</v>
      </c>
      <c r="AV285" s="14" t="s">
        <v>141</v>
      </c>
      <c r="AW285" s="14" t="s">
        <v>31</v>
      </c>
      <c r="AX285" s="14" t="s">
        <v>77</v>
      </c>
      <c r="AY285" s="246" t="s">
        <v>134</v>
      </c>
    </row>
    <row r="286" spans="1:65" s="2" customFormat="1" ht="16.5" customHeight="1">
      <c r="A286" s="39"/>
      <c r="B286" s="40"/>
      <c r="C286" s="205" t="s">
        <v>362</v>
      </c>
      <c r="D286" s="205" t="s">
        <v>136</v>
      </c>
      <c r="E286" s="206" t="s">
        <v>443</v>
      </c>
      <c r="F286" s="207" t="s">
        <v>444</v>
      </c>
      <c r="G286" s="208" t="s">
        <v>139</v>
      </c>
      <c r="H286" s="209">
        <v>17.084</v>
      </c>
      <c r="I286" s="210"/>
      <c r="J286" s="211">
        <f>ROUND(I286*H286,2)</f>
        <v>0</v>
      </c>
      <c r="K286" s="207" t="s">
        <v>140</v>
      </c>
      <c r="L286" s="45"/>
      <c r="M286" s="212" t="s">
        <v>19</v>
      </c>
      <c r="N286" s="213" t="s">
        <v>40</v>
      </c>
      <c r="O286" s="85"/>
      <c r="P286" s="214">
        <f>O286*H286</f>
        <v>0</v>
      </c>
      <c r="Q286" s="214">
        <v>0.000856935</v>
      </c>
      <c r="R286" s="214">
        <f>Q286*H286</f>
        <v>0.014639877539999999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141</v>
      </c>
      <c r="AT286" s="216" t="s">
        <v>136</v>
      </c>
      <c r="AU286" s="216" t="s">
        <v>79</v>
      </c>
      <c r="AY286" s="18" t="s">
        <v>134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77</v>
      </c>
      <c r="BK286" s="217">
        <f>ROUND(I286*H286,2)</f>
        <v>0</v>
      </c>
      <c r="BL286" s="18" t="s">
        <v>141</v>
      </c>
      <c r="BM286" s="216" t="s">
        <v>1083</v>
      </c>
    </row>
    <row r="287" spans="1:47" s="2" customFormat="1" ht="12">
      <c r="A287" s="39"/>
      <c r="B287" s="40"/>
      <c r="C287" s="41"/>
      <c r="D287" s="218" t="s">
        <v>143</v>
      </c>
      <c r="E287" s="41"/>
      <c r="F287" s="219" t="s">
        <v>446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143</v>
      </c>
      <c r="AU287" s="18" t="s">
        <v>79</v>
      </c>
    </row>
    <row r="288" spans="1:47" s="2" customFormat="1" ht="12">
      <c r="A288" s="39"/>
      <c r="B288" s="40"/>
      <c r="C288" s="41"/>
      <c r="D288" s="223" t="s">
        <v>145</v>
      </c>
      <c r="E288" s="41"/>
      <c r="F288" s="224" t="s">
        <v>447</v>
      </c>
      <c r="G288" s="41"/>
      <c r="H288" s="41"/>
      <c r="I288" s="220"/>
      <c r="J288" s="41"/>
      <c r="K288" s="41"/>
      <c r="L288" s="45"/>
      <c r="M288" s="221"/>
      <c r="N288" s="222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145</v>
      </c>
      <c r="AU288" s="18" t="s">
        <v>79</v>
      </c>
    </row>
    <row r="289" spans="1:51" s="13" customFormat="1" ht="12">
      <c r="A289" s="13"/>
      <c r="B289" s="225"/>
      <c r="C289" s="226"/>
      <c r="D289" s="218" t="s">
        <v>147</v>
      </c>
      <c r="E289" s="227" t="s">
        <v>19</v>
      </c>
      <c r="F289" s="228" t="s">
        <v>1080</v>
      </c>
      <c r="G289" s="226"/>
      <c r="H289" s="229">
        <v>1.04</v>
      </c>
      <c r="I289" s="230"/>
      <c r="J289" s="226"/>
      <c r="K289" s="226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147</v>
      </c>
      <c r="AU289" s="235" t="s">
        <v>79</v>
      </c>
      <c r="AV289" s="13" t="s">
        <v>79</v>
      </c>
      <c r="AW289" s="13" t="s">
        <v>31</v>
      </c>
      <c r="AX289" s="13" t="s">
        <v>69</v>
      </c>
      <c r="AY289" s="235" t="s">
        <v>134</v>
      </c>
    </row>
    <row r="290" spans="1:51" s="13" customFormat="1" ht="12">
      <c r="A290" s="13"/>
      <c r="B290" s="225"/>
      <c r="C290" s="226"/>
      <c r="D290" s="218" t="s">
        <v>147</v>
      </c>
      <c r="E290" s="227" t="s">
        <v>19</v>
      </c>
      <c r="F290" s="228" t="s">
        <v>1081</v>
      </c>
      <c r="G290" s="226"/>
      <c r="H290" s="229">
        <v>3.668</v>
      </c>
      <c r="I290" s="230"/>
      <c r="J290" s="226"/>
      <c r="K290" s="226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147</v>
      </c>
      <c r="AU290" s="235" t="s">
        <v>79</v>
      </c>
      <c r="AV290" s="13" t="s">
        <v>79</v>
      </c>
      <c r="AW290" s="13" t="s">
        <v>31</v>
      </c>
      <c r="AX290" s="13" t="s">
        <v>69</v>
      </c>
      <c r="AY290" s="235" t="s">
        <v>134</v>
      </c>
    </row>
    <row r="291" spans="1:51" s="13" customFormat="1" ht="12">
      <c r="A291" s="13"/>
      <c r="B291" s="225"/>
      <c r="C291" s="226"/>
      <c r="D291" s="218" t="s">
        <v>147</v>
      </c>
      <c r="E291" s="227" t="s">
        <v>19</v>
      </c>
      <c r="F291" s="228" t="s">
        <v>1082</v>
      </c>
      <c r="G291" s="226"/>
      <c r="H291" s="229">
        <v>12.376</v>
      </c>
      <c r="I291" s="230"/>
      <c r="J291" s="226"/>
      <c r="K291" s="226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147</v>
      </c>
      <c r="AU291" s="235" t="s">
        <v>79</v>
      </c>
      <c r="AV291" s="13" t="s">
        <v>79</v>
      </c>
      <c r="AW291" s="13" t="s">
        <v>31</v>
      </c>
      <c r="AX291" s="13" t="s">
        <v>69</v>
      </c>
      <c r="AY291" s="235" t="s">
        <v>134</v>
      </c>
    </row>
    <row r="292" spans="1:51" s="14" customFormat="1" ht="12">
      <c r="A292" s="14"/>
      <c r="B292" s="236"/>
      <c r="C292" s="237"/>
      <c r="D292" s="218" t="s">
        <v>147</v>
      </c>
      <c r="E292" s="238" t="s">
        <v>19</v>
      </c>
      <c r="F292" s="239" t="s">
        <v>208</v>
      </c>
      <c r="G292" s="237"/>
      <c r="H292" s="240">
        <v>17.084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6" t="s">
        <v>147</v>
      </c>
      <c r="AU292" s="246" t="s">
        <v>79</v>
      </c>
      <c r="AV292" s="14" t="s">
        <v>141</v>
      </c>
      <c r="AW292" s="14" t="s">
        <v>31</v>
      </c>
      <c r="AX292" s="14" t="s">
        <v>77</v>
      </c>
      <c r="AY292" s="246" t="s">
        <v>134</v>
      </c>
    </row>
    <row r="293" spans="1:65" s="2" customFormat="1" ht="16.5" customHeight="1">
      <c r="A293" s="39"/>
      <c r="B293" s="40"/>
      <c r="C293" s="205" t="s">
        <v>367</v>
      </c>
      <c r="D293" s="205" t="s">
        <v>136</v>
      </c>
      <c r="E293" s="206" t="s">
        <v>449</v>
      </c>
      <c r="F293" s="207" t="s">
        <v>450</v>
      </c>
      <c r="G293" s="208" t="s">
        <v>304</v>
      </c>
      <c r="H293" s="209">
        <v>0.931</v>
      </c>
      <c r="I293" s="210"/>
      <c r="J293" s="211">
        <f>ROUND(I293*H293,2)</f>
        <v>0</v>
      </c>
      <c r="K293" s="207" t="s">
        <v>140</v>
      </c>
      <c r="L293" s="45"/>
      <c r="M293" s="212" t="s">
        <v>19</v>
      </c>
      <c r="N293" s="213" t="s">
        <v>40</v>
      </c>
      <c r="O293" s="85"/>
      <c r="P293" s="214">
        <f>O293*H293</f>
        <v>0</v>
      </c>
      <c r="Q293" s="214">
        <v>1.095275</v>
      </c>
      <c r="R293" s="214">
        <f>Q293*H293</f>
        <v>1.019701025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141</v>
      </c>
      <c r="AT293" s="216" t="s">
        <v>136</v>
      </c>
      <c r="AU293" s="216" t="s">
        <v>79</v>
      </c>
      <c r="AY293" s="18" t="s">
        <v>134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77</v>
      </c>
      <c r="BK293" s="217">
        <f>ROUND(I293*H293,2)</f>
        <v>0</v>
      </c>
      <c r="BL293" s="18" t="s">
        <v>141</v>
      </c>
      <c r="BM293" s="216" t="s">
        <v>1084</v>
      </c>
    </row>
    <row r="294" spans="1:47" s="2" customFormat="1" ht="12">
      <c r="A294" s="39"/>
      <c r="B294" s="40"/>
      <c r="C294" s="41"/>
      <c r="D294" s="218" t="s">
        <v>143</v>
      </c>
      <c r="E294" s="41"/>
      <c r="F294" s="219" t="s">
        <v>452</v>
      </c>
      <c r="G294" s="41"/>
      <c r="H294" s="41"/>
      <c r="I294" s="220"/>
      <c r="J294" s="41"/>
      <c r="K294" s="41"/>
      <c r="L294" s="45"/>
      <c r="M294" s="221"/>
      <c r="N294" s="222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143</v>
      </c>
      <c r="AU294" s="18" t="s">
        <v>79</v>
      </c>
    </row>
    <row r="295" spans="1:47" s="2" customFormat="1" ht="12">
      <c r="A295" s="39"/>
      <c r="B295" s="40"/>
      <c r="C295" s="41"/>
      <c r="D295" s="223" t="s">
        <v>145</v>
      </c>
      <c r="E295" s="41"/>
      <c r="F295" s="224" t="s">
        <v>453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145</v>
      </c>
      <c r="AU295" s="18" t="s">
        <v>79</v>
      </c>
    </row>
    <row r="296" spans="1:51" s="13" customFormat="1" ht="12">
      <c r="A296" s="13"/>
      <c r="B296" s="225"/>
      <c r="C296" s="226"/>
      <c r="D296" s="218" t="s">
        <v>147</v>
      </c>
      <c r="E296" s="227" t="s">
        <v>19</v>
      </c>
      <c r="F296" s="228" t="s">
        <v>1085</v>
      </c>
      <c r="G296" s="226"/>
      <c r="H296" s="229">
        <v>0.931</v>
      </c>
      <c r="I296" s="230"/>
      <c r="J296" s="226"/>
      <c r="K296" s="226"/>
      <c r="L296" s="231"/>
      <c r="M296" s="232"/>
      <c r="N296" s="233"/>
      <c r="O296" s="233"/>
      <c r="P296" s="233"/>
      <c r="Q296" s="233"/>
      <c r="R296" s="233"/>
      <c r="S296" s="233"/>
      <c r="T296" s="23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5" t="s">
        <v>147</v>
      </c>
      <c r="AU296" s="235" t="s">
        <v>79</v>
      </c>
      <c r="AV296" s="13" t="s">
        <v>79</v>
      </c>
      <c r="AW296" s="13" t="s">
        <v>31</v>
      </c>
      <c r="AX296" s="13" t="s">
        <v>69</v>
      </c>
      <c r="AY296" s="235" t="s">
        <v>134</v>
      </c>
    </row>
    <row r="297" spans="1:51" s="14" customFormat="1" ht="12">
      <c r="A297" s="14"/>
      <c r="B297" s="236"/>
      <c r="C297" s="237"/>
      <c r="D297" s="218" t="s">
        <v>147</v>
      </c>
      <c r="E297" s="238" t="s">
        <v>19</v>
      </c>
      <c r="F297" s="239" t="s">
        <v>208</v>
      </c>
      <c r="G297" s="237"/>
      <c r="H297" s="240">
        <v>0.931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6" t="s">
        <v>147</v>
      </c>
      <c r="AU297" s="246" t="s">
        <v>79</v>
      </c>
      <c r="AV297" s="14" t="s">
        <v>141</v>
      </c>
      <c r="AW297" s="14" t="s">
        <v>31</v>
      </c>
      <c r="AX297" s="14" t="s">
        <v>77</v>
      </c>
      <c r="AY297" s="246" t="s">
        <v>134</v>
      </c>
    </row>
    <row r="298" spans="1:65" s="2" customFormat="1" ht="16.5" customHeight="1">
      <c r="A298" s="39"/>
      <c r="B298" s="40"/>
      <c r="C298" s="205" t="s">
        <v>376</v>
      </c>
      <c r="D298" s="205" t="s">
        <v>136</v>
      </c>
      <c r="E298" s="206" t="s">
        <v>456</v>
      </c>
      <c r="F298" s="207" t="s">
        <v>457</v>
      </c>
      <c r="G298" s="208" t="s">
        <v>304</v>
      </c>
      <c r="H298" s="209">
        <v>1.5</v>
      </c>
      <c r="I298" s="210"/>
      <c r="J298" s="211">
        <f>ROUND(I298*H298,2)</f>
        <v>0</v>
      </c>
      <c r="K298" s="207" t="s">
        <v>140</v>
      </c>
      <c r="L298" s="45"/>
      <c r="M298" s="212" t="s">
        <v>19</v>
      </c>
      <c r="N298" s="213" t="s">
        <v>40</v>
      </c>
      <c r="O298" s="85"/>
      <c r="P298" s="214">
        <f>O298*H298</f>
        <v>0</v>
      </c>
      <c r="Q298" s="214">
        <v>1.0395514031</v>
      </c>
      <c r="R298" s="214">
        <f>Q298*H298</f>
        <v>1.55932710465</v>
      </c>
      <c r="S298" s="214">
        <v>0</v>
      </c>
      <c r="T298" s="21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6" t="s">
        <v>141</v>
      </c>
      <c r="AT298" s="216" t="s">
        <v>136</v>
      </c>
      <c r="AU298" s="216" t="s">
        <v>79</v>
      </c>
      <c r="AY298" s="18" t="s">
        <v>134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77</v>
      </c>
      <c r="BK298" s="217">
        <f>ROUND(I298*H298,2)</f>
        <v>0</v>
      </c>
      <c r="BL298" s="18" t="s">
        <v>141</v>
      </c>
      <c r="BM298" s="216" t="s">
        <v>1086</v>
      </c>
    </row>
    <row r="299" spans="1:47" s="2" customFormat="1" ht="12">
      <c r="A299" s="39"/>
      <c r="B299" s="40"/>
      <c r="C299" s="41"/>
      <c r="D299" s="218" t="s">
        <v>143</v>
      </c>
      <c r="E299" s="41"/>
      <c r="F299" s="219" t="s">
        <v>459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143</v>
      </c>
      <c r="AU299" s="18" t="s">
        <v>79</v>
      </c>
    </row>
    <row r="300" spans="1:47" s="2" customFormat="1" ht="12">
      <c r="A300" s="39"/>
      <c r="B300" s="40"/>
      <c r="C300" s="41"/>
      <c r="D300" s="223" t="s">
        <v>145</v>
      </c>
      <c r="E300" s="41"/>
      <c r="F300" s="224" t="s">
        <v>460</v>
      </c>
      <c r="G300" s="41"/>
      <c r="H300" s="41"/>
      <c r="I300" s="220"/>
      <c r="J300" s="41"/>
      <c r="K300" s="41"/>
      <c r="L300" s="45"/>
      <c r="M300" s="221"/>
      <c r="N300" s="22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145</v>
      </c>
      <c r="AU300" s="18" t="s">
        <v>79</v>
      </c>
    </row>
    <row r="301" spans="1:47" s="2" customFormat="1" ht="12">
      <c r="A301" s="39"/>
      <c r="B301" s="40"/>
      <c r="C301" s="41"/>
      <c r="D301" s="218" t="s">
        <v>308</v>
      </c>
      <c r="E301" s="41"/>
      <c r="F301" s="247" t="s">
        <v>461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308</v>
      </c>
      <c r="AU301" s="18" t="s">
        <v>79</v>
      </c>
    </row>
    <row r="302" spans="1:51" s="13" customFormat="1" ht="12">
      <c r="A302" s="13"/>
      <c r="B302" s="225"/>
      <c r="C302" s="226"/>
      <c r="D302" s="218" t="s">
        <v>147</v>
      </c>
      <c r="E302" s="227" t="s">
        <v>19</v>
      </c>
      <c r="F302" s="228" t="s">
        <v>1087</v>
      </c>
      <c r="G302" s="226"/>
      <c r="H302" s="229">
        <v>1.5</v>
      </c>
      <c r="I302" s="230"/>
      <c r="J302" s="226"/>
      <c r="K302" s="226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147</v>
      </c>
      <c r="AU302" s="235" t="s">
        <v>79</v>
      </c>
      <c r="AV302" s="13" t="s">
        <v>79</v>
      </c>
      <c r="AW302" s="13" t="s">
        <v>31</v>
      </c>
      <c r="AX302" s="13" t="s">
        <v>77</v>
      </c>
      <c r="AY302" s="235" t="s">
        <v>134</v>
      </c>
    </row>
    <row r="303" spans="1:63" s="12" customFormat="1" ht="22.8" customHeight="1">
      <c r="A303" s="12"/>
      <c r="B303" s="189"/>
      <c r="C303" s="190"/>
      <c r="D303" s="191" t="s">
        <v>68</v>
      </c>
      <c r="E303" s="203" t="s">
        <v>141</v>
      </c>
      <c r="F303" s="203" t="s">
        <v>463</v>
      </c>
      <c r="G303" s="190"/>
      <c r="H303" s="190"/>
      <c r="I303" s="193"/>
      <c r="J303" s="204">
        <f>BK303</f>
        <v>0</v>
      </c>
      <c r="K303" s="190"/>
      <c r="L303" s="195"/>
      <c r="M303" s="196"/>
      <c r="N303" s="197"/>
      <c r="O303" s="197"/>
      <c r="P303" s="198">
        <f>SUM(P304:P324)</f>
        <v>0</v>
      </c>
      <c r="Q303" s="197"/>
      <c r="R303" s="198">
        <f>SUM(R304:R324)</f>
        <v>241.754136</v>
      </c>
      <c r="S303" s="197"/>
      <c r="T303" s="199">
        <f>SUM(T304:T324)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0" t="s">
        <v>77</v>
      </c>
      <c r="AT303" s="201" t="s">
        <v>68</v>
      </c>
      <c r="AU303" s="201" t="s">
        <v>77</v>
      </c>
      <c r="AY303" s="200" t="s">
        <v>134</v>
      </c>
      <c r="BK303" s="202">
        <f>SUM(BK304:BK324)</f>
        <v>0</v>
      </c>
    </row>
    <row r="304" spans="1:65" s="2" customFormat="1" ht="16.5" customHeight="1">
      <c r="A304" s="39"/>
      <c r="B304" s="40"/>
      <c r="C304" s="205" t="s">
        <v>313</v>
      </c>
      <c r="D304" s="205" t="s">
        <v>136</v>
      </c>
      <c r="E304" s="206" t="s">
        <v>465</v>
      </c>
      <c r="F304" s="207" t="s">
        <v>466</v>
      </c>
      <c r="G304" s="208" t="s">
        <v>139</v>
      </c>
      <c r="H304" s="209">
        <v>15.83</v>
      </c>
      <c r="I304" s="210"/>
      <c r="J304" s="211">
        <f>ROUND(I304*H304,2)</f>
        <v>0</v>
      </c>
      <c r="K304" s="207" t="s">
        <v>140</v>
      </c>
      <c r="L304" s="45"/>
      <c r="M304" s="212" t="s">
        <v>19</v>
      </c>
      <c r="N304" s="213" t="s">
        <v>40</v>
      </c>
      <c r="O304" s="85"/>
      <c r="P304" s="214">
        <f>O304*H304</f>
        <v>0</v>
      </c>
      <c r="Q304" s="214">
        <v>0</v>
      </c>
      <c r="R304" s="214">
        <f>Q304*H304</f>
        <v>0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141</v>
      </c>
      <c r="AT304" s="216" t="s">
        <v>136</v>
      </c>
      <c r="AU304" s="216" t="s">
        <v>79</v>
      </c>
      <c r="AY304" s="18" t="s">
        <v>134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77</v>
      </c>
      <c r="BK304" s="217">
        <f>ROUND(I304*H304,2)</f>
        <v>0</v>
      </c>
      <c r="BL304" s="18" t="s">
        <v>141</v>
      </c>
      <c r="BM304" s="216" t="s">
        <v>1088</v>
      </c>
    </row>
    <row r="305" spans="1:47" s="2" customFormat="1" ht="12">
      <c r="A305" s="39"/>
      <c r="B305" s="40"/>
      <c r="C305" s="41"/>
      <c r="D305" s="218" t="s">
        <v>143</v>
      </c>
      <c r="E305" s="41"/>
      <c r="F305" s="219" t="s">
        <v>468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143</v>
      </c>
      <c r="AU305" s="18" t="s">
        <v>79</v>
      </c>
    </row>
    <row r="306" spans="1:47" s="2" customFormat="1" ht="12">
      <c r="A306" s="39"/>
      <c r="B306" s="40"/>
      <c r="C306" s="41"/>
      <c r="D306" s="223" t="s">
        <v>145</v>
      </c>
      <c r="E306" s="41"/>
      <c r="F306" s="224" t="s">
        <v>469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145</v>
      </c>
      <c r="AU306" s="18" t="s">
        <v>79</v>
      </c>
    </row>
    <row r="307" spans="1:51" s="13" customFormat="1" ht="12">
      <c r="A307" s="13"/>
      <c r="B307" s="225"/>
      <c r="C307" s="226"/>
      <c r="D307" s="218" t="s">
        <v>147</v>
      </c>
      <c r="E307" s="227" t="s">
        <v>19</v>
      </c>
      <c r="F307" s="228" t="s">
        <v>1089</v>
      </c>
      <c r="G307" s="226"/>
      <c r="H307" s="229">
        <v>8.55</v>
      </c>
      <c r="I307" s="230"/>
      <c r="J307" s="226"/>
      <c r="K307" s="226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147</v>
      </c>
      <c r="AU307" s="235" t="s">
        <v>79</v>
      </c>
      <c r="AV307" s="13" t="s">
        <v>79</v>
      </c>
      <c r="AW307" s="13" t="s">
        <v>31</v>
      </c>
      <c r="AX307" s="13" t="s">
        <v>69</v>
      </c>
      <c r="AY307" s="235" t="s">
        <v>134</v>
      </c>
    </row>
    <row r="308" spans="1:51" s="13" customFormat="1" ht="12">
      <c r="A308" s="13"/>
      <c r="B308" s="225"/>
      <c r="C308" s="226"/>
      <c r="D308" s="218" t="s">
        <v>147</v>
      </c>
      <c r="E308" s="227" t="s">
        <v>19</v>
      </c>
      <c r="F308" s="228" t="s">
        <v>1090</v>
      </c>
      <c r="G308" s="226"/>
      <c r="H308" s="229">
        <v>7.28</v>
      </c>
      <c r="I308" s="230"/>
      <c r="J308" s="226"/>
      <c r="K308" s="226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147</v>
      </c>
      <c r="AU308" s="235" t="s">
        <v>79</v>
      </c>
      <c r="AV308" s="13" t="s">
        <v>79</v>
      </c>
      <c r="AW308" s="13" t="s">
        <v>31</v>
      </c>
      <c r="AX308" s="13" t="s">
        <v>69</v>
      </c>
      <c r="AY308" s="235" t="s">
        <v>134</v>
      </c>
    </row>
    <row r="309" spans="1:51" s="14" customFormat="1" ht="12">
      <c r="A309" s="14"/>
      <c r="B309" s="236"/>
      <c r="C309" s="237"/>
      <c r="D309" s="218" t="s">
        <v>147</v>
      </c>
      <c r="E309" s="238" t="s">
        <v>19</v>
      </c>
      <c r="F309" s="239" t="s">
        <v>208</v>
      </c>
      <c r="G309" s="237"/>
      <c r="H309" s="240">
        <v>15.830000000000002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6" t="s">
        <v>147</v>
      </c>
      <c r="AU309" s="246" t="s">
        <v>79</v>
      </c>
      <c r="AV309" s="14" t="s">
        <v>141</v>
      </c>
      <c r="AW309" s="14" t="s">
        <v>31</v>
      </c>
      <c r="AX309" s="14" t="s">
        <v>77</v>
      </c>
      <c r="AY309" s="246" t="s">
        <v>134</v>
      </c>
    </row>
    <row r="310" spans="1:65" s="2" customFormat="1" ht="16.5" customHeight="1">
      <c r="A310" s="39"/>
      <c r="B310" s="40"/>
      <c r="C310" s="205" t="s">
        <v>845</v>
      </c>
      <c r="D310" s="205" t="s">
        <v>136</v>
      </c>
      <c r="E310" s="206" t="s">
        <v>473</v>
      </c>
      <c r="F310" s="207" t="s">
        <v>474</v>
      </c>
      <c r="G310" s="208" t="s">
        <v>220</v>
      </c>
      <c r="H310" s="209">
        <v>27.95</v>
      </c>
      <c r="I310" s="210"/>
      <c r="J310" s="211">
        <f>ROUND(I310*H310,2)</f>
        <v>0</v>
      </c>
      <c r="K310" s="207" t="s">
        <v>140</v>
      </c>
      <c r="L310" s="45"/>
      <c r="M310" s="212" t="s">
        <v>19</v>
      </c>
      <c r="N310" s="213" t="s">
        <v>40</v>
      </c>
      <c r="O310" s="85"/>
      <c r="P310" s="214">
        <f>O310*H310</f>
        <v>0</v>
      </c>
      <c r="Q310" s="214">
        <v>2.43408</v>
      </c>
      <c r="R310" s="214">
        <f>Q310*H310</f>
        <v>68.032536</v>
      </c>
      <c r="S310" s="214">
        <v>0</v>
      </c>
      <c r="T310" s="215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6" t="s">
        <v>141</v>
      </c>
      <c r="AT310" s="216" t="s">
        <v>136</v>
      </c>
      <c r="AU310" s="216" t="s">
        <v>79</v>
      </c>
      <c r="AY310" s="18" t="s">
        <v>134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8" t="s">
        <v>77</v>
      </c>
      <c r="BK310" s="217">
        <f>ROUND(I310*H310,2)</f>
        <v>0</v>
      </c>
      <c r="BL310" s="18" t="s">
        <v>141</v>
      </c>
      <c r="BM310" s="216" t="s">
        <v>1091</v>
      </c>
    </row>
    <row r="311" spans="1:47" s="2" customFormat="1" ht="12">
      <c r="A311" s="39"/>
      <c r="B311" s="40"/>
      <c r="C311" s="41"/>
      <c r="D311" s="218" t="s">
        <v>143</v>
      </c>
      <c r="E311" s="41"/>
      <c r="F311" s="219" t="s">
        <v>476</v>
      </c>
      <c r="G311" s="41"/>
      <c r="H311" s="41"/>
      <c r="I311" s="220"/>
      <c r="J311" s="41"/>
      <c r="K311" s="41"/>
      <c r="L311" s="45"/>
      <c r="M311" s="221"/>
      <c r="N311" s="222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143</v>
      </c>
      <c r="AU311" s="18" t="s">
        <v>79</v>
      </c>
    </row>
    <row r="312" spans="1:47" s="2" customFormat="1" ht="12">
      <c r="A312" s="39"/>
      <c r="B312" s="40"/>
      <c r="C312" s="41"/>
      <c r="D312" s="223" t="s">
        <v>145</v>
      </c>
      <c r="E312" s="41"/>
      <c r="F312" s="224" t="s">
        <v>477</v>
      </c>
      <c r="G312" s="41"/>
      <c r="H312" s="41"/>
      <c r="I312" s="220"/>
      <c r="J312" s="41"/>
      <c r="K312" s="41"/>
      <c r="L312" s="45"/>
      <c r="M312" s="221"/>
      <c r="N312" s="222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145</v>
      </c>
      <c r="AU312" s="18" t="s">
        <v>79</v>
      </c>
    </row>
    <row r="313" spans="1:51" s="13" customFormat="1" ht="12">
      <c r="A313" s="13"/>
      <c r="B313" s="225"/>
      <c r="C313" s="226"/>
      <c r="D313" s="218" t="s">
        <v>147</v>
      </c>
      <c r="E313" s="227" t="s">
        <v>19</v>
      </c>
      <c r="F313" s="228" t="s">
        <v>478</v>
      </c>
      <c r="G313" s="226"/>
      <c r="H313" s="229">
        <v>27.95</v>
      </c>
      <c r="I313" s="230"/>
      <c r="J313" s="226"/>
      <c r="K313" s="226"/>
      <c r="L313" s="231"/>
      <c r="M313" s="232"/>
      <c r="N313" s="233"/>
      <c r="O313" s="233"/>
      <c r="P313" s="233"/>
      <c r="Q313" s="233"/>
      <c r="R313" s="233"/>
      <c r="S313" s="233"/>
      <c r="T313" s="23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5" t="s">
        <v>147</v>
      </c>
      <c r="AU313" s="235" t="s">
        <v>79</v>
      </c>
      <c r="AV313" s="13" t="s">
        <v>79</v>
      </c>
      <c r="AW313" s="13" t="s">
        <v>31</v>
      </c>
      <c r="AX313" s="13" t="s">
        <v>69</v>
      </c>
      <c r="AY313" s="235" t="s">
        <v>134</v>
      </c>
    </row>
    <row r="314" spans="1:51" s="14" customFormat="1" ht="12">
      <c r="A314" s="14"/>
      <c r="B314" s="236"/>
      <c r="C314" s="237"/>
      <c r="D314" s="218" t="s">
        <v>147</v>
      </c>
      <c r="E314" s="238" t="s">
        <v>19</v>
      </c>
      <c r="F314" s="239" t="s">
        <v>208</v>
      </c>
      <c r="G314" s="237"/>
      <c r="H314" s="240">
        <v>27.95</v>
      </c>
      <c r="I314" s="241"/>
      <c r="J314" s="237"/>
      <c r="K314" s="237"/>
      <c r="L314" s="242"/>
      <c r="M314" s="243"/>
      <c r="N314" s="244"/>
      <c r="O314" s="244"/>
      <c r="P314" s="244"/>
      <c r="Q314" s="244"/>
      <c r="R314" s="244"/>
      <c r="S314" s="244"/>
      <c r="T314" s="24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6" t="s">
        <v>147</v>
      </c>
      <c r="AU314" s="246" t="s">
        <v>79</v>
      </c>
      <c r="AV314" s="14" t="s">
        <v>141</v>
      </c>
      <c r="AW314" s="14" t="s">
        <v>31</v>
      </c>
      <c r="AX314" s="14" t="s">
        <v>77</v>
      </c>
      <c r="AY314" s="246" t="s">
        <v>134</v>
      </c>
    </row>
    <row r="315" spans="1:65" s="2" customFormat="1" ht="16.5" customHeight="1">
      <c r="A315" s="39"/>
      <c r="B315" s="40"/>
      <c r="C315" s="205" t="s">
        <v>384</v>
      </c>
      <c r="D315" s="205" t="s">
        <v>136</v>
      </c>
      <c r="E315" s="206" t="s">
        <v>480</v>
      </c>
      <c r="F315" s="207" t="s">
        <v>481</v>
      </c>
      <c r="G315" s="208" t="s">
        <v>220</v>
      </c>
      <c r="H315" s="209">
        <v>87</v>
      </c>
      <c r="I315" s="210"/>
      <c r="J315" s="211">
        <f>ROUND(I315*H315,2)</f>
        <v>0</v>
      </c>
      <c r="K315" s="207" t="s">
        <v>140</v>
      </c>
      <c r="L315" s="45"/>
      <c r="M315" s="212" t="s">
        <v>19</v>
      </c>
      <c r="N315" s="213" t="s">
        <v>40</v>
      </c>
      <c r="O315" s="85"/>
      <c r="P315" s="214">
        <f>O315*H315</f>
        <v>0</v>
      </c>
      <c r="Q315" s="214">
        <v>1.9968</v>
      </c>
      <c r="R315" s="214">
        <f>Q315*H315</f>
        <v>173.7216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141</v>
      </c>
      <c r="AT315" s="216" t="s">
        <v>136</v>
      </c>
      <c r="AU315" s="216" t="s">
        <v>79</v>
      </c>
      <c r="AY315" s="18" t="s">
        <v>134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77</v>
      </c>
      <c r="BK315" s="217">
        <f>ROUND(I315*H315,2)</f>
        <v>0</v>
      </c>
      <c r="BL315" s="18" t="s">
        <v>141</v>
      </c>
      <c r="BM315" s="216" t="s">
        <v>1092</v>
      </c>
    </row>
    <row r="316" spans="1:47" s="2" customFormat="1" ht="12">
      <c r="A316" s="39"/>
      <c r="B316" s="40"/>
      <c r="C316" s="41"/>
      <c r="D316" s="218" t="s">
        <v>143</v>
      </c>
      <c r="E316" s="41"/>
      <c r="F316" s="219" t="s">
        <v>483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143</v>
      </c>
      <c r="AU316" s="18" t="s">
        <v>79</v>
      </c>
    </row>
    <row r="317" spans="1:47" s="2" customFormat="1" ht="12">
      <c r="A317" s="39"/>
      <c r="B317" s="40"/>
      <c r="C317" s="41"/>
      <c r="D317" s="223" t="s">
        <v>145</v>
      </c>
      <c r="E317" s="41"/>
      <c r="F317" s="224" t="s">
        <v>484</v>
      </c>
      <c r="G317" s="41"/>
      <c r="H317" s="41"/>
      <c r="I317" s="220"/>
      <c r="J317" s="41"/>
      <c r="K317" s="41"/>
      <c r="L317" s="45"/>
      <c r="M317" s="221"/>
      <c r="N317" s="222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145</v>
      </c>
      <c r="AU317" s="18" t="s">
        <v>79</v>
      </c>
    </row>
    <row r="318" spans="1:51" s="13" customFormat="1" ht="12">
      <c r="A318" s="13"/>
      <c r="B318" s="225"/>
      <c r="C318" s="226"/>
      <c r="D318" s="218" t="s">
        <v>147</v>
      </c>
      <c r="E318" s="227" t="s">
        <v>19</v>
      </c>
      <c r="F318" s="228" t="s">
        <v>1093</v>
      </c>
      <c r="G318" s="226"/>
      <c r="H318" s="229">
        <v>87</v>
      </c>
      <c r="I318" s="230"/>
      <c r="J318" s="226"/>
      <c r="K318" s="226"/>
      <c r="L318" s="231"/>
      <c r="M318" s="232"/>
      <c r="N318" s="233"/>
      <c r="O318" s="233"/>
      <c r="P318" s="233"/>
      <c r="Q318" s="233"/>
      <c r="R318" s="233"/>
      <c r="S318" s="233"/>
      <c r="T318" s="23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5" t="s">
        <v>147</v>
      </c>
      <c r="AU318" s="235" t="s">
        <v>79</v>
      </c>
      <c r="AV318" s="13" t="s">
        <v>79</v>
      </c>
      <c r="AW318" s="13" t="s">
        <v>31</v>
      </c>
      <c r="AX318" s="13" t="s">
        <v>69</v>
      </c>
      <c r="AY318" s="235" t="s">
        <v>134</v>
      </c>
    </row>
    <row r="319" spans="1:51" s="14" customFormat="1" ht="12">
      <c r="A319" s="14"/>
      <c r="B319" s="236"/>
      <c r="C319" s="237"/>
      <c r="D319" s="218" t="s">
        <v>147</v>
      </c>
      <c r="E319" s="238" t="s">
        <v>19</v>
      </c>
      <c r="F319" s="239" t="s">
        <v>208</v>
      </c>
      <c r="G319" s="237"/>
      <c r="H319" s="240">
        <v>87</v>
      </c>
      <c r="I319" s="241"/>
      <c r="J319" s="237"/>
      <c r="K319" s="237"/>
      <c r="L319" s="242"/>
      <c r="M319" s="243"/>
      <c r="N319" s="244"/>
      <c r="O319" s="244"/>
      <c r="P319" s="244"/>
      <c r="Q319" s="244"/>
      <c r="R319" s="244"/>
      <c r="S319" s="244"/>
      <c r="T319" s="24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6" t="s">
        <v>147</v>
      </c>
      <c r="AU319" s="246" t="s">
        <v>79</v>
      </c>
      <c r="AV319" s="14" t="s">
        <v>141</v>
      </c>
      <c r="AW319" s="14" t="s">
        <v>31</v>
      </c>
      <c r="AX319" s="14" t="s">
        <v>77</v>
      </c>
      <c r="AY319" s="246" t="s">
        <v>134</v>
      </c>
    </row>
    <row r="320" spans="1:65" s="2" customFormat="1" ht="16.5" customHeight="1">
      <c r="A320" s="39"/>
      <c r="B320" s="40"/>
      <c r="C320" s="205" t="s">
        <v>392</v>
      </c>
      <c r="D320" s="205" t="s">
        <v>136</v>
      </c>
      <c r="E320" s="206" t="s">
        <v>491</v>
      </c>
      <c r="F320" s="207" t="s">
        <v>492</v>
      </c>
      <c r="G320" s="208" t="s">
        <v>139</v>
      </c>
      <c r="H320" s="209">
        <v>87</v>
      </c>
      <c r="I320" s="210"/>
      <c r="J320" s="211">
        <f>ROUND(I320*H320,2)</f>
        <v>0</v>
      </c>
      <c r="K320" s="207" t="s">
        <v>140</v>
      </c>
      <c r="L320" s="45"/>
      <c r="M320" s="212" t="s">
        <v>19</v>
      </c>
      <c r="N320" s="213" t="s">
        <v>40</v>
      </c>
      <c r="O320" s="85"/>
      <c r="P320" s="214">
        <f>O320*H320</f>
        <v>0</v>
      </c>
      <c r="Q320" s="214">
        <v>0</v>
      </c>
      <c r="R320" s="214">
        <f>Q320*H320</f>
        <v>0</v>
      </c>
      <c r="S320" s="214">
        <v>0</v>
      </c>
      <c r="T320" s="215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6" t="s">
        <v>141</v>
      </c>
      <c r="AT320" s="216" t="s">
        <v>136</v>
      </c>
      <c r="AU320" s="216" t="s">
        <v>79</v>
      </c>
      <c r="AY320" s="18" t="s">
        <v>134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8" t="s">
        <v>77</v>
      </c>
      <c r="BK320" s="217">
        <f>ROUND(I320*H320,2)</f>
        <v>0</v>
      </c>
      <c r="BL320" s="18" t="s">
        <v>141</v>
      </c>
      <c r="BM320" s="216" t="s">
        <v>1094</v>
      </c>
    </row>
    <row r="321" spans="1:47" s="2" customFormat="1" ht="12">
      <c r="A321" s="39"/>
      <c r="B321" s="40"/>
      <c r="C321" s="41"/>
      <c r="D321" s="218" t="s">
        <v>143</v>
      </c>
      <c r="E321" s="41"/>
      <c r="F321" s="219" t="s">
        <v>494</v>
      </c>
      <c r="G321" s="41"/>
      <c r="H321" s="41"/>
      <c r="I321" s="220"/>
      <c r="J321" s="41"/>
      <c r="K321" s="41"/>
      <c r="L321" s="45"/>
      <c r="M321" s="221"/>
      <c r="N321" s="222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143</v>
      </c>
      <c r="AU321" s="18" t="s">
        <v>79</v>
      </c>
    </row>
    <row r="322" spans="1:47" s="2" customFormat="1" ht="12">
      <c r="A322" s="39"/>
      <c r="B322" s="40"/>
      <c r="C322" s="41"/>
      <c r="D322" s="223" t="s">
        <v>145</v>
      </c>
      <c r="E322" s="41"/>
      <c r="F322" s="224" t="s">
        <v>495</v>
      </c>
      <c r="G322" s="41"/>
      <c r="H322" s="41"/>
      <c r="I322" s="220"/>
      <c r="J322" s="41"/>
      <c r="K322" s="41"/>
      <c r="L322" s="45"/>
      <c r="M322" s="221"/>
      <c r="N322" s="222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145</v>
      </c>
      <c r="AU322" s="18" t="s">
        <v>79</v>
      </c>
    </row>
    <row r="323" spans="1:51" s="13" customFormat="1" ht="12">
      <c r="A323" s="13"/>
      <c r="B323" s="225"/>
      <c r="C323" s="226"/>
      <c r="D323" s="218" t="s">
        <v>147</v>
      </c>
      <c r="E323" s="227" t="s">
        <v>19</v>
      </c>
      <c r="F323" s="228" t="s">
        <v>1093</v>
      </c>
      <c r="G323" s="226"/>
      <c r="H323" s="229">
        <v>87</v>
      </c>
      <c r="I323" s="230"/>
      <c r="J323" s="226"/>
      <c r="K323" s="226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147</v>
      </c>
      <c r="AU323" s="235" t="s">
        <v>79</v>
      </c>
      <c r="AV323" s="13" t="s">
        <v>79</v>
      </c>
      <c r="AW323" s="13" t="s">
        <v>31</v>
      </c>
      <c r="AX323" s="13" t="s">
        <v>69</v>
      </c>
      <c r="AY323" s="235" t="s">
        <v>134</v>
      </c>
    </row>
    <row r="324" spans="1:51" s="14" customFormat="1" ht="12">
      <c r="A324" s="14"/>
      <c r="B324" s="236"/>
      <c r="C324" s="237"/>
      <c r="D324" s="218" t="s">
        <v>147</v>
      </c>
      <c r="E324" s="238" t="s">
        <v>19</v>
      </c>
      <c r="F324" s="239" t="s">
        <v>208</v>
      </c>
      <c r="G324" s="237"/>
      <c r="H324" s="240">
        <v>87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6" t="s">
        <v>147</v>
      </c>
      <c r="AU324" s="246" t="s">
        <v>79</v>
      </c>
      <c r="AV324" s="14" t="s">
        <v>141</v>
      </c>
      <c r="AW324" s="14" t="s">
        <v>31</v>
      </c>
      <c r="AX324" s="14" t="s">
        <v>77</v>
      </c>
      <c r="AY324" s="246" t="s">
        <v>134</v>
      </c>
    </row>
    <row r="325" spans="1:63" s="12" customFormat="1" ht="22.8" customHeight="1">
      <c r="A325" s="12"/>
      <c r="B325" s="189"/>
      <c r="C325" s="190"/>
      <c r="D325" s="191" t="s">
        <v>68</v>
      </c>
      <c r="E325" s="203" t="s">
        <v>156</v>
      </c>
      <c r="F325" s="203" t="s">
        <v>505</v>
      </c>
      <c r="G325" s="190"/>
      <c r="H325" s="190"/>
      <c r="I325" s="193"/>
      <c r="J325" s="204">
        <f>BK325</f>
        <v>0</v>
      </c>
      <c r="K325" s="190"/>
      <c r="L325" s="195"/>
      <c r="M325" s="196"/>
      <c r="N325" s="197"/>
      <c r="O325" s="197"/>
      <c r="P325" s="198">
        <f>SUM(P326:P335)</f>
        <v>0</v>
      </c>
      <c r="Q325" s="197"/>
      <c r="R325" s="198">
        <f>SUM(R326:R335)</f>
        <v>203.78</v>
      </c>
      <c r="S325" s="197"/>
      <c r="T325" s="199">
        <f>SUM(T326:T335)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0" t="s">
        <v>77</v>
      </c>
      <c r="AT325" s="201" t="s">
        <v>68</v>
      </c>
      <c r="AU325" s="201" t="s">
        <v>77</v>
      </c>
      <c r="AY325" s="200" t="s">
        <v>134</v>
      </c>
      <c r="BK325" s="202">
        <f>SUM(BK326:BK335)</f>
        <v>0</v>
      </c>
    </row>
    <row r="326" spans="1:65" s="2" customFormat="1" ht="16.5" customHeight="1">
      <c r="A326" s="39"/>
      <c r="B326" s="40"/>
      <c r="C326" s="205" t="s">
        <v>404</v>
      </c>
      <c r="D326" s="205" t="s">
        <v>136</v>
      </c>
      <c r="E326" s="206" t="s">
        <v>507</v>
      </c>
      <c r="F326" s="207" t="s">
        <v>508</v>
      </c>
      <c r="G326" s="208" t="s">
        <v>139</v>
      </c>
      <c r="H326" s="209">
        <v>486</v>
      </c>
      <c r="I326" s="210"/>
      <c r="J326" s="211">
        <f>ROUND(I326*H326,2)</f>
        <v>0</v>
      </c>
      <c r="K326" s="207" t="s">
        <v>140</v>
      </c>
      <c r="L326" s="45"/>
      <c r="M326" s="212" t="s">
        <v>19</v>
      </c>
      <c r="N326" s="213" t="s">
        <v>40</v>
      </c>
      <c r="O326" s="85"/>
      <c r="P326" s="214">
        <f>O326*H326</f>
        <v>0</v>
      </c>
      <c r="Q326" s="214">
        <v>0.23</v>
      </c>
      <c r="R326" s="214">
        <f>Q326*H326</f>
        <v>111.78</v>
      </c>
      <c r="S326" s="214">
        <v>0</v>
      </c>
      <c r="T326" s="215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6" t="s">
        <v>141</v>
      </c>
      <c r="AT326" s="216" t="s">
        <v>136</v>
      </c>
      <c r="AU326" s="216" t="s">
        <v>79</v>
      </c>
      <c r="AY326" s="18" t="s">
        <v>134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77</v>
      </c>
      <c r="BK326" s="217">
        <f>ROUND(I326*H326,2)</f>
        <v>0</v>
      </c>
      <c r="BL326" s="18" t="s">
        <v>141</v>
      </c>
      <c r="BM326" s="216" t="s">
        <v>1095</v>
      </c>
    </row>
    <row r="327" spans="1:47" s="2" customFormat="1" ht="12">
      <c r="A327" s="39"/>
      <c r="B327" s="40"/>
      <c r="C327" s="41"/>
      <c r="D327" s="218" t="s">
        <v>143</v>
      </c>
      <c r="E327" s="41"/>
      <c r="F327" s="219" t="s">
        <v>510</v>
      </c>
      <c r="G327" s="41"/>
      <c r="H327" s="41"/>
      <c r="I327" s="220"/>
      <c r="J327" s="41"/>
      <c r="K327" s="41"/>
      <c r="L327" s="45"/>
      <c r="M327" s="221"/>
      <c r="N327" s="222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143</v>
      </c>
      <c r="AU327" s="18" t="s">
        <v>79</v>
      </c>
    </row>
    <row r="328" spans="1:47" s="2" customFormat="1" ht="12">
      <c r="A328" s="39"/>
      <c r="B328" s="40"/>
      <c r="C328" s="41"/>
      <c r="D328" s="223" t="s">
        <v>145</v>
      </c>
      <c r="E328" s="41"/>
      <c r="F328" s="224" t="s">
        <v>511</v>
      </c>
      <c r="G328" s="41"/>
      <c r="H328" s="41"/>
      <c r="I328" s="220"/>
      <c r="J328" s="41"/>
      <c r="K328" s="41"/>
      <c r="L328" s="45"/>
      <c r="M328" s="221"/>
      <c r="N328" s="222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145</v>
      </c>
      <c r="AU328" s="18" t="s">
        <v>79</v>
      </c>
    </row>
    <row r="329" spans="1:51" s="13" customFormat="1" ht="12">
      <c r="A329" s="13"/>
      <c r="B329" s="225"/>
      <c r="C329" s="226"/>
      <c r="D329" s="218" t="s">
        <v>147</v>
      </c>
      <c r="E329" s="227" t="s">
        <v>19</v>
      </c>
      <c r="F329" s="228" t="s">
        <v>1096</v>
      </c>
      <c r="G329" s="226"/>
      <c r="H329" s="229">
        <v>286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147</v>
      </c>
      <c r="AU329" s="235" t="s">
        <v>79</v>
      </c>
      <c r="AV329" s="13" t="s">
        <v>79</v>
      </c>
      <c r="AW329" s="13" t="s">
        <v>31</v>
      </c>
      <c r="AX329" s="13" t="s">
        <v>69</v>
      </c>
      <c r="AY329" s="235" t="s">
        <v>134</v>
      </c>
    </row>
    <row r="330" spans="1:51" s="13" customFormat="1" ht="12">
      <c r="A330" s="13"/>
      <c r="B330" s="225"/>
      <c r="C330" s="226"/>
      <c r="D330" s="218" t="s">
        <v>147</v>
      </c>
      <c r="E330" s="227" t="s">
        <v>19</v>
      </c>
      <c r="F330" s="228" t="s">
        <v>1009</v>
      </c>
      <c r="G330" s="226"/>
      <c r="H330" s="229">
        <v>200</v>
      </c>
      <c r="I330" s="230"/>
      <c r="J330" s="226"/>
      <c r="K330" s="226"/>
      <c r="L330" s="231"/>
      <c r="M330" s="232"/>
      <c r="N330" s="233"/>
      <c r="O330" s="233"/>
      <c r="P330" s="233"/>
      <c r="Q330" s="233"/>
      <c r="R330" s="233"/>
      <c r="S330" s="233"/>
      <c r="T330" s="23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5" t="s">
        <v>147</v>
      </c>
      <c r="AU330" s="235" t="s">
        <v>79</v>
      </c>
      <c r="AV330" s="13" t="s">
        <v>79</v>
      </c>
      <c r="AW330" s="13" t="s">
        <v>31</v>
      </c>
      <c r="AX330" s="13" t="s">
        <v>69</v>
      </c>
      <c r="AY330" s="235" t="s">
        <v>134</v>
      </c>
    </row>
    <row r="331" spans="1:51" s="14" customFormat="1" ht="12">
      <c r="A331" s="14"/>
      <c r="B331" s="236"/>
      <c r="C331" s="237"/>
      <c r="D331" s="218" t="s">
        <v>147</v>
      </c>
      <c r="E331" s="238" t="s">
        <v>19</v>
      </c>
      <c r="F331" s="239" t="s">
        <v>208</v>
      </c>
      <c r="G331" s="237"/>
      <c r="H331" s="240">
        <v>486</v>
      </c>
      <c r="I331" s="241"/>
      <c r="J331" s="237"/>
      <c r="K331" s="237"/>
      <c r="L331" s="242"/>
      <c r="M331" s="243"/>
      <c r="N331" s="244"/>
      <c r="O331" s="244"/>
      <c r="P331" s="244"/>
      <c r="Q331" s="244"/>
      <c r="R331" s="244"/>
      <c r="S331" s="244"/>
      <c r="T331" s="24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6" t="s">
        <v>147</v>
      </c>
      <c r="AU331" s="246" t="s">
        <v>79</v>
      </c>
      <c r="AV331" s="14" t="s">
        <v>141</v>
      </c>
      <c r="AW331" s="14" t="s">
        <v>31</v>
      </c>
      <c r="AX331" s="14" t="s">
        <v>77</v>
      </c>
      <c r="AY331" s="246" t="s">
        <v>134</v>
      </c>
    </row>
    <row r="332" spans="1:65" s="2" customFormat="1" ht="16.5" customHeight="1">
      <c r="A332" s="39"/>
      <c r="B332" s="40"/>
      <c r="C332" s="205" t="s">
        <v>740</v>
      </c>
      <c r="D332" s="205" t="s">
        <v>136</v>
      </c>
      <c r="E332" s="206" t="s">
        <v>515</v>
      </c>
      <c r="F332" s="207" t="s">
        <v>516</v>
      </c>
      <c r="G332" s="208" t="s">
        <v>139</v>
      </c>
      <c r="H332" s="209">
        <v>200</v>
      </c>
      <c r="I332" s="210"/>
      <c r="J332" s="211">
        <f>ROUND(I332*H332,2)</f>
        <v>0</v>
      </c>
      <c r="K332" s="207" t="s">
        <v>140</v>
      </c>
      <c r="L332" s="45"/>
      <c r="M332" s="212" t="s">
        <v>19</v>
      </c>
      <c r="N332" s="213" t="s">
        <v>40</v>
      </c>
      <c r="O332" s="85"/>
      <c r="P332" s="214">
        <f>O332*H332</f>
        <v>0</v>
      </c>
      <c r="Q332" s="214">
        <v>0.46</v>
      </c>
      <c r="R332" s="214">
        <f>Q332*H332</f>
        <v>92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141</v>
      </c>
      <c r="AT332" s="216" t="s">
        <v>136</v>
      </c>
      <c r="AU332" s="216" t="s">
        <v>79</v>
      </c>
      <c r="AY332" s="18" t="s">
        <v>134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77</v>
      </c>
      <c r="BK332" s="217">
        <f>ROUND(I332*H332,2)</f>
        <v>0</v>
      </c>
      <c r="BL332" s="18" t="s">
        <v>141</v>
      </c>
      <c r="BM332" s="216" t="s">
        <v>1097</v>
      </c>
    </row>
    <row r="333" spans="1:47" s="2" customFormat="1" ht="12">
      <c r="A333" s="39"/>
      <c r="B333" s="40"/>
      <c r="C333" s="41"/>
      <c r="D333" s="218" t="s">
        <v>143</v>
      </c>
      <c r="E333" s="41"/>
      <c r="F333" s="219" t="s">
        <v>518</v>
      </c>
      <c r="G333" s="41"/>
      <c r="H333" s="41"/>
      <c r="I333" s="220"/>
      <c r="J333" s="41"/>
      <c r="K333" s="41"/>
      <c r="L333" s="45"/>
      <c r="M333" s="221"/>
      <c r="N333" s="222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143</v>
      </c>
      <c r="AU333" s="18" t="s">
        <v>79</v>
      </c>
    </row>
    <row r="334" spans="1:47" s="2" customFormat="1" ht="12">
      <c r="A334" s="39"/>
      <c r="B334" s="40"/>
      <c r="C334" s="41"/>
      <c r="D334" s="223" t="s">
        <v>145</v>
      </c>
      <c r="E334" s="41"/>
      <c r="F334" s="224" t="s">
        <v>519</v>
      </c>
      <c r="G334" s="41"/>
      <c r="H334" s="41"/>
      <c r="I334" s="220"/>
      <c r="J334" s="41"/>
      <c r="K334" s="41"/>
      <c r="L334" s="45"/>
      <c r="M334" s="221"/>
      <c r="N334" s="222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145</v>
      </c>
      <c r="AU334" s="18" t="s">
        <v>79</v>
      </c>
    </row>
    <row r="335" spans="1:51" s="13" customFormat="1" ht="12">
      <c r="A335" s="13"/>
      <c r="B335" s="225"/>
      <c r="C335" s="226"/>
      <c r="D335" s="218" t="s">
        <v>147</v>
      </c>
      <c r="E335" s="227" t="s">
        <v>19</v>
      </c>
      <c r="F335" s="228" t="s">
        <v>1009</v>
      </c>
      <c r="G335" s="226"/>
      <c r="H335" s="229">
        <v>200</v>
      </c>
      <c r="I335" s="230"/>
      <c r="J335" s="226"/>
      <c r="K335" s="226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147</v>
      </c>
      <c r="AU335" s="235" t="s">
        <v>79</v>
      </c>
      <c r="AV335" s="13" t="s">
        <v>79</v>
      </c>
      <c r="AW335" s="13" t="s">
        <v>31</v>
      </c>
      <c r="AX335" s="13" t="s">
        <v>77</v>
      </c>
      <c r="AY335" s="235" t="s">
        <v>134</v>
      </c>
    </row>
    <row r="336" spans="1:63" s="12" customFormat="1" ht="22.8" customHeight="1">
      <c r="A336" s="12"/>
      <c r="B336" s="189"/>
      <c r="C336" s="190"/>
      <c r="D336" s="191" t="s">
        <v>68</v>
      </c>
      <c r="E336" s="203" t="s">
        <v>352</v>
      </c>
      <c r="F336" s="203" t="s">
        <v>520</v>
      </c>
      <c r="G336" s="190"/>
      <c r="H336" s="190"/>
      <c r="I336" s="193"/>
      <c r="J336" s="204">
        <f>BK336</f>
        <v>0</v>
      </c>
      <c r="K336" s="190"/>
      <c r="L336" s="195"/>
      <c r="M336" s="196"/>
      <c r="N336" s="197"/>
      <c r="O336" s="197"/>
      <c r="P336" s="198">
        <f>SUM(P337:P346)</f>
        <v>0</v>
      </c>
      <c r="Q336" s="197"/>
      <c r="R336" s="198">
        <f>SUM(R337:R346)</f>
        <v>0.057258495</v>
      </c>
      <c r="S336" s="197"/>
      <c r="T336" s="199">
        <f>SUM(T337:T346)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0" t="s">
        <v>77</v>
      </c>
      <c r="AT336" s="201" t="s">
        <v>68</v>
      </c>
      <c r="AU336" s="201" t="s">
        <v>77</v>
      </c>
      <c r="AY336" s="200" t="s">
        <v>134</v>
      </c>
      <c r="BK336" s="202">
        <f>SUM(BK337:BK346)</f>
        <v>0</v>
      </c>
    </row>
    <row r="337" spans="1:65" s="2" customFormat="1" ht="16.5" customHeight="1">
      <c r="A337" s="39"/>
      <c r="B337" s="40"/>
      <c r="C337" s="205" t="s">
        <v>506</v>
      </c>
      <c r="D337" s="205" t="s">
        <v>136</v>
      </c>
      <c r="E337" s="206" t="s">
        <v>522</v>
      </c>
      <c r="F337" s="207" t="s">
        <v>523</v>
      </c>
      <c r="G337" s="208" t="s">
        <v>152</v>
      </c>
      <c r="H337" s="209">
        <v>2</v>
      </c>
      <c r="I337" s="210"/>
      <c r="J337" s="211">
        <f>ROUND(I337*H337,2)</f>
        <v>0</v>
      </c>
      <c r="K337" s="207" t="s">
        <v>140</v>
      </c>
      <c r="L337" s="45"/>
      <c r="M337" s="212" t="s">
        <v>19</v>
      </c>
      <c r="N337" s="213" t="s">
        <v>40</v>
      </c>
      <c r="O337" s="85"/>
      <c r="P337" s="214">
        <f>O337*H337</f>
        <v>0</v>
      </c>
      <c r="Q337" s="214">
        <v>0</v>
      </c>
      <c r="R337" s="214">
        <f>Q337*H337</f>
        <v>0</v>
      </c>
      <c r="S337" s="214">
        <v>0</v>
      </c>
      <c r="T337" s="215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6" t="s">
        <v>141</v>
      </c>
      <c r="AT337" s="216" t="s">
        <v>136</v>
      </c>
      <c r="AU337" s="216" t="s">
        <v>79</v>
      </c>
      <c r="AY337" s="18" t="s">
        <v>134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8" t="s">
        <v>77</v>
      </c>
      <c r="BK337" s="217">
        <f>ROUND(I337*H337,2)</f>
        <v>0</v>
      </c>
      <c r="BL337" s="18" t="s">
        <v>141</v>
      </c>
      <c r="BM337" s="216" t="s">
        <v>1098</v>
      </c>
    </row>
    <row r="338" spans="1:47" s="2" customFormat="1" ht="12">
      <c r="A338" s="39"/>
      <c r="B338" s="40"/>
      <c r="C338" s="41"/>
      <c r="D338" s="218" t="s">
        <v>143</v>
      </c>
      <c r="E338" s="41"/>
      <c r="F338" s="219" t="s">
        <v>525</v>
      </c>
      <c r="G338" s="41"/>
      <c r="H338" s="41"/>
      <c r="I338" s="220"/>
      <c r="J338" s="41"/>
      <c r="K338" s="41"/>
      <c r="L338" s="45"/>
      <c r="M338" s="221"/>
      <c r="N338" s="222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143</v>
      </c>
      <c r="AU338" s="18" t="s">
        <v>79</v>
      </c>
    </row>
    <row r="339" spans="1:47" s="2" customFormat="1" ht="12">
      <c r="A339" s="39"/>
      <c r="B339" s="40"/>
      <c r="C339" s="41"/>
      <c r="D339" s="223" t="s">
        <v>145</v>
      </c>
      <c r="E339" s="41"/>
      <c r="F339" s="224" t="s">
        <v>526</v>
      </c>
      <c r="G339" s="41"/>
      <c r="H339" s="41"/>
      <c r="I339" s="220"/>
      <c r="J339" s="41"/>
      <c r="K339" s="41"/>
      <c r="L339" s="45"/>
      <c r="M339" s="221"/>
      <c r="N339" s="222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145</v>
      </c>
      <c r="AU339" s="18" t="s">
        <v>79</v>
      </c>
    </row>
    <row r="340" spans="1:47" s="2" customFormat="1" ht="12">
      <c r="A340" s="39"/>
      <c r="B340" s="40"/>
      <c r="C340" s="41"/>
      <c r="D340" s="218" t="s">
        <v>308</v>
      </c>
      <c r="E340" s="41"/>
      <c r="F340" s="247" t="s">
        <v>527</v>
      </c>
      <c r="G340" s="41"/>
      <c r="H340" s="41"/>
      <c r="I340" s="220"/>
      <c r="J340" s="41"/>
      <c r="K340" s="41"/>
      <c r="L340" s="45"/>
      <c r="M340" s="221"/>
      <c r="N340" s="222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308</v>
      </c>
      <c r="AU340" s="18" t="s">
        <v>79</v>
      </c>
    </row>
    <row r="341" spans="1:51" s="13" customFormat="1" ht="12">
      <c r="A341" s="13"/>
      <c r="B341" s="225"/>
      <c r="C341" s="226"/>
      <c r="D341" s="218" t="s">
        <v>147</v>
      </c>
      <c r="E341" s="227" t="s">
        <v>19</v>
      </c>
      <c r="F341" s="228" t="s">
        <v>79</v>
      </c>
      <c r="G341" s="226"/>
      <c r="H341" s="229">
        <v>2</v>
      </c>
      <c r="I341" s="230"/>
      <c r="J341" s="226"/>
      <c r="K341" s="226"/>
      <c r="L341" s="231"/>
      <c r="M341" s="232"/>
      <c r="N341" s="233"/>
      <c r="O341" s="233"/>
      <c r="P341" s="233"/>
      <c r="Q341" s="233"/>
      <c r="R341" s="233"/>
      <c r="S341" s="233"/>
      <c r="T341" s="23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147</v>
      </c>
      <c r="AU341" s="235" t="s">
        <v>79</v>
      </c>
      <c r="AV341" s="13" t="s">
        <v>79</v>
      </c>
      <c r="AW341" s="13" t="s">
        <v>31</v>
      </c>
      <c r="AX341" s="13" t="s">
        <v>77</v>
      </c>
      <c r="AY341" s="235" t="s">
        <v>134</v>
      </c>
    </row>
    <row r="342" spans="1:65" s="2" customFormat="1" ht="16.5" customHeight="1">
      <c r="A342" s="39"/>
      <c r="B342" s="40"/>
      <c r="C342" s="205" t="s">
        <v>514</v>
      </c>
      <c r="D342" s="205" t="s">
        <v>136</v>
      </c>
      <c r="E342" s="206" t="s">
        <v>529</v>
      </c>
      <c r="F342" s="207" t="s">
        <v>530</v>
      </c>
      <c r="G342" s="208" t="s">
        <v>139</v>
      </c>
      <c r="H342" s="209">
        <v>14.25</v>
      </c>
      <c r="I342" s="210"/>
      <c r="J342" s="211">
        <f>ROUND(I342*H342,2)</f>
        <v>0</v>
      </c>
      <c r="K342" s="207" t="s">
        <v>140</v>
      </c>
      <c r="L342" s="45"/>
      <c r="M342" s="212" t="s">
        <v>19</v>
      </c>
      <c r="N342" s="213" t="s">
        <v>40</v>
      </c>
      <c r="O342" s="85"/>
      <c r="P342" s="214">
        <f>O342*H342</f>
        <v>0</v>
      </c>
      <c r="Q342" s="214">
        <v>0.00401814</v>
      </c>
      <c r="R342" s="214">
        <f>Q342*H342</f>
        <v>0.057258495</v>
      </c>
      <c r="S342" s="214">
        <v>0</v>
      </c>
      <c r="T342" s="215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16" t="s">
        <v>141</v>
      </c>
      <c r="AT342" s="216" t="s">
        <v>136</v>
      </c>
      <c r="AU342" s="216" t="s">
        <v>79</v>
      </c>
      <c r="AY342" s="18" t="s">
        <v>134</v>
      </c>
      <c r="BE342" s="217">
        <f>IF(N342="základní",J342,0)</f>
        <v>0</v>
      </c>
      <c r="BF342" s="217">
        <f>IF(N342="snížená",J342,0)</f>
        <v>0</v>
      </c>
      <c r="BG342" s="217">
        <f>IF(N342="zákl. přenesená",J342,0)</f>
        <v>0</v>
      </c>
      <c r="BH342" s="217">
        <f>IF(N342="sníž. přenesená",J342,0)</f>
        <v>0</v>
      </c>
      <c r="BI342" s="217">
        <f>IF(N342="nulová",J342,0)</f>
        <v>0</v>
      </c>
      <c r="BJ342" s="18" t="s">
        <v>77</v>
      </c>
      <c r="BK342" s="217">
        <f>ROUND(I342*H342,2)</f>
        <v>0</v>
      </c>
      <c r="BL342" s="18" t="s">
        <v>141</v>
      </c>
      <c r="BM342" s="216" t="s">
        <v>1099</v>
      </c>
    </row>
    <row r="343" spans="1:47" s="2" customFormat="1" ht="12">
      <c r="A343" s="39"/>
      <c r="B343" s="40"/>
      <c r="C343" s="41"/>
      <c r="D343" s="218" t="s">
        <v>143</v>
      </c>
      <c r="E343" s="41"/>
      <c r="F343" s="219" t="s">
        <v>532</v>
      </c>
      <c r="G343" s="41"/>
      <c r="H343" s="41"/>
      <c r="I343" s="220"/>
      <c r="J343" s="41"/>
      <c r="K343" s="41"/>
      <c r="L343" s="45"/>
      <c r="M343" s="221"/>
      <c r="N343" s="222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143</v>
      </c>
      <c r="AU343" s="18" t="s">
        <v>79</v>
      </c>
    </row>
    <row r="344" spans="1:47" s="2" customFormat="1" ht="12">
      <c r="A344" s="39"/>
      <c r="B344" s="40"/>
      <c r="C344" s="41"/>
      <c r="D344" s="223" t="s">
        <v>145</v>
      </c>
      <c r="E344" s="41"/>
      <c r="F344" s="224" t="s">
        <v>533</v>
      </c>
      <c r="G344" s="41"/>
      <c r="H344" s="41"/>
      <c r="I344" s="220"/>
      <c r="J344" s="41"/>
      <c r="K344" s="41"/>
      <c r="L344" s="45"/>
      <c r="M344" s="221"/>
      <c r="N344" s="222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145</v>
      </c>
      <c r="AU344" s="18" t="s">
        <v>79</v>
      </c>
    </row>
    <row r="345" spans="1:51" s="13" customFormat="1" ht="12">
      <c r="A345" s="13"/>
      <c r="B345" s="225"/>
      <c r="C345" s="226"/>
      <c r="D345" s="218" t="s">
        <v>147</v>
      </c>
      <c r="E345" s="227" t="s">
        <v>19</v>
      </c>
      <c r="F345" s="228" t="s">
        <v>1100</v>
      </c>
      <c r="G345" s="226"/>
      <c r="H345" s="229">
        <v>14.25</v>
      </c>
      <c r="I345" s="230"/>
      <c r="J345" s="226"/>
      <c r="K345" s="226"/>
      <c r="L345" s="231"/>
      <c r="M345" s="232"/>
      <c r="N345" s="233"/>
      <c r="O345" s="233"/>
      <c r="P345" s="233"/>
      <c r="Q345" s="233"/>
      <c r="R345" s="233"/>
      <c r="S345" s="233"/>
      <c r="T345" s="23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5" t="s">
        <v>147</v>
      </c>
      <c r="AU345" s="235" t="s">
        <v>79</v>
      </c>
      <c r="AV345" s="13" t="s">
        <v>79</v>
      </c>
      <c r="AW345" s="13" t="s">
        <v>31</v>
      </c>
      <c r="AX345" s="13" t="s">
        <v>69</v>
      </c>
      <c r="AY345" s="235" t="s">
        <v>134</v>
      </c>
    </row>
    <row r="346" spans="1:51" s="14" customFormat="1" ht="12">
      <c r="A346" s="14"/>
      <c r="B346" s="236"/>
      <c r="C346" s="237"/>
      <c r="D346" s="218" t="s">
        <v>147</v>
      </c>
      <c r="E346" s="238" t="s">
        <v>19</v>
      </c>
      <c r="F346" s="239" t="s">
        <v>208</v>
      </c>
      <c r="G346" s="237"/>
      <c r="H346" s="240">
        <v>14.25</v>
      </c>
      <c r="I346" s="241"/>
      <c r="J346" s="237"/>
      <c r="K346" s="237"/>
      <c r="L346" s="242"/>
      <c r="M346" s="243"/>
      <c r="N346" s="244"/>
      <c r="O346" s="244"/>
      <c r="P346" s="244"/>
      <c r="Q346" s="244"/>
      <c r="R346" s="244"/>
      <c r="S346" s="244"/>
      <c r="T346" s="24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6" t="s">
        <v>147</v>
      </c>
      <c r="AU346" s="246" t="s">
        <v>79</v>
      </c>
      <c r="AV346" s="14" t="s">
        <v>141</v>
      </c>
      <c r="AW346" s="14" t="s">
        <v>31</v>
      </c>
      <c r="AX346" s="14" t="s">
        <v>77</v>
      </c>
      <c r="AY346" s="246" t="s">
        <v>134</v>
      </c>
    </row>
    <row r="347" spans="1:63" s="12" customFormat="1" ht="22.8" customHeight="1">
      <c r="A347" s="12"/>
      <c r="B347" s="189"/>
      <c r="C347" s="190"/>
      <c r="D347" s="191" t="s">
        <v>68</v>
      </c>
      <c r="E347" s="203" t="s">
        <v>490</v>
      </c>
      <c r="F347" s="203" t="s">
        <v>535</v>
      </c>
      <c r="G347" s="190"/>
      <c r="H347" s="190"/>
      <c r="I347" s="193"/>
      <c r="J347" s="204">
        <f>BK347</f>
        <v>0</v>
      </c>
      <c r="K347" s="190"/>
      <c r="L347" s="195"/>
      <c r="M347" s="196"/>
      <c r="N347" s="197"/>
      <c r="O347" s="197"/>
      <c r="P347" s="198">
        <f>SUM(P348:P405)</f>
        <v>0</v>
      </c>
      <c r="Q347" s="197"/>
      <c r="R347" s="198">
        <f>SUM(R348:R405)</f>
        <v>12.343585986779999</v>
      </c>
      <c r="S347" s="197"/>
      <c r="T347" s="199">
        <f>SUM(T348:T405)</f>
        <v>112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00" t="s">
        <v>77</v>
      </c>
      <c r="AT347" s="201" t="s">
        <v>68</v>
      </c>
      <c r="AU347" s="201" t="s">
        <v>77</v>
      </c>
      <c r="AY347" s="200" t="s">
        <v>134</v>
      </c>
      <c r="BK347" s="202">
        <f>SUM(BK348:BK405)</f>
        <v>0</v>
      </c>
    </row>
    <row r="348" spans="1:65" s="2" customFormat="1" ht="16.5" customHeight="1">
      <c r="A348" s="39"/>
      <c r="B348" s="40"/>
      <c r="C348" s="205" t="s">
        <v>584</v>
      </c>
      <c r="D348" s="205" t="s">
        <v>136</v>
      </c>
      <c r="E348" s="206" t="s">
        <v>549</v>
      </c>
      <c r="F348" s="207" t="s">
        <v>550</v>
      </c>
      <c r="G348" s="208" t="s">
        <v>220</v>
      </c>
      <c r="H348" s="209">
        <v>4.75</v>
      </c>
      <c r="I348" s="210"/>
      <c r="J348" s="211">
        <f>ROUND(I348*H348,2)</f>
        <v>0</v>
      </c>
      <c r="K348" s="207" t="s">
        <v>140</v>
      </c>
      <c r="L348" s="45"/>
      <c r="M348" s="212" t="s">
        <v>19</v>
      </c>
      <c r="N348" s="213" t="s">
        <v>40</v>
      </c>
      <c r="O348" s="85"/>
      <c r="P348" s="214">
        <f>O348*H348</f>
        <v>0</v>
      </c>
      <c r="Q348" s="214">
        <v>2.5122535</v>
      </c>
      <c r="R348" s="214">
        <f>Q348*H348</f>
        <v>11.933204125</v>
      </c>
      <c r="S348" s="214">
        <v>0</v>
      </c>
      <c r="T348" s="215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6" t="s">
        <v>141</v>
      </c>
      <c r="AT348" s="216" t="s">
        <v>136</v>
      </c>
      <c r="AU348" s="216" t="s">
        <v>79</v>
      </c>
      <c r="AY348" s="18" t="s">
        <v>134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8" t="s">
        <v>77</v>
      </c>
      <c r="BK348" s="217">
        <f>ROUND(I348*H348,2)</f>
        <v>0</v>
      </c>
      <c r="BL348" s="18" t="s">
        <v>141</v>
      </c>
      <c r="BM348" s="216" t="s">
        <v>1101</v>
      </c>
    </row>
    <row r="349" spans="1:47" s="2" customFormat="1" ht="12">
      <c r="A349" s="39"/>
      <c r="B349" s="40"/>
      <c r="C349" s="41"/>
      <c r="D349" s="218" t="s">
        <v>143</v>
      </c>
      <c r="E349" s="41"/>
      <c r="F349" s="219" t="s">
        <v>552</v>
      </c>
      <c r="G349" s="41"/>
      <c r="H349" s="41"/>
      <c r="I349" s="220"/>
      <c r="J349" s="41"/>
      <c r="K349" s="41"/>
      <c r="L349" s="45"/>
      <c r="M349" s="221"/>
      <c r="N349" s="222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143</v>
      </c>
      <c r="AU349" s="18" t="s">
        <v>79</v>
      </c>
    </row>
    <row r="350" spans="1:47" s="2" customFormat="1" ht="12">
      <c r="A350" s="39"/>
      <c r="B350" s="40"/>
      <c r="C350" s="41"/>
      <c r="D350" s="223" t="s">
        <v>145</v>
      </c>
      <c r="E350" s="41"/>
      <c r="F350" s="224" t="s">
        <v>553</v>
      </c>
      <c r="G350" s="41"/>
      <c r="H350" s="41"/>
      <c r="I350" s="220"/>
      <c r="J350" s="41"/>
      <c r="K350" s="41"/>
      <c r="L350" s="45"/>
      <c r="M350" s="221"/>
      <c r="N350" s="222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145</v>
      </c>
      <c r="AU350" s="18" t="s">
        <v>79</v>
      </c>
    </row>
    <row r="351" spans="1:51" s="13" customFormat="1" ht="12">
      <c r="A351" s="13"/>
      <c r="B351" s="225"/>
      <c r="C351" s="226"/>
      <c r="D351" s="218" t="s">
        <v>147</v>
      </c>
      <c r="E351" s="227" t="s">
        <v>19</v>
      </c>
      <c r="F351" s="228" t="s">
        <v>1102</v>
      </c>
      <c r="G351" s="226"/>
      <c r="H351" s="229">
        <v>4.75</v>
      </c>
      <c r="I351" s="230"/>
      <c r="J351" s="226"/>
      <c r="K351" s="226"/>
      <c r="L351" s="231"/>
      <c r="M351" s="232"/>
      <c r="N351" s="233"/>
      <c r="O351" s="233"/>
      <c r="P351" s="233"/>
      <c r="Q351" s="233"/>
      <c r="R351" s="233"/>
      <c r="S351" s="233"/>
      <c r="T351" s="23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5" t="s">
        <v>147</v>
      </c>
      <c r="AU351" s="235" t="s">
        <v>79</v>
      </c>
      <c r="AV351" s="13" t="s">
        <v>79</v>
      </c>
      <c r="AW351" s="13" t="s">
        <v>31</v>
      </c>
      <c r="AX351" s="13" t="s">
        <v>77</v>
      </c>
      <c r="AY351" s="235" t="s">
        <v>134</v>
      </c>
    </row>
    <row r="352" spans="1:65" s="2" customFormat="1" ht="16.5" customHeight="1">
      <c r="A352" s="39"/>
      <c r="B352" s="40"/>
      <c r="C352" s="205" t="s">
        <v>233</v>
      </c>
      <c r="D352" s="205" t="s">
        <v>136</v>
      </c>
      <c r="E352" s="206" t="s">
        <v>1103</v>
      </c>
      <c r="F352" s="207" t="s">
        <v>1104</v>
      </c>
      <c r="G352" s="208" t="s">
        <v>499</v>
      </c>
      <c r="H352" s="209">
        <v>10</v>
      </c>
      <c r="I352" s="210"/>
      <c r="J352" s="211">
        <f>ROUND(I352*H352,2)</f>
        <v>0</v>
      </c>
      <c r="K352" s="207" t="s">
        <v>140</v>
      </c>
      <c r="L352" s="45"/>
      <c r="M352" s="212" t="s">
        <v>19</v>
      </c>
      <c r="N352" s="213" t="s">
        <v>40</v>
      </c>
      <c r="O352" s="85"/>
      <c r="P352" s="214">
        <f>O352*H352</f>
        <v>0</v>
      </c>
      <c r="Q352" s="214">
        <v>0</v>
      </c>
      <c r="R352" s="214">
        <f>Q352*H352</f>
        <v>0</v>
      </c>
      <c r="S352" s="214">
        <v>0</v>
      </c>
      <c r="T352" s="21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141</v>
      </c>
      <c r="AT352" s="216" t="s">
        <v>136</v>
      </c>
      <c r="AU352" s="216" t="s">
        <v>79</v>
      </c>
      <c r="AY352" s="18" t="s">
        <v>134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77</v>
      </c>
      <c r="BK352" s="217">
        <f>ROUND(I352*H352,2)</f>
        <v>0</v>
      </c>
      <c r="BL352" s="18" t="s">
        <v>141</v>
      </c>
      <c r="BM352" s="216" t="s">
        <v>1105</v>
      </c>
    </row>
    <row r="353" spans="1:47" s="2" customFormat="1" ht="12">
      <c r="A353" s="39"/>
      <c r="B353" s="40"/>
      <c r="C353" s="41"/>
      <c r="D353" s="218" t="s">
        <v>143</v>
      </c>
      <c r="E353" s="41"/>
      <c r="F353" s="219" t="s">
        <v>1106</v>
      </c>
      <c r="G353" s="41"/>
      <c r="H353" s="41"/>
      <c r="I353" s="220"/>
      <c r="J353" s="41"/>
      <c r="K353" s="41"/>
      <c r="L353" s="45"/>
      <c r="M353" s="221"/>
      <c r="N353" s="222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143</v>
      </c>
      <c r="AU353" s="18" t="s">
        <v>79</v>
      </c>
    </row>
    <row r="354" spans="1:47" s="2" customFormat="1" ht="12">
      <c r="A354" s="39"/>
      <c r="B354" s="40"/>
      <c r="C354" s="41"/>
      <c r="D354" s="223" t="s">
        <v>145</v>
      </c>
      <c r="E354" s="41"/>
      <c r="F354" s="224" t="s">
        <v>1107</v>
      </c>
      <c r="G354" s="41"/>
      <c r="H354" s="41"/>
      <c r="I354" s="220"/>
      <c r="J354" s="41"/>
      <c r="K354" s="41"/>
      <c r="L354" s="45"/>
      <c r="M354" s="221"/>
      <c r="N354" s="222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145</v>
      </c>
      <c r="AU354" s="18" t="s">
        <v>79</v>
      </c>
    </row>
    <row r="355" spans="1:51" s="13" customFormat="1" ht="12">
      <c r="A355" s="13"/>
      <c r="B355" s="225"/>
      <c r="C355" s="226"/>
      <c r="D355" s="218" t="s">
        <v>147</v>
      </c>
      <c r="E355" s="227" t="s">
        <v>19</v>
      </c>
      <c r="F355" s="228" t="s">
        <v>620</v>
      </c>
      <c r="G355" s="226"/>
      <c r="H355" s="229">
        <v>10</v>
      </c>
      <c r="I355" s="230"/>
      <c r="J355" s="226"/>
      <c r="K355" s="226"/>
      <c r="L355" s="231"/>
      <c r="M355" s="232"/>
      <c r="N355" s="233"/>
      <c r="O355" s="233"/>
      <c r="P355" s="233"/>
      <c r="Q355" s="233"/>
      <c r="R355" s="233"/>
      <c r="S355" s="233"/>
      <c r="T355" s="23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5" t="s">
        <v>147</v>
      </c>
      <c r="AU355" s="235" t="s">
        <v>79</v>
      </c>
      <c r="AV355" s="13" t="s">
        <v>79</v>
      </c>
      <c r="AW355" s="13" t="s">
        <v>31</v>
      </c>
      <c r="AX355" s="13" t="s">
        <v>77</v>
      </c>
      <c r="AY355" s="235" t="s">
        <v>134</v>
      </c>
    </row>
    <row r="356" spans="1:65" s="2" customFormat="1" ht="16.5" customHeight="1">
      <c r="A356" s="39"/>
      <c r="B356" s="40"/>
      <c r="C356" s="248" t="s">
        <v>224</v>
      </c>
      <c r="D356" s="248" t="s">
        <v>348</v>
      </c>
      <c r="E356" s="249" t="s">
        <v>1108</v>
      </c>
      <c r="F356" s="250" t="s">
        <v>1109</v>
      </c>
      <c r="G356" s="251" t="s">
        <v>499</v>
      </c>
      <c r="H356" s="252">
        <v>10.302</v>
      </c>
      <c r="I356" s="253"/>
      <c r="J356" s="254">
        <f>ROUND(I356*H356,2)</f>
        <v>0</v>
      </c>
      <c r="K356" s="250" t="s">
        <v>140</v>
      </c>
      <c r="L356" s="255"/>
      <c r="M356" s="256" t="s">
        <v>19</v>
      </c>
      <c r="N356" s="257" t="s">
        <v>40</v>
      </c>
      <c r="O356" s="85"/>
      <c r="P356" s="214">
        <f>O356*H356</f>
        <v>0</v>
      </c>
      <c r="Q356" s="214">
        <v>0.0087</v>
      </c>
      <c r="R356" s="214">
        <f>Q356*H356</f>
        <v>0.0896274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352</v>
      </c>
      <c r="AT356" s="216" t="s">
        <v>348</v>
      </c>
      <c r="AU356" s="216" t="s">
        <v>79</v>
      </c>
      <c r="AY356" s="18" t="s">
        <v>134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77</v>
      </c>
      <c r="BK356" s="217">
        <f>ROUND(I356*H356,2)</f>
        <v>0</v>
      </c>
      <c r="BL356" s="18" t="s">
        <v>141</v>
      </c>
      <c r="BM356" s="216" t="s">
        <v>1110</v>
      </c>
    </row>
    <row r="357" spans="1:47" s="2" customFormat="1" ht="12">
      <c r="A357" s="39"/>
      <c r="B357" s="40"/>
      <c r="C357" s="41"/>
      <c r="D357" s="218" t="s">
        <v>143</v>
      </c>
      <c r="E357" s="41"/>
      <c r="F357" s="219" t="s">
        <v>1109</v>
      </c>
      <c r="G357" s="41"/>
      <c r="H357" s="41"/>
      <c r="I357" s="220"/>
      <c r="J357" s="41"/>
      <c r="K357" s="41"/>
      <c r="L357" s="45"/>
      <c r="M357" s="221"/>
      <c r="N357" s="222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143</v>
      </c>
      <c r="AU357" s="18" t="s">
        <v>79</v>
      </c>
    </row>
    <row r="358" spans="1:51" s="13" customFormat="1" ht="12">
      <c r="A358" s="13"/>
      <c r="B358" s="225"/>
      <c r="C358" s="226"/>
      <c r="D358" s="218" t="s">
        <v>147</v>
      </c>
      <c r="E358" s="227" t="s">
        <v>19</v>
      </c>
      <c r="F358" s="228" t="s">
        <v>1111</v>
      </c>
      <c r="G358" s="226"/>
      <c r="H358" s="229">
        <v>10.15</v>
      </c>
      <c r="I358" s="230"/>
      <c r="J358" s="226"/>
      <c r="K358" s="226"/>
      <c r="L358" s="231"/>
      <c r="M358" s="232"/>
      <c r="N358" s="233"/>
      <c r="O358" s="233"/>
      <c r="P358" s="233"/>
      <c r="Q358" s="233"/>
      <c r="R358" s="233"/>
      <c r="S358" s="233"/>
      <c r="T358" s="23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5" t="s">
        <v>147</v>
      </c>
      <c r="AU358" s="235" t="s">
        <v>79</v>
      </c>
      <c r="AV358" s="13" t="s">
        <v>79</v>
      </c>
      <c r="AW358" s="13" t="s">
        <v>31</v>
      </c>
      <c r="AX358" s="13" t="s">
        <v>77</v>
      </c>
      <c r="AY358" s="235" t="s">
        <v>134</v>
      </c>
    </row>
    <row r="359" spans="1:51" s="13" customFormat="1" ht="12">
      <c r="A359" s="13"/>
      <c r="B359" s="225"/>
      <c r="C359" s="226"/>
      <c r="D359" s="218" t="s">
        <v>147</v>
      </c>
      <c r="E359" s="226"/>
      <c r="F359" s="228" t="s">
        <v>1112</v>
      </c>
      <c r="G359" s="226"/>
      <c r="H359" s="229">
        <v>10.302</v>
      </c>
      <c r="I359" s="230"/>
      <c r="J359" s="226"/>
      <c r="K359" s="226"/>
      <c r="L359" s="231"/>
      <c r="M359" s="232"/>
      <c r="N359" s="233"/>
      <c r="O359" s="233"/>
      <c r="P359" s="233"/>
      <c r="Q359" s="233"/>
      <c r="R359" s="233"/>
      <c r="S359" s="233"/>
      <c r="T359" s="23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5" t="s">
        <v>147</v>
      </c>
      <c r="AU359" s="235" t="s">
        <v>79</v>
      </c>
      <c r="AV359" s="13" t="s">
        <v>79</v>
      </c>
      <c r="AW359" s="13" t="s">
        <v>4</v>
      </c>
      <c r="AX359" s="13" t="s">
        <v>77</v>
      </c>
      <c r="AY359" s="235" t="s">
        <v>134</v>
      </c>
    </row>
    <row r="360" spans="1:65" s="2" customFormat="1" ht="16.5" customHeight="1">
      <c r="A360" s="39"/>
      <c r="B360" s="40"/>
      <c r="C360" s="205" t="s">
        <v>521</v>
      </c>
      <c r="D360" s="205" t="s">
        <v>136</v>
      </c>
      <c r="E360" s="206" t="s">
        <v>1113</v>
      </c>
      <c r="F360" s="207" t="s">
        <v>1114</v>
      </c>
      <c r="G360" s="208" t="s">
        <v>139</v>
      </c>
      <c r="H360" s="209">
        <v>3.13</v>
      </c>
      <c r="I360" s="210"/>
      <c r="J360" s="211">
        <f>ROUND(I360*H360,2)</f>
        <v>0</v>
      </c>
      <c r="K360" s="207" t="s">
        <v>140</v>
      </c>
      <c r="L360" s="45"/>
      <c r="M360" s="212" t="s">
        <v>19</v>
      </c>
      <c r="N360" s="213" t="s">
        <v>40</v>
      </c>
      <c r="O360" s="85"/>
      <c r="P360" s="214">
        <f>O360*H360</f>
        <v>0</v>
      </c>
      <c r="Q360" s="214">
        <v>0.046216106</v>
      </c>
      <c r="R360" s="214">
        <f>Q360*H360</f>
        <v>0.14465641178</v>
      </c>
      <c r="S360" s="214">
        <v>0</v>
      </c>
      <c r="T360" s="215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16" t="s">
        <v>141</v>
      </c>
      <c r="AT360" s="216" t="s">
        <v>136</v>
      </c>
      <c r="AU360" s="216" t="s">
        <v>79</v>
      </c>
      <c r="AY360" s="18" t="s">
        <v>134</v>
      </c>
      <c r="BE360" s="217">
        <f>IF(N360="základní",J360,0)</f>
        <v>0</v>
      </c>
      <c r="BF360" s="217">
        <f>IF(N360="snížená",J360,0)</f>
        <v>0</v>
      </c>
      <c r="BG360" s="217">
        <f>IF(N360="zákl. přenesená",J360,0)</f>
        <v>0</v>
      </c>
      <c r="BH360" s="217">
        <f>IF(N360="sníž. přenesená",J360,0)</f>
        <v>0</v>
      </c>
      <c r="BI360" s="217">
        <f>IF(N360="nulová",J360,0)</f>
        <v>0</v>
      </c>
      <c r="BJ360" s="18" t="s">
        <v>77</v>
      </c>
      <c r="BK360" s="217">
        <f>ROUND(I360*H360,2)</f>
        <v>0</v>
      </c>
      <c r="BL360" s="18" t="s">
        <v>141</v>
      </c>
      <c r="BM360" s="216" t="s">
        <v>1115</v>
      </c>
    </row>
    <row r="361" spans="1:47" s="2" customFormat="1" ht="12">
      <c r="A361" s="39"/>
      <c r="B361" s="40"/>
      <c r="C361" s="41"/>
      <c r="D361" s="218" t="s">
        <v>143</v>
      </c>
      <c r="E361" s="41"/>
      <c r="F361" s="219" t="s">
        <v>1116</v>
      </c>
      <c r="G361" s="41"/>
      <c r="H361" s="41"/>
      <c r="I361" s="220"/>
      <c r="J361" s="41"/>
      <c r="K361" s="41"/>
      <c r="L361" s="45"/>
      <c r="M361" s="221"/>
      <c r="N361" s="222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143</v>
      </c>
      <c r="AU361" s="18" t="s">
        <v>79</v>
      </c>
    </row>
    <row r="362" spans="1:47" s="2" customFormat="1" ht="12">
      <c r="A362" s="39"/>
      <c r="B362" s="40"/>
      <c r="C362" s="41"/>
      <c r="D362" s="223" t="s">
        <v>145</v>
      </c>
      <c r="E362" s="41"/>
      <c r="F362" s="224" t="s">
        <v>1117</v>
      </c>
      <c r="G362" s="41"/>
      <c r="H362" s="41"/>
      <c r="I362" s="220"/>
      <c r="J362" s="41"/>
      <c r="K362" s="41"/>
      <c r="L362" s="45"/>
      <c r="M362" s="221"/>
      <c r="N362" s="222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145</v>
      </c>
      <c r="AU362" s="18" t="s">
        <v>79</v>
      </c>
    </row>
    <row r="363" spans="1:47" s="2" customFormat="1" ht="12">
      <c r="A363" s="39"/>
      <c r="B363" s="40"/>
      <c r="C363" s="41"/>
      <c r="D363" s="218" t="s">
        <v>308</v>
      </c>
      <c r="E363" s="41"/>
      <c r="F363" s="247" t="s">
        <v>1118</v>
      </c>
      <c r="G363" s="41"/>
      <c r="H363" s="41"/>
      <c r="I363" s="220"/>
      <c r="J363" s="41"/>
      <c r="K363" s="41"/>
      <c r="L363" s="45"/>
      <c r="M363" s="221"/>
      <c r="N363" s="222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308</v>
      </c>
      <c r="AU363" s="18" t="s">
        <v>79</v>
      </c>
    </row>
    <row r="364" spans="1:47" s="2" customFormat="1" ht="12">
      <c r="A364" s="39"/>
      <c r="B364" s="40"/>
      <c r="C364" s="41"/>
      <c r="D364" s="218" t="s">
        <v>310</v>
      </c>
      <c r="E364" s="41"/>
      <c r="F364" s="247" t="s">
        <v>1119</v>
      </c>
      <c r="G364" s="41"/>
      <c r="H364" s="41"/>
      <c r="I364" s="220"/>
      <c r="J364" s="41"/>
      <c r="K364" s="41"/>
      <c r="L364" s="45"/>
      <c r="M364" s="221"/>
      <c r="N364" s="222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310</v>
      </c>
      <c r="AU364" s="18" t="s">
        <v>79</v>
      </c>
    </row>
    <row r="365" spans="1:51" s="13" customFormat="1" ht="12">
      <c r="A365" s="13"/>
      <c r="B365" s="225"/>
      <c r="C365" s="226"/>
      <c r="D365" s="218" t="s">
        <v>147</v>
      </c>
      <c r="E365" s="227" t="s">
        <v>19</v>
      </c>
      <c r="F365" s="228" t="s">
        <v>1120</v>
      </c>
      <c r="G365" s="226"/>
      <c r="H365" s="229">
        <v>3.13</v>
      </c>
      <c r="I365" s="230"/>
      <c r="J365" s="226"/>
      <c r="K365" s="226"/>
      <c r="L365" s="231"/>
      <c r="M365" s="232"/>
      <c r="N365" s="233"/>
      <c r="O365" s="233"/>
      <c r="P365" s="233"/>
      <c r="Q365" s="233"/>
      <c r="R365" s="233"/>
      <c r="S365" s="233"/>
      <c r="T365" s="23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5" t="s">
        <v>147</v>
      </c>
      <c r="AU365" s="235" t="s">
        <v>79</v>
      </c>
      <c r="AV365" s="13" t="s">
        <v>79</v>
      </c>
      <c r="AW365" s="13" t="s">
        <v>31</v>
      </c>
      <c r="AX365" s="13" t="s">
        <v>77</v>
      </c>
      <c r="AY365" s="235" t="s">
        <v>134</v>
      </c>
    </row>
    <row r="366" spans="1:65" s="2" customFormat="1" ht="16.5" customHeight="1">
      <c r="A366" s="39"/>
      <c r="B366" s="40"/>
      <c r="C366" s="248" t="s">
        <v>528</v>
      </c>
      <c r="D366" s="248" t="s">
        <v>348</v>
      </c>
      <c r="E366" s="249" t="s">
        <v>1121</v>
      </c>
      <c r="F366" s="250" t="s">
        <v>1122</v>
      </c>
      <c r="G366" s="251" t="s">
        <v>304</v>
      </c>
      <c r="H366" s="252">
        <v>0.09</v>
      </c>
      <c r="I366" s="253"/>
      <c r="J366" s="254">
        <f>ROUND(I366*H366,2)</f>
        <v>0</v>
      </c>
      <c r="K366" s="250" t="s">
        <v>140</v>
      </c>
      <c r="L366" s="255"/>
      <c r="M366" s="256" t="s">
        <v>19</v>
      </c>
      <c r="N366" s="257" t="s">
        <v>40</v>
      </c>
      <c r="O366" s="85"/>
      <c r="P366" s="214">
        <f>O366*H366</f>
        <v>0</v>
      </c>
      <c r="Q366" s="214">
        <v>1</v>
      </c>
      <c r="R366" s="214">
        <f>Q366*H366</f>
        <v>0.09</v>
      </c>
      <c r="S366" s="214">
        <v>0</v>
      </c>
      <c r="T366" s="215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16" t="s">
        <v>352</v>
      </c>
      <c r="AT366" s="216" t="s">
        <v>348</v>
      </c>
      <c r="AU366" s="216" t="s">
        <v>79</v>
      </c>
      <c r="AY366" s="18" t="s">
        <v>134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8" t="s">
        <v>77</v>
      </c>
      <c r="BK366" s="217">
        <f>ROUND(I366*H366,2)</f>
        <v>0</v>
      </c>
      <c r="BL366" s="18" t="s">
        <v>141</v>
      </c>
      <c r="BM366" s="216" t="s">
        <v>1123</v>
      </c>
    </row>
    <row r="367" spans="1:47" s="2" customFormat="1" ht="12">
      <c r="A367" s="39"/>
      <c r="B367" s="40"/>
      <c r="C367" s="41"/>
      <c r="D367" s="218" t="s">
        <v>143</v>
      </c>
      <c r="E367" s="41"/>
      <c r="F367" s="219" t="s">
        <v>1122</v>
      </c>
      <c r="G367" s="41"/>
      <c r="H367" s="41"/>
      <c r="I367" s="220"/>
      <c r="J367" s="41"/>
      <c r="K367" s="41"/>
      <c r="L367" s="45"/>
      <c r="M367" s="221"/>
      <c r="N367" s="222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143</v>
      </c>
      <c r="AU367" s="18" t="s">
        <v>79</v>
      </c>
    </row>
    <row r="368" spans="1:47" s="2" customFormat="1" ht="12">
      <c r="A368" s="39"/>
      <c r="B368" s="40"/>
      <c r="C368" s="41"/>
      <c r="D368" s="218" t="s">
        <v>310</v>
      </c>
      <c r="E368" s="41"/>
      <c r="F368" s="247" t="s">
        <v>1124</v>
      </c>
      <c r="G368" s="41"/>
      <c r="H368" s="41"/>
      <c r="I368" s="220"/>
      <c r="J368" s="41"/>
      <c r="K368" s="41"/>
      <c r="L368" s="45"/>
      <c r="M368" s="221"/>
      <c r="N368" s="222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310</v>
      </c>
      <c r="AU368" s="18" t="s">
        <v>79</v>
      </c>
    </row>
    <row r="369" spans="1:51" s="15" customFormat="1" ht="12">
      <c r="A369" s="15"/>
      <c r="B369" s="262"/>
      <c r="C369" s="263"/>
      <c r="D369" s="218" t="s">
        <v>147</v>
      </c>
      <c r="E369" s="264" t="s">
        <v>19</v>
      </c>
      <c r="F369" s="265" t="s">
        <v>1125</v>
      </c>
      <c r="G369" s="263"/>
      <c r="H369" s="264" t="s">
        <v>19</v>
      </c>
      <c r="I369" s="266"/>
      <c r="J369" s="263"/>
      <c r="K369" s="263"/>
      <c r="L369" s="267"/>
      <c r="M369" s="268"/>
      <c r="N369" s="269"/>
      <c r="O369" s="269"/>
      <c r="P369" s="269"/>
      <c r="Q369" s="269"/>
      <c r="R369" s="269"/>
      <c r="S369" s="269"/>
      <c r="T369" s="270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71" t="s">
        <v>147</v>
      </c>
      <c r="AU369" s="271" t="s">
        <v>79</v>
      </c>
      <c r="AV369" s="15" t="s">
        <v>77</v>
      </c>
      <c r="AW369" s="15" t="s">
        <v>31</v>
      </c>
      <c r="AX369" s="15" t="s">
        <v>69</v>
      </c>
      <c r="AY369" s="271" t="s">
        <v>134</v>
      </c>
    </row>
    <row r="370" spans="1:51" s="15" customFormat="1" ht="12">
      <c r="A370" s="15"/>
      <c r="B370" s="262"/>
      <c r="C370" s="263"/>
      <c r="D370" s="218" t="s">
        <v>147</v>
      </c>
      <c r="E370" s="264" t="s">
        <v>19</v>
      </c>
      <c r="F370" s="265" t="s">
        <v>1126</v>
      </c>
      <c r="G370" s="263"/>
      <c r="H370" s="264" t="s">
        <v>19</v>
      </c>
      <c r="I370" s="266"/>
      <c r="J370" s="263"/>
      <c r="K370" s="263"/>
      <c r="L370" s="267"/>
      <c r="M370" s="268"/>
      <c r="N370" s="269"/>
      <c r="O370" s="269"/>
      <c r="P370" s="269"/>
      <c r="Q370" s="269"/>
      <c r="R370" s="269"/>
      <c r="S370" s="269"/>
      <c r="T370" s="270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71" t="s">
        <v>147</v>
      </c>
      <c r="AU370" s="271" t="s">
        <v>79</v>
      </c>
      <c r="AV370" s="15" t="s">
        <v>77</v>
      </c>
      <c r="AW370" s="15" t="s">
        <v>31</v>
      </c>
      <c r="AX370" s="15" t="s">
        <v>69</v>
      </c>
      <c r="AY370" s="271" t="s">
        <v>134</v>
      </c>
    </row>
    <row r="371" spans="1:51" s="13" customFormat="1" ht="12">
      <c r="A371" s="13"/>
      <c r="B371" s="225"/>
      <c r="C371" s="226"/>
      <c r="D371" s="218" t="s">
        <v>147</v>
      </c>
      <c r="E371" s="227" t="s">
        <v>19</v>
      </c>
      <c r="F371" s="228" t="s">
        <v>1127</v>
      </c>
      <c r="G371" s="226"/>
      <c r="H371" s="229">
        <v>0.075</v>
      </c>
      <c r="I371" s="230"/>
      <c r="J371" s="226"/>
      <c r="K371" s="226"/>
      <c r="L371" s="231"/>
      <c r="M371" s="232"/>
      <c r="N371" s="233"/>
      <c r="O371" s="233"/>
      <c r="P371" s="233"/>
      <c r="Q371" s="233"/>
      <c r="R371" s="233"/>
      <c r="S371" s="233"/>
      <c r="T371" s="23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5" t="s">
        <v>147</v>
      </c>
      <c r="AU371" s="235" t="s">
        <v>79</v>
      </c>
      <c r="AV371" s="13" t="s">
        <v>79</v>
      </c>
      <c r="AW371" s="13" t="s">
        <v>31</v>
      </c>
      <c r="AX371" s="13" t="s">
        <v>69</v>
      </c>
      <c r="AY371" s="235" t="s">
        <v>134</v>
      </c>
    </row>
    <row r="372" spans="1:51" s="13" customFormat="1" ht="12">
      <c r="A372" s="13"/>
      <c r="B372" s="225"/>
      <c r="C372" s="226"/>
      <c r="D372" s="218" t="s">
        <v>147</v>
      </c>
      <c r="E372" s="227" t="s">
        <v>19</v>
      </c>
      <c r="F372" s="228" t="s">
        <v>1128</v>
      </c>
      <c r="G372" s="226"/>
      <c r="H372" s="229">
        <v>0.015</v>
      </c>
      <c r="I372" s="230"/>
      <c r="J372" s="226"/>
      <c r="K372" s="226"/>
      <c r="L372" s="231"/>
      <c r="M372" s="232"/>
      <c r="N372" s="233"/>
      <c r="O372" s="233"/>
      <c r="P372" s="233"/>
      <c r="Q372" s="233"/>
      <c r="R372" s="233"/>
      <c r="S372" s="233"/>
      <c r="T372" s="23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5" t="s">
        <v>147</v>
      </c>
      <c r="AU372" s="235" t="s">
        <v>79</v>
      </c>
      <c r="AV372" s="13" t="s">
        <v>79</v>
      </c>
      <c r="AW372" s="13" t="s">
        <v>31</v>
      </c>
      <c r="AX372" s="13" t="s">
        <v>69</v>
      </c>
      <c r="AY372" s="235" t="s">
        <v>134</v>
      </c>
    </row>
    <row r="373" spans="1:51" s="14" customFormat="1" ht="12">
      <c r="A373" s="14"/>
      <c r="B373" s="236"/>
      <c r="C373" s="237"/>
      <c r="D373" s="218" t="s">
        <v>147</v>
      </c>
      <c r="E373" s="238" t="s">
        <v>19</v>
      </c>
      <c r="F373" s="239" t="s">
        <v>208</v>
      </c>
      <c r="G373" s="237"/>
      <c r="H373" s="240">
        <v>0.09</v>
      </c>
      <c r="I373" s="241"/>
      <c r="J373" s="237"/>
      <c r="K373" s="237"/>
      <c r="L373" s="242"/>
      <c r="M373" s="243"/>
      <c r="N373" s="244"/>
      <c r="O373" s="244"/>
      <c r="P373" s="244"/>
      <c r="Q373" s="244"/>
      <c r="R373" s="244"/>
      <c r="S373" s="244"/>
      <c r="T373" s="24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6" t="s">
        <v>147</v>
      </c>
      <c r="AU373" s="246" t="s">
        <v>79</v>
      </c>
      <c r="AV373" s="14" t="s">
        <v>141</v>
      </c>
      <c r="AW373" s="14" t="s">
        <v>31</v>
      </c>
      <c r="AX373" s="14" t="s">
        <v>77</v>
      </c>
      <c r="AY373" s="246" t="s">
        <v>134</v>
      </c>
    </row>
    <row r="374" spans="1:65" s="2" customFormat="1" ht="16.5" customHeight="1">
      <c r="A374" s="39"/>
      <c r="B374" s="40"/>
      <c r="C374" s="205" t="s">
        <v>753</v>
      </c>
      <c r="D374" s="205" t="s">
        <v>136</v>
      </c>
      <c r="E374" s="206" t="s">
        <v>556</v>
      </c>
      <c r="F374" s="207" t="s">
        <v>557</v>
      </c>
      <c r="G374" s="208" t="s">
        <v>139</v>
      </c>
      <c r="H374" s="209">
        <v>5600</v>
      </c>
      <c r="I374" s="210"/>
      <c r="J374" s="211">
        <f>ROUND(I374*H374,2)</f>
        <v>0</v>
      </c>
      <c r="K374" s="207" t="s">
        <v>140</v>
      </c>
      <c r="L374" s="45"/>
      <c r="M374" s="212" t="s">
        <v>19</v>
      </c>
      <c r="N374" s="213" t="s">
        <v>40</v>
      </c>
      <c r="O374" s="85"/>
      <c r="P374" s="214">
        <f>O374*H374</f>
        <v>0</v>
      </c>
      <c r="Q374" s="214">
        <v>0</v>
      </c>
      <c r="R374" s="214">
        <f>Q374*H374</f>
        <v>0</v>
      </c>
      <c r="S374" s="214">
        <v>0.02</v>
      </c>
      <c r="T374" s="215">
        <f>S374*H374</f>
        <v>112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16" t="s">
        <v>141</v>
      </c>
      <c r="AT374" s="216" t="s">
        <v>136</v>
      </c>
      <c r="AU374" s="216" t="s">
        <v>79</v>
      </c>
      <c r="AY374" s="18" t="s">
        <v>134</v>
      </c>
      <c r="BE374" s="217">
        <f>IF(N374="základní",J374,0)</f>
        <v>0</v>
      </c>
      <c r="BF374" s="217">
        <f>IF(N374="snížená",J374,0)</f>
        <v>0</v>
      </c>
      <c r="BG374" s="217">
        <f>IF(N374="zákl. přenesená",J374,0)</f>
        <v>0</v>
      </c>
      <c r="BH374" s="217">
        <f>IF(N374="sníž. přenesená",J374,0)</f>
        <v>0</v>
      </c>
      <c r="BI374" s="217">
        <f>IF(N374="nulová",J374,0)</f>
        <v>0</v>
      </c>
      <c r="BJ374" s="18" t="s">
        <v>77</v>
      </c>
      <c r="BK374" s="217">
        <f>ROUND(I374*H374,2)</f>
        <v>0</v>
      </c>
      <c r="BL374" s="18" t="s">
        <v>141</v>
      </c>
      <c r="BM374" s="216" t="s">
        <v>1129</v>
      </c>
    </row>
    <row r="375" spans="1:47" s="2" customFormat="1" ht="12">
      <c r="A375" s="39"/>
      <c r="B375" s="40"/>
      <c r="C375" s="41"/>
      <c r="D375" s="218" t="s">
        <v>143</v>
      </c>
      <c r="E375" s="41"/>
      <c r="F375" s="219" t="s">
        <v>559</v>
      </c>
      <c r="G375" s="41"/>
      <c r="H375" s="41"/>
      <c r="I375" s="220"/>
      <c r="J375" s="41"/>
      <c r="K375" s="41"/>
      <c r="L375" s="45"/>
      <c r="M375" s="221"/>
      <c r="N375" s="222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143</v>
      </c>
      <c r="AU375" s="18" t="s">
        <v>79</v>
      </c>
    </row>
    <row r="376" spans="1:47" s="2" customFormat="1" ht="12">
      <c r="A376" s="39"/>
      <c r="B376" s="40"/>
      <c r="C376" s="41"/>
      <c r="D376" s="223" t="s">
        <v>145</v>
      </c>
      <c r="E376" s="41"/>
      <c r="F376" s="224" t="s">
        <v>560</v>
      </c>
      <c r="G376" s="41"/>
      <c r="H376" s="41"/>
      <c r="I376" s="220"/>
      <c r="J376" s="41"/>
      <c r="K376" s="41"/>
      <c r="L376" s="45"/>
      <c r="M376" s="221"/>
      <c r="N376" s="222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145</v>
      </c>
      <c r="AU376" s="18" t="s">
        <v>79</v>
      </c>
    </row>
    <row r="377" spans="1:47" s="2" customFormat="1" ht="12">
      <c r="A377" s="39"/>
      <c r="B377" s="40"/>
      <c r="C377" s="41"/>
      <c r="D377" s="218" t="s">
        <v>308</v>
      </c>
      <c r="E377" s="41"/>
      <c r="F377" s="247" t="s">
        <v>561</v>
      </c>
      <c r="G377" s="41"/>
      <c r="H377" s="41"/>
      <c r="I377" s="220"/>
      <c r="J377" s="41"/>
      <c r="K377" s="41"/>
      <c r="L377" s="45"/>
      <c r="M377" s="221"/>
      <c r="N377" s="222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308</v>
      </c>
      <c r="AU377" s="18" t="s">
        <v>79</v>
      </c>
    </row>
    <row r="378" spans="1:51" s="13" customFormat="1" ht="12">
      <c r="A378" s="13"/>
      <c r="B378" s="225"/>
      <c r="C378" s="226"/>
      <c r="D378" s="218" t="s">
        <v>147</v>
      </c>
      <c r="E378" s="227" t="s">
        <v>19</v>
      </c>
      <c r="F378" s="228" t="s">
        <v>1130</v>
      </c>
      <c r="G378" s="226"/>
      <c r="H378" s="229">
        <v>5600</v>
      </c>
      <c r="I378" s="230"/>
      <c r="J378" s="226"/>
      <c r="K378" s="226"/>
      <c r="L378" s="231"/>
      <c r="M378" s="232"/>
      <c r="N378" s="233"/>
      <c r="O378" s="233"/>
      <c r="P378" s="233"/>
      <c r="Q378" s="233"/>
      <c r="R378" s="233"/>
      <c r="S378" s="233"/>
      <c r="T378" s="23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5" t="s">
        <v>147</v>
      </c>
      <c r="AU378" s="235" t="s">
        <v>79</v>
      </c>
      <c r="AV378" s="13" t="s">
        <v>79</v>
      </c>
      <c r="AW378" s="13" t="s">
        <v>31</v>
      </c>
      <c r="AX378" s="13" t="s">
        <v>77</v>
      </c>
      <c r="AY378" s="235" t="s">
        <v>134</v>
      </c>
    </row>
    <row r="379" spans="1:65" s="2" customFormat="1" ht="16.5" customHeight="1">
      <c r="A379" s="39"/>
      <c r="B379" s="40"/>
      <c r="C379" s="205" t="s">
        <v>643</v>
      </c>
      <c r="D379" s="205" t="s">
        <v>136</v>
      </c>
      <c r="E379" s="206" t="s">
        <v>1131</v>
      </c>
      <c r="F379" s="207" t="s">
        <v>1132</v>
      </c>
      <c r="G379" s="208" t="s">
        <v>499</v>
      </c>
      <c r="H379" s="209">
        <v>39.3</v>
      </c>
      <c r="I379" s="210"/>
      <c r="J379" s="211">
        <f>ROUND(I379*H379,2)</f>
        <v>0</v>
      </c>
      <c r="K379" s="207" t="s">
        <v>140</v>
      </c>
      <c r="L379" s="45"/>
      <c r="M379" s="212" t="s">
        <v>19</v>
      </c>
      <c r="N379" s="213" t="s">
        <v>40</v>
      </c>
      <c r="O379" s="85"/>
      <c r="P379" s="214">
        <f>O379*H379</f>
        <v>0</v>
      </c>
      <c r="Q379" s="214">
        <v>0.0009765</v>
      </c>
      <c r="R379" s="214">
        <f>Q379*H379</f>
        <v>0.03837645</v>
      </c>
      <c r="S379" s="214">
        <v>0</v>
      </c>
      <c r="T379" s="215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6" t="s">
        <v>141</v>
      </c>
      <c r="AT379" s="216" t="s">
        <v>136</v>
      </c>
      <c r="AU379" s="216" t="s">
        <v>79</v>
      </c>
      <c r="AY379" s="18" t="s">
        <v>134</v>
      </c>
      <c r="BE379" s="217">
        <f>IF(N379="základní",J379,0)</f>
        <v>0</v>
      </c>
      <c r="BF379" s="217">
        <f>IF(N379="snížená",J379,0)</f>
        <v>0</v>
      </c>
      <c r="BG379" s="217">
        <f>IF(N379="zákl. přenesená",J379,0)</f>
        <v>0</v>
      </c>
      <c r="BH379" s="217">
        <f>IF(N379="sníž. přenesená",J379,0)</f>
        <v>0</v>
      </c>
      <c r="BI379" s="217">
        <f>IF(N379="nulová",J379,0)</f>
        <v>0</v>
      </c>
      <c r="BJ379" s="18" t="s">
        <v>77</v>
      </c>
      <c r="BK379" s="217">
        <f>ROUND(I379*H379,2)</f>
        <v>0</v>
      </c>
      <c r="BL379" s="18" t="s">
        <v>141</v>
      </c>
      <c r="BM379" s="216" t="s">
        <v>1133</v>
      </c>
    </row>
    <row r="380" spans="1:47" s="2" customFormat="1" ht="12">
      <c r="A380" s="39"/>
      <c r="B380" s="40"/>
      <c r="C380" s="41"/>
      <c r="D380" s="218" t="s">
        <v>143</v>
      </c>
      <c r="E380" s="41"/>
      <c r="F380" s="219" t="s">
        <v>1134</v>
      </c>
      <c r="G380" s="41"/>
      <c r="H380" s="41"/>
      <c r="I380" s="220"/>
      <c r="J380" s="41"/>
      <c r="K380" s="41"/>
      <c r="L380" s="45"/>
      <c r="M380" s="221"/>
      <c r="N380" s="222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143</v>
      </c>
      <c r="AU380" s="18" t="s">
        <v>79</v>
      </c>
    </row>
    <row r="381" spans="1:47" s="2" customFormat="1" ht="12">
      <c r="A381" s="39"/>
      <c r="B381" s="40"/>
      <c r="C381" s="41"/>
      <c r="D381" s="223" t="s">
        <v>145</v>
      </c>
      <c r="E381" s="41"/>
      <c r="F381" s="224" t="s">
        <v>1135</v>
      </c>
      <c r="G381" s="41"/>
      <c r="H381" s="41"/>
      <c r="I381" s="220"/>
      <c r="J381" s="41"/>
      <c r="K381" s="41"/>
      <c r="L381" s="45"/>
      <c r="M381" s="221"/>
      <c r="N381" s="222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145</v>
      </c>
      <c r="AU381" s="18" t="s">
        <v>79</v>
      </c>
    </row>
    <row r="382" spans="1:47" s="2" customFormat="1" ht="12">
      <c r="A382" s="39"/>
      <c r="B382" s="40"/>
      <c r="C382" s="41"/>
      <c r="D382" s="218" t="s">
        <v>308</v>
      </c>
      <c r="E382" s="41"/>
      <c r="F382" s="247" t="s">
        <v>1136</v>
      </c>
      <c r="G382" s="41"/>
      <c r="H382" s="41"/>
      <c r="I382" s="220"/>
      <c r="J382" s="41"/>
      <c r="K382" s="41"/>
      <c r="L382" s="45"/>
      <c r="M382" s="221"/>
      <c r="N382" s="222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308</v>
      </c>
      <c r="AU382" s="18" t="s">
        <v>79</v>
      </c>
    </row>
    <row r="383" spans="1:47" s="2" customFormat="1" ht="12">
      <c r="A383" s="39"/>
      <c r="B383" s="40"/>
      <c r="C383" s="41"/>
      <c r="D383" s="218" t="s">
        <v>310</v>
      </c>
      <c r="E383" s="41"/>
      <c r="F383" s="247" t="s">
        <v>1137</v>
      </c>
      <c r="G383" s="41"/>
      <c r="H383" s="41"/>
      <c r="I383" s="220"/>
      <c r="J383" s="41"/>
      <c r="K383" s="41"/>
      <c r="L383" s="45"/>
      <c r="M383" s="221"/>
      <c r="N383" s="222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310</v>
      </c>
      <c r="AU383" s="18" t="s">
        <v>79</v>
      </c>
    </row>
    <row r="384" spans="1:51" s="13" customFormat="1" ht="12">
      <c r="A384" s="13"/>
      <c r="B384" s="225"/>
      <c r="C384" s="226"/>
      <c r="D384" s="218" t="s">
        <v>147</v>
      </c>
      <c r="E384" s="227" t="s">
        <v>19</v>
      </c>
      <c r="F384" s="228" t="s">
        <v>1138</v>
      </c>
      <c r="G384" s="226"/>
      <c r="H384" s="229">
        <v>9.8</v>
      </c>
      <c r="I384" s="230"/>
      <c r="J384" s="226"/>
      <c r="K384" s="226"/>
      <c r="L384" s="231"/>
      <c r="M384" s="232"/>
      <c r="N384" s="233"/>
      <c r="O384" s="233"/>
      <c r="P384" s="233"/>
      <c r="Q384" s="233"/>
      <c r="R384" s="233"/>
      <c r="S384" s="233"/>
      <c r="T384" s="23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5" t="s">
        <v>147</v>
      </c>
      <c r="AU384" s="235" t="s">
        <v>79</v>
      </c>
      <c r="AV384" s="13" t="s">
        <v>79</v>
      </c>
      <c r="AW384" s="13" t="s">
        <v>31</v>
      </c>
      <c r="AX384" s="13" t="s">
        <v>69</v>
      </c>
      <c r="AY384" s="235" t="s">
        <v>134</v>
      </c>
    </row>
    <row r="385" spans="1:51" s="13" customFormat="1" ht="12">
      <c r="A385" s="13"/>
      <c r="B385" s="225"/>
      <c r="C385" s="226"/>
      <c r="D385" s="218" t="s">
        <v>147</v>
      </c>
      <c r="E385" s="227" t="s">
        <v>19</v>
      </c>
      <c r="F385" s="228" t="s">
        <v>1139</v>
      </c>
      <c r="G385" s="226"/>
      <c r="H385" s="229">
        <v>15.4</v>
      </c>
      <c r="I385" s="230"/>
      <c r="J385" s="226"/>
      <c r="K385" s="226"/>
      <c r="L385" s="231"/>
      <c r="M385" s="232"/>
      <c r="N385" s="233"/>
      <c r="O385" s="233"/>
      <c r="P385" s="233"/>
      <c r="Q385" s="233"/>
      <c r="R385" s="233"/>
      <c r="S385" s="233"/>
      <c r="T385" s="23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5" t="s">
        <v>147</v>
      </c>
      <c r="AU385" s="235" t="s">
        <v>79</v>
      </c>
      <c r="AV385" s="13" t="s">
        <v>79</v>
      </c>
      <c r="AW385" s="13" t="s">
        <v>31</v>
      </c>
      <c r="AX385" s="13" t="s">
        <v>69</v>
      </c>
      <c r="AY385" s="235" t="s">
        <v>134</v>
      </c>
    </row>
    <row r="386" spans="1:51" s="13" customFormat="1" ht="12">
      <c r="A386" s="13"/>
      <c r="B386" s="225"/>
      <c r="C386" s="226"/>
      <c r="D386" s="218" t="s">
        <v>147</v>
      </c>
      <c r="E386" s="227" t="s">
        <v>19</v>
      </c>
      <c r="F386" s="228" t="s">
        <v>1140</v>
      </c>
      <c r="G386" s="226"/>
      <c r="H386" s="229">
        <v>14.1</v>
      </c>
      <c r="I386" s="230"/>
      <c r="J386" s="226"/>
      <c r="K386" s="226"/>
      <c r="L386" s="231"/>
      <c r="M386" s="232"/>
      <c r="N386" s="233"/>
      <c r="O386" s="233"/>
      <c r="P386" s="233"/>
      <c r="Q386" s="233"/>
      <c r="R386" s="233"/>
      <c r="S386" s="233"/>
      <c r="T386" s="23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5" t="s">
        <v>147</v>
      </c>
      <c r="AU386" s="235" t="s">
        <v>79</v>
      </c>
      <c r="AV386" s="13" t="s">
        <v>79</v>
      </c>
      <c r="AW386" s="13" t="s">
        <v>31</v>
      </c>
      <c r="AX386" s="13" t="s">
        <v>69</v>
      </c>
      <c r="AY386" s="235" t="s">
        <v>134</v>
      </c>
    </row>
    <row r="387" spans="1:51" s="14" customFormat="1" ht="12">
      <c r="A387" s="14"/>
      <c r="B387" s="236"/>
      <c r="C387" s="237"/>
      <c r="D387" s="218" t="s">
        <v>147</v>
      </c>
      <c r="E387" s="238" t="s">
        <v>19</v>
      </c>
      <c r="F387" s="239" t="s">
        <v>208</v>
      </c>
      <c r="G387" s="237"/>
      <c r="H387" s="240">
        <v>39.3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6" t="s">
        <v>147</v>
      </c>
      <c r="AU387" s="246" t="s">
        <v>79</v>
      </c>
      <c r="AV387" s="14" t="s">
        <v>141</v>
      </c>
      <c r="AW387" s="14" t="s">
        <v>31</v>
      </c>
      <c r="AX387" s="14" t="s">
        <v>77</v>
      </c>
      <c r="AY387" s="246" t="s">
        <v>134</v>
      </c>
    </row>
    <row r="388" spans="1:65" s="2" customFormat="1" ht="16.5" customHeight="1">
      <c r="A388" s="39"/>
      <c r="B388" s="40"/>
      <c r="C388" s="205" t="s">
        <v>666</v>
      </c>
      <c r="D388" s="205" t="s">
        <v>136</v>
      </c>
      <c r="E388" s="206" t="s">
        <v>1141</v>
      </c>
      <c r="F388" s="207" t="s">
        <v>1142</v>
      </c>
      <c r="G388" s="208" t="s">
        <v>152</v>
      </c>
      <c r="H388" s="209">
        <v>1</v>
      </c>
      <c r="I388" s="210"/>
      <c r="J388" s="211">
        <f>ROUND(I388*H388,2)</f>
        <v>0</v>
      </c>
      <c r="K388" s="207" t="s">
        <v>140</v>
      </c>
      <c r="L388" s="45"/>
      <c r="M388" s="212" t="s">
        <v>19</v>
      </c>
      <c r="N388" s="213" t="s">
        <v>40</v>
      </c>
      <c r="O388" s="85"/>
      <c r="P388" s="214">
        <f>O388*H388</f>
        <v>0</v>
      </c>
      <c r="Q388" s="214">
        <v>0.0286416</v>
      </c>
      <c r="R388" s="214">
        <f>Q388*H388</f>
        <v>0.0286416</v>
      </c>
      <c r="S388" s="214">
        <v>0</v>
      </c>
      <c r="T388" s="215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16" t="s">
        <v>141</v>
      </c>
      <c r="AT388" s="216" t="s">
        <v>136</v>
      </c>
      <c r="AU388" s="216" t="s">
        <v>79</v>
      </c>
      <c r="AY388" s="18" t="s">
        <v>134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18" t="s">
        <v>77</v>
      </c>
      <c r="BK388" s="217">
        <f>ROUND(I388*H388,2)</f>
        <v>0</v>
      </c>
      <c r="BL388" s="18" t="s">
        <v>141</v>
      </c>
      <c r="BM388" s="216" t="s">
        <v>1143</v>
      </c>
    </row>
    <row r="389" spans="1:47" s="2" customFormat="1" ht="12">
      <c r="A389" s="39"/>
      <c r="B389" s="40"/>
      <c r="C389" s="41"/>
      <c r="D389" s="218" t="s">
        <v>143</v>
      </c>
      <c r="E389" s="41"/>
      <c r="F389" s="219" t="s">
        <v>1144</v>
      </c>
      <c r="G389" s="41"/>
      <c r="H389" s="41"/>
      <c r="I389" s="220"/>
      <c r="J389" s="41"/>
      <c r="K389" s="41"/>
      <c r="L389" s="45"/>
      <c r="M389" s="221"/>
      <c r="N389" s="222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143</v>
      </c>
      <c r="AU389" s="18" t="s">
        <v>79</v>
      </c>
    </row>
    <row r="390" spans="1:47" s="2" customFormat="1" ht="12">
      <c r="A390" s="39"/>
      <c r="B390" s="40"/>
      <c r="C390" s="41"/>
      <c r="D390" s="223" t="s">
        <v>145</v>
      </c>
      <c r="E390" s="41"/>
      <c r="F390" s="224" t="s">
        <v>1145</v>
      </c>
      <c r="G390" s="41"/>
      <c r="H390" s="41"/>
      <c r="I390" s="220"/>
      <c r="J390" s="41"/>
      <c r="K390" s="41"/>
      <c r="L390" s="45"/>
      <c r="M390" s="221"/>
      <c r="N390" s="222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145</v>
      </c>
      <c r="AU390" s="18" t="s">
        <v>79</v>
      </c>
    </row>
    <row r="391" spans="1:47" s="2" customFormat="1" ht="12">
      <c r="A391" s="39"/>
      <c r="B391" s="40"/>
      <c r="C391" s="41"/>
      <c r="D391" s="218" t="s">
        <v>308</v>
      </c>
      <c r="E391" s="41"/>
      <c r="F391" s="247" t="s">
        <v>1146</v>
      </c>
      <c r="G391" s="41"/>
      <c r="H391" s="41"/>
      <c r="I391" s="220"/>
      <c r="J391" s="41"/>
      <c r="K391" s="41"/>
      <c r="L391" s="45"/>
      <c r="M391" s="221"/>
      <c r="N391" s="222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308</v>
      </c>
      <c r="AU391" s="18" t="s">
        <v>79</v>
      </c>
    </row>
    <row r="392" spans="1:51" s="13" customFormat="1" ht="12">
      <c r="A392" s="13"/>
      <c r="B392" s="225"/>
      <c r="C392" s="226"/>
      <c r="D392" s="218" t="s">
        <v>147</v>
      </c>
      <c r="E392" s="227" t="s">
        <v>19</v>
      </c>
      <c r="F392" s="228" t="s">
        <v>77</v>
      </c>
      <c r="G392" s="226"/>
      <c r="H392" s="229">
        <v>1</v>
      </c>
      <c r="I392" s="230"/>
      <c r="J392" s="226"/>
      <c r="K392" s="226"/>
      <c r="L392" s="231"/>
      <c r="M392" s="232"/>
      <c r="N392" s="233"/>
      <c r="O392" s="233"/>
      <c r="P392" s="233"/>
      <c r="Q392" s="233"/>
      <c r="R392" s="233"/>
      <c r="S392" s="233"/>
      <c r="T392" s="23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5" t="s">
        <v>147</v>
      </c>
      <c r="AU392" s="235" t="s">
        <v>79</v>
      </c>
      <c r="AV392" s="13" t="s">
        <v>79</v>
      </c>
      <c r="AW392" s="13" t="s">
        <v>31</v>
      </c>
      <c r="AX392" s="13" t="s">
        <v>77</v>
      </c>
      <c r="AY392" s="235" t="s">
        <v>134</v>
      </c>
    </row>
    <row r="393" spans="1:65" s="2" customFormat="1" ht="16.5" customHeight="1">
      <c r="A393" s="39"/>
      <c r="B393" s="40"/>
      <c r="C393" s="248" t="s">
        <v>675</v>
      </c>
      <c r="D393" s="248" t="s">
        <v>348</v>
      </c>
      <c r="E393" s="249" t="s">
        <v>1147</v>
      </c>
      <c r="F393" s="250" t="s">
        <v>1148</v>
      </c>
      <c r="G393" s="251" t="s">
        <v>304</v>
      </c>
      <c r="H393" s="252">
        <v>0.015</v>
      </c>
      <c r="I393" s="253"/>
      <c r="J393" s="254">
        <f>ROUND(I393*H393,2)</f>
        <v>0</v>
      </c>
      <c r="K393" s="250" t="s">
        <v>140</v>
      </c>
      <c r="L393" s="255"/>
      <c r="M393" s="256" t="s">
        <v>19</v>
      </c>
      <c r="N393" s="257" t="s">
        <v>40</v>
      </c>
      <c r="O393" s="85"/>
      <c r="P393" s="214">
        <f>O393*H393</f>
        <v>0</v>
      </c>
      <c r="Q393" s="214">
        <v>1</v>
      </c>
      <c r="R393" s="214">
        <f>Q393*H393</f>
        <v>0.015</v>
      </c>
      <c r="S393" s="214">
        <v>0</v>
      </c>
      <c r="T393" s="215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16" t="s">
        <v>352</v>
      </c>
      <c r="AT393" s="216" t="s">
        <v>348</v>
      </c>
      <c r="AU393" s="216" t="s">
        <v>79</v>
      </c>
      <c r="AY393" s="18" t="s">
        <v>134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18" t="s">
        <v>77</v>
      </c>
      <c r="BK393" s="217">
        <f>ROUND(I393*H393,2)</f>
        <v>0</v>
      </c>
      <c r="BL393" s="18" t="s">
        <v>141</v>
      </c>
      <c r="BM393" s="216" t="s">
        <v>1149</v>
      </c>
    </row>
    <row r="394" spans="1:47" s="2" customFormat="1" ht="12">
      <c r="A394" s="39"/>
      <c r="B394" s="40"/>
      <c r="C394" s="41"/>
      <c r="D394" s="218" t="s">
        <v>143</v>
      </c>
      <c r="E394" s="41"/>
      <c r="F394" s="219" t="s">
        <v>1148</v>
      </c>
      <c r="G394" s="41"/>
      <c r="H394" s="41"/>
      <c r="I394" s="220"/>
      <c r="J394" s="41"/>
      <c r="K394" s="41"/>
      <c r="L394" s="45"/>
      <c r="M394" s="221"/>
      <c r="N394" s="222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143</v>
      </c>
      <c r="AU394" s="18" t="s">
        <v>79</v>
      </c>
    </row>
    <row r="395" spans="1:47" s="2" customFormat="1" ht="12">
      <c r="A395" s="39"/>
      <c r="B395" s="40"/>
      <c r="C395" s="41"/>
      <c r="D395" s="218" t="s">
        <v>310</v>
      </c>
      <c r="E395" s="41"/>
      <c r="F395" s="247" t="s">
        <v>1150</v>
      </c>
      <c r="G395" s="41"/>
      <c r="H395" s="41"/>
      <c r="I395" s="220"/>
      <c r="J395" s="41"/>
      <c r="K395" s="41"/>
      <c r="L395" s="45"/>
      <c r="M395" s="221"/>
      <c r="N395" s="222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310</v>
      </c>
      <c r="AU395" s="18" t="s">
        <v>79</v>
      </c>
    </row>
    <row r="396" spans="1:51" s="13" customFormat="1" ht="12">
      <c r="A396" s="13"/>
      <c r="B396" s="225"/>
      <c r="C396" s="226"/>
      <c r="D396" s="218" t="s">
        <v>147</v>
      </c>
      <c r="E396" s="227" t="s">
        <v>19</v>
      </c>
      <c r="F396" s="228" t="s">
        <v>1151</v>
      </c>
      <c r="G396" s="226"/>
      <c r="H396" s="229">
        <v>0.015</v>
      </c>
      <c r="I396" s="230"/>
      <c r="J396" s="226"/>
      <c r="K396" s="226"/>
      <c r="L396" s="231"/>
      <c r="M396" s="232"/>
      <c r="N396" s="233"/>
      <c r="O396" s="233"/>
      <c r="P396" s="233"/>
      <c r="Q396" s="233"/>
      <c r="R396" s="233"/>
      <c r="S396" s="233"/>
      <c r="T396" s="23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5" t="s">
        <v>147</v>
      </c>
      <c r="AU396" s="235" t="s">
        <v>79</v>
      </c>
      <c r="AV396" s="13" t="s">
        <v>79</v>
      </c>
      <c r="AW396" s="13" t="s">
        <v>31</v>
      </c>
      <c r="AX396" s="13" t="s">
        <v>77</v>
      </c>
      <c r="AY396" s="235" t="s">
        <v>134</v>
      </c>
    </row>
    <row r="397" spans="1:65" s="2" customFormat="1" ht="16.5" customHeight="1">
      <c r="A397" s="39"/>
      <c r="B397" s="40"/>
      <c r="C397" s="205" t="s">
        <v>678</v>
      </c>
      <c r="D397" s="205" t="s">
        <v>136</v>
      </c>
      <c r="E397" s="206" t="s">
        <v>1152</v>
      </c>
      <c r="F397" s="207" t="s">
        <v>1153</v>
      </c>
      <c r="G397" s="208" t="s">
        <v>152</v>
      </c>
      <c r="H397" s="209">
        <v>6</v>
      </c>
      <c r="I397" s="210"/>
      <c r="J397" s="211">
        <f>ROUND(I397*H397,2)</f>
        <v>0</v>
      </c>
      <c r="K397" s="207" t="s">
        <v>140</v>
      </c>
      <c r="L397" s="45"/>
      <c r="M397" s="212" t="s">
        <v>19</v>
      </c>
      <c r="N397" s="213" t="s">
        <v>40</v>
      </c>
      <c r="O397" s="85"/>
      <c r="P397" s="214">
        <f>O397*H397</f>
        <v>0</v>
      </c>
      <c r="Q397" s="214">
        <v>0.00068</v>
      </c>
      <c r="R397" s="214">
        <f>Q397*H397</f>
        <v>0.00408</v>
      </c>
      <c r="S397" s="214">
        <v>0</v>
      </c>
      <c r="T397" s="215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6" t="s">
        <v>141</v>
      </c>
      <c r="AT397" s="216" t="s">
        <v>136</v>
      </c>
      <c r="AU397" s="216" t="s">
        <v>79</v>
      </c>
      <c r="AY397" s="18" t="s">
        <v>134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18" t="s">
        <v>77</v>
      </c>
      <c r="BK397" s="217">
        <f>ROUND(I397*H397,2)</f>
        <v>0</v>
      </c>
      <c r="BL397" s="18" t="s">
        <v>141</v>
      </c>
      <c r="BM397" s="216" t="s">
        <v>1154</v>
      </c>
    </row>
    <row r="398" spans="1:47" s="2" customFormat="1" ht="12">
      <c r="A398" s="39"/>
      <c r="B398" s="40"/>
      <c r="C398" s="41"/>
      <c r="D398" s="218" t="s">
        <v>143</v>
      </c>
      <c r="E398" s="41"/>
      <c r="F398" s="219" t="s">
        <v>1155</v>
      </c>
      <c r="G398" s="41"/>
      <c r="H398" s="41"/>
      <c r="I398" s="220"/>
      <c r="J398" s="41"/>
      <c r="K398" s="41"/>
      <c r="L398" s="45"/>
      <c r="M398" s="221"/>
      <c r="N398" s="222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143</v>
      </c>
      <c r="AU398" s="18" t="s">
        <v>79</v>
      </c>
    </row>
    <row r="399" spans="1:47" s="2" customFormat="1" ht="12">
      <c r="A399" s="39"/>
      <c r="B399" s="40"/>
      <c r="C399" s="41"/>
      <c r="D399" s="223" t="s">
        <v>145</v>
      </c>
      <c r="E399" s="41"/>
      <c r="F399" s="224" t="s">
        <v>1156</v>
      </c>
      <c r="G399" s="41"/>
      <c r="H399" s="41"/>
      <c r="I399" s="220"/>
      <c r="J399" s="41"/>
      <c r="K399" s="41"/>
      <c r="L399" s="45"/>
      <c r="M399" s="221"/>
      <c r="N399" s="222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145</v>
      </c>
      <c r="AU399" s="18" t="s">
        <v>79</v>
      </c>
    </row>
    <row r="400" spans="1:47" s="2" customFormat="1" ht="12">
      <c r="A400" s="39"/>
      <c r="B400" s="40"/>
      <c r="C400" s="41"/>
      <c r="D400" s="218" t="s">
        <v>308</v>
      </c>
      <c r="E400" s="41"/>
      <c r="F400" s="247" t="s">
        <v>1146</v>
      </c>
      <c r="G400" s="41"/>
      <c r="H400" s="41"/>
      <c r="I400" s="220"/>
      <c r="J400" s="41"/>
      <c r="K400" s="41"/>
      <c r="L400" s="45"/>
      <c r="M400" s="221"/>
      <c r="N400" s="222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308</v>
      </c>
      <c r="AU400" s="18" t="s">
        <v>79</v>
      </c>
    </row>
    <row r="401" spans="1:47" s="2" customFormat="1" ht="12">
      <c r="A401" s="39"/>
      <c r="B401" s="40"/>
      <c r="C401" s="41"/>
      <c r="D401" s="218" t="s">
        <v>310</v>
      </c>
      <c r="E401" s="41"/>
      <c r="F401" s="247" t="s">
        <v>1157</v>
      </c>
      <c r="G401" s="41"/>
      <c r="H401" s="41"/>
      <c r="I401" s="220"/>
      <c r="J401" s="41"/>
      <c r="K401" s="41"/>
      <c r="L401" s="45"/>
      <c r="M401" s="221"/>
      <c r="N401" s="222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310</v>
      </c>
      <c r="AU401" s="18" t="s">
        <v>79</v>
      </c>
    </row>
    <row r="402" spans="1:51" s="13" customFormat="1" ht="12">
      <c r="A402" s="13"/>
      <c r="B402" s="225"/>
      <c r="C402" s="226"/>
      <c r="D402" s="218" t="s">
        <v>147</v>
      </c>
      <c r="E402" s="227" t="s">
        <v>19</v>
      </c>
      <c r="F402" s="228" t="s">
        <v>1158</v>
      </c>
      <c r="G402" s="226"/>
      <c r="H402" s="229">
        <v>6</v>
      </c>
      <c r="I402" s="230"/>
      <c r="J402" s="226"/>
      <c r="K402" s="226"/>
      <c r="L402" s="231"/>
      <c r="M402" s="232"/>
      <c r="N402" s="233"/>
      <c r="O402" s="233"/>
      <c r="P402" s="233"/>
      <c r="Q402" s="233"/>
      <c r="R402" s="233"/>
      <c r="S402" s="233"/>
      <c r="T402" s="23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5" t="s">
        <v>147</v>
      </c>
      <c r="AU402" s="235" t="s">
        <v>79</v>
      </c>
      <c r="AV402" s="13" t="s">
        <v>79</v>
      </c>
      <c r="AW402" s="13" t="s">
        <v>31</v>
      </c>
      <c r="AX402" s="13" t="s">
        <v>77</v>
      </c>
      <c r="AY402" s="235" t="s">
        <v>134</v>
      </c>
    </row>
    <row r="403" spans="1:65" s="2" customFormat="1" ht="24.15" customHeight="1">
      <c r="A403" s="39"/>
      <c r="B403" s="40"/>
      <c r="C403" s="248" t="s">
        <v>759</v>
      </c>
      <c r="D403" s="248" t="s">
        <v>348</v>
      </c>
      <c r="E403" s="249" t="s">
        <v>570</v>
      </c>
      <c r="F403" s="250" t="s">
        <v>571</v>
      </c>
      <c r="G403" s="251" t="s">
        <v>572</v>
      </c>
      <c r="H403" s="252">
        <v>1</v>
      </c>
      <c r="I403" s="253"/>
      <c r="J403" s="254">
        <f>ROUND(I403*H403,2)</f>
        <v>0</v>
      </c>
      <c r="K403" s="250" t="s">
        <v>19</v>
      </c>
      <c r="L403" s="255"/>
      <c r="M403" s="256" t="s">
        <v>19</v>
      </c>
      <c r="N403" s="257" t="s">
        <v>40</v>
      </c>
      <c r="O403" s="85"/>
      <c r="P403" s="214">
        <f>O403*H403</f>
        <v>0</v>
      </c>
      <c r="Q403" s="214">
        <v>0</v>
      </c>
      <c r="R403" s="214">
        <f>Q403*H403</f>
        <v>0</v>
      </c>
      <c r="S403" s="214">
        <v>0</v>
      </c>
      <c r="T403" s="215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16" t="s">
        <v>352</v>
      </c>
      <c r="AT403" s="216" t="s">
        <v>348</v>
      </c>
      <c r="AU403" s="216" t="s">
        <v>79</v>
      </c>
      <c r="AY403" s="18" t="s">
        <v>134</v>
      </c>
      <c r="BE403" s="217">
        <f>IF(N403="základní",J403,0)</f>
        <v>0</v>
      </c>
      <c r="BF403" s="217">
        <f>IF(N403="snížená",J403,0)</f>
        <v>0</v>
      </c>
      <c r="BG403" s="217">
        <f>IF(N403="zákl. přenesená",J403,0)</f>
        <v>0</v>
      </c>
      <c r="BH403" s="217">
        <f>IF(N403="sníž. přenesená",J403,0)</f>
        <v>0</v>
      </c>
      <c r="BI403" s="217">
        <f>IF(N403="nulová",J403,0)</f>
        <v>0</v>
      </c>
      <c r="BJ403" s="18" t="s">
        <v>77</v>
      </c>
      <c r="BK403" s="217">
        <f>ROUND(I403*H403,2)</f>
        <v>0</v>
      </c>
      <c r="BL403" s="18" t="s">
        <v>141</v>
      </c>
      <c r="BM403" s="216" t="s">
        <v>1159</v>
      </c>
    </row>
    <row r="404" spans="1:47" s="2" customFormat="1" ht="12">
      <c r="A404" s="39"/>
      <c r="B404" s="40"/>
      <c r="C404" s="41"/>
      <c r="D404" s="218" t="s">
        <v>143</v>
      </c>
      <c r="E404" s="41"/>
      <c r="F404" s="219" t="s">
        <v>571</v>
      </c>
      <c r="G404" s="41"/>
      <c r="H404" s="41"/>
      <c r="I404" s="220"/>
      <c r="J404" s="41"/>
      <c r="K404" s="41"/>
      <c r="L404" s="45"/>
      <c r="M404" s="221"/>
      <c r="N404" s="222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143</v>
      </c>
      <c r="AU404" s="18" t="s">
        <v>79</v>
      </c>
    </row>
    <row r="405" spans="1:51" s="13" customFormat="1" ht="12">
      <c r="A405" s="13"/>
      <c r="B405" s="225"/>
      <c r="C405" s="226"/>
      <c r="D405" s="218" t="s">
        <v>147</v>
      </c>
      <c r="E405" s="227" t="s">
        <v>19</v>
      </c>
      <c r="F405" s="228" t="s">
        <v>77</v>
      </c>
      <c r="G405" s="226"/>
      <c r="H405" s="229">
        <v>1</v>
      </c>
      <c r="I405" s="230"/>
      <c r="J405" s="226"/>
      <c r="K405" s="226"/>
      <c r="L405" s="231"/>
      <c r="M405" s="232"/>
      <c r="N405" s="233"/>
      <c r="O405" s="233"/>
      <c r="P405" s="233"/>
      <c r="Q405" s="233"/>
      <c r="R405" s="233"/>
      <c r="S405" s="233"/>
      <c r="T405" s="23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5" t="s">
        <v>147</v>
      </c>
      <c r="AU405" s="235" t="s">
        <v>79</v>
      </c>
      <c r="AV405" s="13" t="s">
        <v>79</v>
      </c>
      <c r="AW405" s="13" t="s">
        <v>31</v>
      </c>
      <c r="AX405" s="13" t="s">
        <v>77</v>
      </c>
      <c r="AY405" s="235" t="s">
        <v>134</v>
      </c>
    </row>
    <row r="406" spans="1:63" s="12" customFormat="1" ht="22.8" customHeight="1">
      <c r="A406" s="12"/>
      <c r="B406" s="189"/>
      <c r="C406" s="190"/>
      <c r="D406" s="191" t="s">
        <v>68</v>
      </c>
      <c r="E406" s="203" t="s">
        <v>574</v>
      </c>
      <c r="F406" s="203" t="s">
        <v>575</v>
      </c>
      <c r="G406" s="190"/>
      <c r="H406" s="190"/>
      <c r="I406" s="193"/>
      <c r="J406" s="204">
        <f>BK406</f>
        <v>0</v>
      </c>
      <c r="K406" s="190"/>
      <c r="L406" s="195"/>
      <c r="M406" s="196"/>
      <c r="N406" s="197"/>
      <c r="O406" s="197"/>
      <c r="P406" s="198">
        <f>SUM(P407:P409)</f>
        <v>0</v>
      </c>
      <c r="Q406" s="197"/>
      <c r="R406" s="198">
        <f>SUM(R407:R409)</f>
        <v>0</v>
      </c>
      <c r="S406" s="197"/>
      <c r="T406" s="199">
        <f>SUM(T407:T409)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00" t="s">
        <v>77</v>
      </c>
      <c r="AT406" s="201" t="s">
        <v>68</v>
      </c>
      <c r="AU406" s="201" t="s">
        <v>77</v>
      </c>
      <c r="AY406" s="200" t="s">
        <v>134</v>
      </c>
      <c r="BK406" s="202">
        <f>SUM(BK407:BK409)</f>
        <v>0</v>
      </c>
    </row>
    <row r="407" spans="1:65" s="2" customFormat="1" ht="16.5" customHeight="1">
      <c r="A407" s="39"/>
      <c r="B407" s="40"/>
      <c r="C407" s="205" t="s">
        <v>536</v>
      </c>
      <c r="D407" s="205" t="s">
        <v>136</v>
      </c>
      <c r="E407" s="206" t="s">
        <v>577</v>
      </c>
      <c r="F407" s="207" t="s">
        <v>578</v>
      </c>
      <c r="G407" s="208" t="s">
        <v>304</v>
      </c>
      <c r="H407" s="209">
        <v>200</v>
      </c>
      <c r="I407" s="210"/>
      <c r="J407" s="211">
        <f>ROUND(I407*H407,2)</f>
        <v>0</v>
      </c>
      <c r="K407" s="207" t="s">
        <v>140</v>
      </c>
      <c r="L407" s="45"/>
      <c r="M407" s="212" t="s">
        <v>19</v>
      </c>
      <c r="N407" s="213" t="s">
        <v>40</v>
      </c>
      <c r="O407" s="85"/>
      <c r="P407" s="214">
        <f>O407*H407</f>
        <v>0</v>
      </c>
      <c r="Q407" s="214">
        <v>0</v>
      </c>
      <c r="R407" s="214">
        <f>Q407*H407</f>
        <v>0</v>
      </c>
      <c r="S407" s="214">
        <v>0</v>
      </c>
      <c r="T407" s="215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16" t="s">
        <v>141</v>
      </c>
      <c r="AT407" s="216" t="s">
        <v>136</v>
      </c>
      <c r="AU407" s="216" t="s">
        <v>79</v>
      </c>
      <c r="AY407" s="18" t="s">
        <v>134</v>
      </c>
      <c r="BE407" s="217">
        <f>IF(N407="základní",J407,0)</f>
        <v>0</v>
      </c>
      <c r="BF407" s="217">
        <f>IF(N407="snížená",J407,0)</f>
        <v>0</v>
      </c>
      <c r="BG407" s="217">
        <f>IF(N407="zákl. přenesená",J407,0)</f>
        <v>0</v>
      </c>
      <c r="BH407" s="217">
        <f>IF(N407="sníž. přenesená",J407,0)</f>
        <v>0</v>
      </c>
      <c r="BI407" s="217">
        <f>IF(N407="nulová",J407,0)</f>
        <v>0</v>
      </c>
      <c r="BJ407" s="18" t="s">
        <v>77</v>
      </c>
      <c r="BK407" s="217">
        <f>ROUND(I407*H407,2)</f>
        <v>0</v>
      </c>
      <c r="BL407" s="18" t="s">
        <v>141</v>
      </c>
      <c r="BM407" s="216" t="s">
        <v>1160</v>
      </c>
    </row>
    <row r="408" spans="1:47" s="2" customFormat="1" ht="12">
      <c r="A408" s="39"/>
      <c r="B408" s="40"/>
      <c r="C408" s="41"/>
      <c r="D408" s="218" t="s">
        <v>143</v>
      </c>
      <c r="E408" s="41"/>
      <c r="F408" s="219" t="s">
        <v>580</v>
      </c>
      <c r="G408" s="41"/>
      <c r="H408" s="41"/>
      <c r="I408" s="220"/>
      <c r="J408" s="41"/>
      <c r="K408" s="41"/>
      <c r="L408" s="45"/>
      <c r="M408" s="221"/>
      <c r="N408" s="222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143</v>
      </c>
      <c r="AU408" s="18" t="s">
        <v>79</v>
      </c>
    </row>
    <row r="409" spans="1:47" s="2" customFormat="1" ht="12">
      <c r="A409" s="39"/>
      <c r="B409" s="40"/>
      <c r="C409" s="41"/>
      <c r="D409" s="223" t="s">
        <v>145</v>
      </c>
      <c r="E409" s="41"/>
      <c r="F409" s="224" t="s">
        <v>581</v>
      </c>
      <c r="G409" s="41"/>
      <c r="H409" s="41"/>
      <c r="I409" s="220"/>
      <c r="J409" s="41"/>
      <c r="K409" s="41"/>
      <c r="L409" s="45"/>
      <c r="M409" s="221"/>
      <c r="N409" s="222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145</v>
      </c>
      <c r="AU409" s="18" t="s">
        <v>79</v>
      </c>
    </row>
    <row r="410" spans="1:63" s="12" customFormat="1" ht="22.8" customHeight="1">
      <c r="A410" s="12"/>
      <c r="B410" s="189"/>
      <c r="C410" s="190"/>
      <c r="D410" s="191" t="s">
        <v>68</v>
      </c>
      <c r="E410" s="203" t="s">
        <v>582</v>
      </c>
      <c r="F410" s="203" t="s">
        <v>583</v>
      </c>
      <c r="G410" s="190"/>
      <c r="H410" s="190"/>
      <c r="I410" s="193"/>
      <c r="J410" s="204">
        <f>BK410</f>
        <v>0</v>
      </c>
      <c r="K410" s="190"/>
      <c r="L410" s="195"/>
      <c r="M410" s="196"/>
      <c r="N410" s="197"/>
      <c r="O410" s="197"/>
      <c r="P410" s="198">
        <f>SUM(P411:P413)</f>
        <v>0</v>
      </c>
      <c r="Q410" s="197"/>
      <c r="R410" s="198">
        <f>SUM(R411:R413)</f>
        <v>0</v>
      </c>
      <c r="S410" s="197"/>
      <c r="T410" s="199">
        <f>SUM(T411:T413)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00" t="s">
        <v>77</v>
      </c>
      <c r="AT410" s="201" t="s">
        <v>68</v>
      </c>
      <c r="AU410" s="201" t="s">
        <v>77</v>
      </c>
      <c r="AY410" s="200" t="s">
        <v>134</v>
      </c>
      <c r="BK410" s="202">
        <f>SUM(BK411:BK413)</f>
        <v>0</v>
      </c>
    </row>
    <row r="411" spans="1:65" s="2" customFormat="1" ht="16.5" customHeight="1">
      <c r="A411" s="39"/>
      <c r="B411" s="40"/>
      <c r="C411" s="205" t="s">
        <v>543</v>
      </c>
      <c r="D411" s="205" t="s">
        <v>136</v>
      </c>
      <c r="E411" s="206" t="s">
        <v>585</v>
      </c>
      <c r="F411" s="207" t="s">
        <v>586</v>
      </c>
      <c r="G411" s="208" t="s">
        <v>304</v>
      </c>
      <c r="H411" s="209">
        <v>531.75</v>
      </c>
      <c r="I411" s="210"/>
      <c r="J411" s="211">
        <f>ROUND(I411*H411,2)</f>
        <v>0</v>
      </c>
      <c r="K411" s="207" t="s">
        <v>140</v>
      </c>
      <c r="L411" s="45"/>
      <c r="M411" s="212" t="s">
        <v>19</v>
      </c>
      <c r="N411" s="213" t="s">
        <v>40</v>
      </c>
      <c r="O411" s="85"/>
      <c r="P411" s="214">
        <f>O411*H411</f>
        <v>0</v>
      </c>
      <c r="Q411" s="214">
        <v>0</v>
      </c>
      <c r="R411" s="214">
        <f>Q411*H411</f>
        <v>0</v>
      </c>
      <c r="S411" s="214">
        <v>0</v>
      </c>
      <c r="T411" s="215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6" t="s">
        <v>141</v>
      </c>
      <c r="AT411" s="216" t="s">
        <v>136</v>
      </c>
      <c r="AU411" s="216" t="s">
        <v>79</v>
      </c>
      <c r="AY411" s="18" t="s">
        <v>134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18" t="s">
        <v>77</v>
      </c>
      <c r="BK411" s="217">
        <f>ROUND(I411*H411,2)</f>
        <v>0</v>
      </c>
      <c r="BL411" s="18" t="s">
        <v>141</v>
      </c>
      <c r="BM411" s="216" t="s">
        <v>1161</v>
      </c>
    </row>
    <row r="412" spans="1:47" s="2" customFormat="1" ht="12">
      <c r="A412" s="39"/>
      <c r="B412" s="40"/>
      <c r="C412" s="41"/>
      <c r="D412" s="218" t="s">
        <v>143</v>
      </c>
      <c r="E412" s="41"/>
      <c r="F412" s="219" t="s">
        <v>588</v>
      </c>
      <c r="G412" s="41"/>
      <c r="H412" s="41"/>
      <c r="I412" s="220"/>
      <c r="J412" s="41"/>
      <c r="K412" s="41"/>
      <c r="L412" s="45"/>
      <c r="M412" s="221"/>
      <c r="N412" s="222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143</v>
      </c>
      <c r="AU412" s="18" t="s">
        <v>79</v>
      </c>
    </row>
    <row r="413" spans="1:47" s="2" customFormat="1" ht="12">
      <c r="A413" s="39"/>
      <c r="B413" s="40"/>
      <c r="C413" s="41"/>
      <c r="D413" s="223" t="s">
        <v>145</v>
      </c>
      <c r="E413" s="41"/>
      <c r="F413" s="224" t="s">
        <v>589</v>
      </c>
      <c r="G413" s="41"/>
      <c r="H413" s="41"/>
      <c r="I413" s="220"/>
      <c r="J413" s="41"/>
      <c r="K413" s="41"/>
      <c r="L413" s="45"/>
      <c r="M413" s="258"/>
      <c r="N413" s="259"/>
      <c r="O413" s="260"/>
      <c r="P413" s="260"/>
      <c r="Q413" s="260"/>
      <c r="R413" s="260"/>
      <c r="S413" s="260"/>
      <c r="T413" s="261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145</v>
      </c>
      <c r="AU413" s="18" t="s">
        <v>79</v>
      </c>
    </row>
    <row r="414" spans="1:31" s="2" customFormat="1" ht="6.95" customHeight="1">
      <c r="A414" s="39"/>
      <c r="B414" s="60"/>
      <c r="C414" s="61"/>
      <c r="D414" s="61"/>
      <c r="E414" s="61"/>
      <c r="F414" s="61"/>
      <c r="G414" s="61"/>
      <c r="H414" s="61"/>
      <c r="I414" s="61"/>
      <c r="J414" s="61"/>
      <c r="K414" s="61"/>
      <c r="L414" s="45"/>
      <c r="M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</row>
  </sheetData>
  <sheetProtection password="CC35" sheet="1" objects="1" scenarios="1" formatColumns="0" formatRows="0" autoFilter="0"/>
  <autoFilter ref="C88:K413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2_02/111151103"/>
    <hyperlink ref="F98" r:id="rId2" display="https://podminky.urs.cz/item/CS_URS_2022_02/111211222"/>
    <hyperlink ref="F102" r:id="rId3" display="https://podminky.urs.cz/item/CS_URS_2022_02/111211231"/>
    <hyperlink ref="F106" r:id="rId4" display="https://podminky.urs.cz/item/CS_URS_2022_02/111251201"/>
    <hyperlink ref="F110" r:id="rId5" display="https://podminky.urs.cz/item/CS_URS_2022_02/112101101"/>
    <hyperlink ref="F114" r:id="rId6" display="https://podminky.urs.cz/item/CS_URS_2022_02/112101102"/>
    <hyperlink ref="F118" r:id="rId7" display="https://podminky.urs.cz/item/CS_URS_2022_02/112111111"/>
    <hyperlink ref="F122" r:id="rId8" display="https://podminky.urs.cz/item/CS_URS_2022_02/112251101"/>
    <hyperlink ref="F126" r:id="rId9" display="https://podminky.urs.cz/item/CS_URS_2022_02/112251102"/>
    <hyperlink ref="F130" r:id="rId10" display="https://podminky.urs.cz/item/CS_URS_2022_02/113107323"/>
    <hyperlink ref="F134" r:id="rId11" display="https://podminky.urs.cz/item/CS_URS_2022_02/115101201"/>
    <hyperlink ref="F138" r:id="rId12" display="https://podminky.urs.cz/item/CS_URS_2022_02/115101301"/>
    <hyperlink ref="F142" r:id="rId13" display="https://podminky.urs.cz/item/CS_URS_2022_02/121151123"/>
    <hyperlink ref="F147" r:id="rId14" display="https://podminky.urs.cz/item/CS_URS_2022_02/122702119"/>
    <hyperlink ref="F153" r:id="rId15" display="https://podminky.urs.cz/item/CS_URS_2022_02/124253101"/>
    <hyperlink ref="F158" r:id="rId16" display="https://podminky.urs.cz/item/CS_URS_2022_02/124253119"/>
    <hyperlink ref="F163" r:id="rId17" display="https://podminky.urs.cz/item/CS_URS_2022_02/124353100"/>
    <hyperlink ref="F167" r:id="rId18" display="https://podminky.urs.cz/item/CS_URS_2022_02/132151251"/>
    <hyperlink ref="F173" r:id="rId19" display="https://podminky.urs.cz/item/CS_URS_2022_02/162201401"/>
    <hyperlink ref="F177" r:id="rId20" display="https://podminky.urs.cz/item/CS_URS_2022_02/162201402"/>
    <hyperlink ref="F181" r:id="rId21" display="https://podminky.urs.cz/item/CS_URS_2022_02/162351103"/>
    <hyperlink ref="F192" r:id="rId22" display="https://podminky.urs.cz/item/CS_URS_2022_02/162751119"/>
    <hyperlink ref="F196" r:id="rId23" display="https://podminky.urs.cz/item/CS_URS_2022_02/167151111"/>
    <hyperlink ref="F207" r:id="rId24" display="https://podminky.urs.cz/item/CS_URS_2022_02/171151103"/>
    <hyperlink ref="F215" r:id="rId25" display="https://podminky.urs.cz/item/CS_URS_2022_02/171201221"/>
    <hyperlink ref="F221" r:id="rId26" display="https://podminky.urs.cz/item/CS_URS_2022_02/171251201"/>
    <hyperlink ref="F227" r:id="rId27" display="https://podminky.urs.cz/item/CS_URS_2022_02/181351113"/>
    <hyperlink ref="F232" r:id="rId28" display="https://podminky.urs.cz/item/CS_URS_2022_02/181451311"/>
    <hyperlink ref="F240" r:id="rId29" display="https://podminky.urs.cz/item/CS_URS_2022_02/181951112"/>
    <hyperlink ref="F246" r:id="rId30" display="https://podminky.urs.cz/item/CS_URS_2022_02/182151111"/>
    <hyperlink ref="F251" r:id="rId31" display="https://podminky.urs.cz/item/CS_URS_2022_02/213141112"/>
    <hyperlink ref="F260" r:id="rId32" display="https://podminky.urs.cz/item/CS_URS_2022_02/291211111"/>
    <hyperlink ref="F274" r:id="rId33" display="https://podminky.urs.cz/item/CS_URS_2022_02/321321116"/>
    <hyperlink ref="F281" r:id="rId34" display="https://podminky.urs.cz/item/CS_URS_2022_02/321351010"/>
    <hyperlink ref="F288" r:id="rId35" display="https://podminky.urs.cz/item/CS_URS_2022_02/321352010"/>
    <hyperlink ref="F295" r:id="rId36" display="https://podminky.urs.cz/item/CS_URS_2022_02/321366111"/>
    <hyperlink ref="F300" r:id="rId37" display="https://podminky.urs.cz/item/CS_URS_2022_02/321368211"/>
    <hyperlink ref="F306" r:id="rId38" display="https://podminky.urs.cz/item/CS_URS_2022_02/451315126"/>
    <hyperlink ref="F312" r:id="rId39" display="https://podminky.urs.cz/item/CS_URS_2022_02/462512370"/>
    <hyperlink ref="F317" r:id="rId40" display="https://podminky.urs.cz/item/CS_URS_2022_02/463212111"/>
    <hyperlink ref="F322" r:id="rId41" display="https://podminky.urs.cz/item/CS_URS_2022_02/463212191"/>
    <hyperlink ref="F328" r:id="rId42" display="https://podminky.urs.cz/item/CS_URS_2022_02/564831111"/>
    <hyperlink ref="F334" r:id="rId43" display="https://podminky.urs.cz/item/CS_URS_2022_02/564861111"/>
    <hyperlink ref="F339" r:id="rId44" display="https://podminky.urs.cz/item/CS_URS_2022_02/820391113"/>
    <hyperlink ref="F344" r:id="rId45" display="https://podminky.urs.cz/item/CS_URS_2022_02/899643111"/>
    <hyperlink ref="F350" r:id="rId46" display="https://podminky.urs.cz/item/CS_URS_2022_02/919535556"/>
    <hyperlink ref="F354" r:id="rId47" display="https://podminky.urs.cz/item/CS_URS_2022_02/919551112"/>
    <hyperlink ref="F362" r:id="rId48" display="https://podminky.urs.cz/item/CS_URS_2022_02/934956124"/>
    <hyperlink ref="F376" r:id="rId49" display="https://podminky.urs.cz/item/CS_URS_2022_02/938909311"/>
    <hyperlink ref="F381" r:id="rId50" display="https://podminky.urs.cz/item/CS_URS_2022_02/953334118"/>
    <hyperlink ref="F390" r:id="rId51" display="https://podminky.urs.cz/item/CS_URS_2022_02/953942421"/>
    <hyperlink ref="F399" r:id="rId52" display="https://podminky.urs.cz/item/CS_URS_2022_02/953943125"/>
    <hyperlink ref="F409" r:id="rId53" display="https://podminky.urs.cz/item/CS_URS_2022_02/997013501"/>
    <hyperlink ref="F413" r:id="rId54" display="https://podminky.urs.cz/item/CS_URS_2022_02/9983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79</v>
      </c>
    </row>
    <row r="4" spans="2:46" s="1" customFormat="1" ht="24.95" customHeight="1">
      <c r="B4" s="21"/>
      <c r="D4" s="131" t="s">
        <v>102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Hospodaření se srážkovými vodami na území obce Skřípov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1162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22. 11. 2022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ROUND((SUM(BE83:BE153)),2)</f>
        <v>0</v>
      </c>
      <c r="G33" s="39"/>
      <c r="H33" s="39"/>
      <c r="I33" s="149">
        <v>0.21</v>
      </c>
      <c r="J33" s="148">
        <f>ROUND(((SUM(BE83:BE153))*I33),2)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ROUND((SUM(BF83:BF153)),2)</f>
        <v>0</v>
      </c>
      <c r="G34" s="39"/>
      <c r="H34" s="39"/>
      <c r="I34" s="149">
        <v>0.15</v>
      </c>
      <c r="J34" s="148">
        <f>ROUND(((SUM(BF83:BF153))*I34),2)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ROUND((SUM(BG83:BG153)),2)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ROUND((SUM(BH83:BH153)),2)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ROUND((SUM(BI83:BI153)),2)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Hospodaření se srážkovými vodami na území obce Skřípov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VRN - Vedlejší rozpočtové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22. 11. 2022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106</v>
      </c>
      <c r="D57" s="163"/>
      <c r="E57" s="163"/>
      <c r="F57" s="163"/>
      <c r="G57" s="163"/>
      <c r="H57" s="163"/>
      <c r="I57" s="163"/>
      <c r="J57" s="164" t="s">
        <v>107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108</v>
      </c>
    </row>
    <row r="60" spans="1:31" s="9" customFormat="1" ht="24.95" customHeight="1">
      <c r="A60" s="9"/>
      <c r="B60" s="166"/>
      <c r="C60" s="167"/>
      <c r="D60" s="168" t="s">
        <v>1163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1164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1162</v>
      </c>
      <c r="E62" s="169"/>
      <c r="F62" s="169"/>
      <c r="G62" s="169"/>
      <c r="H62" s="169"/>
      <c r="I62" s="169"/>
      <c r="J62" s="170">
        <f>J127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1165</v>
      </c>
      <c r="E63" s="175"/>
      <c r="F63" s="175"/>
      <c r="G63" s="175"/>
      <c r="H63" s="175"/>
      <c r="I63" s="175"/>
      <c r="J63" s="176">
        <f>J130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119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Hospodaření se srážkovými vodami na území obce Skřípov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103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VRN - Vedlejší rozpočtové náklady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 </v>
      </c>
      <c r="G77" s="41"/>
      <c r="H77" s="41"/>
      <c r="I77" s="33" t="s">
        <v>23</v>
      </c>
      <c r="J77" s="73" t="str">
        <f>IF(J12="","",J12)</f>
        <v>22. 11. 2022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 xml:space="preserve"> </v>
      </c>
      <c r="G79" s="41"/>
      <c r="H79" s="41"/>
      <c r="I79" s="33" t="s">
        <v>30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28</v>
      </c>
      <c r="D80" s="41"/>
      <c r="E80" s="41"/>
      <c r="F80" s="28" t="str">
        <f>IF(E18="","",E18)</f>
        <v>Vyplň údaj</v>
      </c>
      <c r="G80" s="41"/>
      <c r="H80" s="41"/>
      <c r="I80" s="33" t="s">
        <v>32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120</v>
      </c>
      <c r="D82" s="181" t="s">
        <v>54</v>
      </c>
      <c r="E82" s="181" t="s">
        <v>50</v>
      </c>
      <c r="F82" s="181" t="s">
        <v>51</v>
      </c>
      <c r="G82" s="181" t="s">
        <v>121</v>
      </c>
      <c r="H82" s="181" t="s">
        <v>122</v>
      </c>
      <c r="I82" s="181" t="s">
        <v>123</v>
      </c>
      <c r="J82" s="181" t="s">
        <v>107</v>
      </c>
      <c r="K82" s="182" t="s">
        <v>124</v>
      </c>
      <c r="L82" s="183"/>
      <c r="M82" s="93" t="s">
        <v>19</v>
      </c>
      <c r="N82" s="94" t="s">
        <v>39</v>
      </c>
      <c r="O82" s="94" t="s">
        <v>125</v>
      </c>
      <c r="P82" s="94" t="s">
        <v>126</v>
      </c>
      <c r="Q82" s="94" t="s">
        <v>127</v>
      </c>
      <c r="R82" s="94" t="s">
        <v>128</v>
      </c>
      <c r="S82" s="94" t="s">
        <v>129</v>
      </c>
      <c r="T82" s="95" t="s">
        <v>130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131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P84+P127</f>
        <v>0</v>
      </c>
      <c r="Q83" s="97"/>
      <c r="R83" s="186">
        <f>R84+R127</f>
        <v>0</v>
      </c>
      <c r="S83" s="97"/>
      <c r="T83" s="187">
        <f>T84+T127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68</v>
      </c>
      <c r="AU83" s="18" t="s">
        <v>108</v>
      </c>
      <c r="BK83" s="188">
        <f>BK84+BK127</f>
        <v>0</v>
      </c>
    </row>
    <row r="84" spans="1:63" s="12" customFormat="1" ht="25.9" customHeight="1">
      <c r="A84" s="12"/>
      <c r="B84" s="189"/>
      <c r="C84" s="190"/>
      <c r="D84" s="191" t="s">
        <v>68</v>
      </c>
      <c r="E84" s="192" t="s">
        <v>1166</v>
      </c>
      <c r="F84" s="192" t="s">
        <v>1167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P85+SUM(P86:P88)</f>
        <v>0</v>
      </c>
      <c r="Q84" s="197"/>
      <c r="R84" s="198">
        <f>R85+SUM(R86:R88)</f>
        <v>0</v>
      </c>
      <c r="S84" s="197"/>
      <c r="T84" s="199">
        <f>T85+SUM(T86:T88)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141</v>
      </c>
      <c r="AT84" s="201" t="s">
        <v>68</v>
      </c>
      <c r="AU84" s="201" t="s">
        <v>69</v>
      </c>
      <c r="AY84" s="200" t="s">
        <v>134</v>
      </c>
      <c r="BK84" s="202">
        <f>BK85+SUM(BK86:BK88)</f>
        <v>0</v>
      </c>
    </row>
    <row r="85" spans="1:65" s="2" customFormat="1" ht="16.5" customHeight="1">
      <c r="A85" s="39"/>
      <c r="B85" s="40"/>
      <c r="C85" s="205" t="s">
        <v>355</v>
      </c>
      <c r="D85" s="205" t="s">
        <v>136</v>
      </c>
      <c r="E85" s="206" t="s">
        <v>1168</v>
      </c>
      <c r="F85" s="207" t="s">
        <v>19</v>
      </c>
      <c r="G85" s="208" t="s">
        <v>1169</v>
      </c>
      <c r="H85" s="209">
        <v>1</v>
      </c>
      <c r="I85" s="210"/>
      <c r="J85" s="211">
        <f>ROUND(I85*H85,2)</f>
        <v>0</v>
      </c>
      <c r="K85" s="207" t="s">
        <v>19</v>
      </c>
      <c r="L85" s="45"/>
      <c r="M85" s="212" t="s">
        <v>19</v>
      </c>
      <c r="N85" s="213" t="s">
        <v>40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1170</v>
      </c>
      <c r="AT85" s="216" t="s">
        <v>136</v>
      </c>
      <c r="AU85" s="216" t="s">
        <v>77</v>
      </c>
      <c r="AY85" s="18" t="s">
        <v>134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77</v>
      </c>
      <c r="BK85" s="217">
        <f>ROUND(I85*H85,2)</f>
        <v>0</v>
      </c>
      <c r="BL85" s="18" t="s">
        <v>1170</v>
      </c>
      <c r="BM85" s="216" t="s">
        <v>1171</v>
      </c>
    </row>
    <row r="86" spans="1:47" s="2" customFormat="1" ht="12">
      <c r="A86" s="39"/>
      <c r="B86" s="40"/>
      <c r="C86" s="41"/>
      <c r="D86" s="218" t="s">
        <v>143</v>
      </c>
      <c r="E86" s="41"/>
      <c r="F86" s="219" t="s">
        <v>1172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143</v>
      </c>
      <c r="AU86" s="18" t="s">
        <v>77</v>
      </c>
    </row>
    <row r="87" spans="1:51" s="13" customFormat="1" ht="12">
      <c r="A87" s="13"/>
      <c r="B87" s="225"/>
      <c r="C87" s="226"/>
      <c r="D87" s="218" t="s">
        <v>147</v>
      </c>
      <c r="E87" s="227" t="s">
        <v>19</v>
      </c>
      <c r="F87" s="228" t="s">
        <v>77</v>
      </c>
      <c r="G87" s="226"/>
      <c r="H87" s="229">
        <v>1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5" t="s">
        <v>147</v>
      </c>
      <c r="AU87" s="235" t="s">
        <v>77</v>
      </c>
      <c r="AV87" s="13" t="s">
        <v>79</v>
      </c>
      <c r="AW87" s="13" t="s">
        <v>31</v>
      </c>
      <c r="AX87" s="13" t="s">
        <v>77</v>
      </c>
      <c r="AY87" s="235" t="s">
        <v>134</v>
      </c>
    </row>
    <row r="88" spans="1:63" s="12" customFormat="1" ht="22.8" customHeight="1">
      <c r="A88" s="12"/>
      <c r="B88" s="189"/>
      <c r="C88" s="190"/>
      <c r="D88" s="191" t="s">
        <v>68</v>
      </c>
      <c r="E88" s="203" t="s">
        <v>1173</v>
      </c>
      <c r="F88" s="203" t="s">
        <v>1174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SUM(P89:P126)</f>
        <v>0</v>
      </c>
      <c r="Q88" s="197"/>
      <c r="R88" s="198">
        <f>SUM(R89:R126)</f>
        <v>0</v>
      </c>
      <c r="S88" s="197"/>
      <c r="T88" s="199">
        <f>SUM(T89:T126)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141</v>
      </c>
      <c r="AT88" s="201" t="s">
        <v>68</v>
      </c>
      <c r="AU88" s="201" t="s">
        <v>77</v>
      </c>
      <c r="AY88" s="200" t="s">
        <v>134</v>
      </c>
      <c r="BK88" s="202">
        <f>SUM(BK89:BK126)</f>
        <v>0</v>
      </c>
    </row>
    <row r="89" spans="1:65" s="2" customFormat="1" ht="37.8" customHeight="1">
      <c r="A89" s="39"/>
      <c r="B89" s="40"/>
      <c r="C89" s="205" t="s">
        <v>77</v>
      </c>
      <c r="D89" s="205" t="s">
        <v>136</v>
      </c>
      <c r="E89" s="206" t="s">
        <v>1175</v>
      </c>
      <c r="F89" s="207" t="s">
        <v>1176</v>
      </c>
      <c r="G89" s="208" t="s">
        <v>1169</v>
      </c>
      <c r="H89" s="209">
        <v>1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40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1170</v>
      </c>
      <c r="AT89" s="216" t="s">
        <v>136</v>
      </c>
      <c r="AU89" s="216" t="s">
        <v>79</v>
      </c>
      <c r="AY89" s="18" t="s">
        <v>134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77</v>
      </c>
      <c r="BK89" s="217">
        <f>ROUND(I89*H89,2)</f>
        <v>0</v>
      </c>
      <c r="BL89" s="18" t="s">
        <v>1170</v>
      </c>
      <c r="BM89" s="216" t="s">
        <v>1177</v>
      </c>
    </row>
    <row r="90" spans="1:47" s="2" customFormat="1" ht="12">
      <c r="A90" s="39"/>
      <c r="B90" s="40"/>
      <c r="C90" s="41"/>
      <c r="D90" s="218" t="s">
        <v>143</v>
      </c>
      <c r="E90" s="41"/>
      <c r="F90" s="219" t="s">
        <v>1176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143</v>
      </c>
      <c r="AU90" s="18" t="s">
        <v>79</v>
      </c>
    </row>
    <row r="91" spans="1:65" s="2" customFormat="1" ht="24.15" customHeight="1">
      <c r="A91" s="39"/>
      <c r="B91" s="40"/>
      <c r="C91" s="205" t="s">
        <v>79</v>
      </c>
      <c r="D91" s="205" t="s">
        <v>136</v>
      </c>
      <c r="E91" s="206" t="s">
        <v>1178</v>
      </c>
      <c r="F91" s="207" t="s">
        <v>1179</v>
      </c>
      <c r="G91" s="208" t="s">
        <v>1169</v>
      </c>
      <c r="H91" s="209">
        <v>1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40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1170</v>
      </c>
      <c r="AT91" s="216" t="s">
        <v>136</v>
      </c>
      <c r="AU91" s="216" t="s">
        <v>79</v>
      </c>
      <c r="AY91" s="18" t="s">
        <v>134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77</v>
      </c>
      <c r="BK91" s="217">
        <f>ROUND(I91*H91,2)</f>
        <v>0</v>
      </c>
      <c r="BL91" s="18" t="s">
        <v>1170</v>
      </c>
      <c r="BM91" s="216" t="s">
        <v>1180</v>
      </c>
    </row>
    <row r="92" spans="1:47" s="2" customFormat="1" ht="12">
      <c r="A92" s="39"/>
      <c r="B92" s="40"/>
      <c r="C92" s="41"/>
      <c r="D92" s="218" t="s">
        <v>143</v>
      </c>
      <c r="E92" s="41"/>
      <c r="F92" s="219" t="s">
        <v>1179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143</v>
      </c>
      <c r="AU92" s="18" t="s">
        <v>79</v>
      </c>
    </row>
    <row r="93" spans="1:65" s="2" customFormat="1" ht="16.5" customHeight="1">
      <c r="A93" s="39"/>
      <c r="B93" s="40"/>
      <c r="C93" s="205" t="s">
        <v>209</v>
      </c>
      <c r="D93" s="205" t="s">
        <v>136</v>
      </c>
      <c r="E93" s="206" t="s">
        <v>1181</v>
      </c>
      <c r="F93" s="207" t="s">
        <v>19</v>
      </c>
      <c r="G93" s="208" t="s">
        <v>1169</v>
      </c>
      <c r="H93" s="209">
        <v>1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40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1170</v>
      </c>
      <c r="AT93" s="216" t="s">
        <v>136</v>
      </c>
      <c r="AU93" s="216" t="s">
        <v>79</v>
      </c>
      <c r="AY93" s="18" t="s">
        <v>134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77</v>
      </c>
      <c r="BK93" s="217">
        <f>ROUND(I93*H93,2)</f>
        <v>0</v>
      </c>
      <c r="BL93" s="18" t="s">
        <v>1170</v>
      </c>
      <c r="BM93" s="216" t="s">
        <v>1182</v>
      </c>
    </row>
    <row r="94" spans="1:47" s="2" customFormat="1" ht="12">
      <c r="A94" s="39"/>
      <c r="B94" s="40"/>
      <c r="C94" s="41"/>
      <c r="D94" s="218" t="s">
        <v>143</v>
      </c>
      <c r="E94" s="41"/>
      <c r="F94" s="219" t="s">
        <v>1183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143</v>
      </c>
      <c r="AU94" s="18" t="s">
        <v>79</v>
      </c>
    </row>
    <row r="95" spans="1:65" s="2" customFormat="1" ht="16.5" customHeight="1">
      <c r="A95" s="39"/>
      <c r="B95" s="40"/>
      <c r="C95" s="205" t="s">
        <v>141</v>
      </c>
      <c r="D95" s="205" t="s">
        <v>136</v>
      </c>
      <c r="E95" s="206" t="s">
        <v>1184</v>
      </c>
      <c r="F95" s="207" t="s">
        <v>19</v>
      </c>
      <c r="G95" s="208" t="s">
        <v>1169</v>
      </c>
      <c r="H95" s="209">
        <v>1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40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1170</v>
      </c>
      <c r="AT95" s="216" t="s">
        <v>136</v>
      </c>
      <c r="AU95" s="216" t="s">
        <v>79</v>
      </c>
      <c r="AY95" s="18" t="s">
        <v>134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77</v>
      </c>
      <c r="BK95" s="217">
        <f>ROUND(I95*H95,2)</f>
        <v>0</v>
      </c>
      <c r="BL95" s="18" t="s">
        <v>1170</v>
      </c>
      <c r="BM95" s="216" t="s">
        <v>1185</v>
      </c>
    </row>
    <row r="96" spans="1:47" s="2" customFormat="1" ht="12">
      <c r="A96" s="39"/>
      <c r="B96" s="40"/>
      <c r="C96" s="41"/>
      <c r="D96" s="218" t="s">
        <v>143</v>
      </c>
      <c r="E96" s="41"/>
      <c r="F96" s="219" t="s">
        <v>1186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143</v>
      </c>
      <c r="AU96" s="18" t="s">
        <v>79</v>
      </c>
    </row>
    <row r="97" spans="1:65" s="2" customFormat="1" ht="16.5" customHeight="1">
      <c r="A97" s="39"/>
      <c r="B97" s="40"/>
      <c r="C97" s="205" t="s">
        <v>156</v>
      </c>
      <c r="D97" s="205" t="s">
        <v>136</v>
      </c>
      <c r="E97" s="206" t="s">
        <v>1187</v>
      </c>
      <c r="F97" s="207" t="s">
        <v>19</v>
      </c>
      <c r="G97" s="208" t="s">
        <v>152</v>
      </c>
      <c r="H97" s="209">
        <v>1</v>
      </c>
      <c r="I97" s="210"/>
      <c r="J97" s="211">
        <f>ROUND(I97*H97,2)</f>
        <v>0</v>
      </c>
      <c r="K97" s="207" t="s">
        <v>19</v>
      </c>
      <c r="L97" s="45"/>
      <c r="M97" s="212" t="s">
        <v>19</v>
      </c>
      <c r="N97" s="213" t="s">
        <v>40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1170</v>
      </c>
      <c r="AT97" s="216" t="s">
        <v>136</v>
      </c>
      <c r="AU97" s="216" t="s">
        <v>79</v>
      </c>
      <c r="AY97" s="18" t="s">
        <v>134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77</v>
      </c>
      <c r="BK97" s="217">
        <f>ROUND(I97*H97,2)</f>
        <v>0</v>
      </c>
      <c r="BL97" s="18" t="s">
        <v>1170</v>
      </c>
      <c r="BM97" s="216" t="s">
        <v>1188</v>
      </c>
    </row>
    <row r="98" spans="1:47" s="2" customFormat="1" ht="12">
      <c r="A98" s="39"/>
      <c r="B98" s="40"/>
      <c r="C98" s="41"/>
      <c r="D98" s="218" t="s">
        <v>143</v>
      </c>
      <c r="E98" s="41"/>
      <c r="F98" s="219" t="s">
        <v>1189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143</v>
      </c>
      <c r="AU98" s="18" t="s">
        <v>79</v>
      </c>
    </row>
    <row r="99" spans="1:65" s="2" customFormat="1" ht="16.5" customHeight="1">
      <c r="A99" s="39"/>
      <c r="B99" s="40"/>
      <c r="C99" s="205" t="s">
        <v>602</v>
      </c>
      <c r="D99" s="205" t="s">
        <v>136</v>
      </c>
      <c r="E99" s="206" t="s">
        <v>1190</v>
      </c>
      <c r="F99" s="207" t="s">
        <v>19</v>
      </c>
      <c r="G99" s="208" t="s">
        <v>152</v>
      </c>
      <c r="H99" s="209">
        <v>1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40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1170</v>
      </c>
      <c r="AT99" s="216" t="s">
        <v>136</v>
      </c>
      <c r="AU99" s="216" t="s">
        <v>79</v>
      </c>
      <c r="AY99" s="18" t="s">
        <v>134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77</v>
      </c>
      <c r="BK99" s="217">
        <f>ROUND(I99*H99,2)</f>
        <v>0</v>
      </c>
      <c r="BL99" s="18" t="s">
        <v>1170</v>
      </c>
      <c r="BM99" s="216" t="s">
        <v>1191</v>
      </c>
    </row>
    <row r="100" spans="1:47" s="2" customFormat="1" ht="12">
      <c r="A100" s="39"/>
      <c r="B100" s="40"/>
      <c r="C100" s="41"/>
      <c r="D100" s="218" t="s">
        <v>143</v>
      </c>
      <c r="E100" s="41"/>
      <c r="F100" s="219" t="s">
        <v>1192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143</v>
      </c>
      <c r="AU100" s="18" t="s">
        <v>79</v>
      </c>
    </row>
    <row r="101" spans="1:65" s="2" customFormat="1" ht="16.5" customHeight="1">
      <c r="A101" s="39"/>
      <c r="B101" s="40"/>
      <c r="C101" s="205" t="s">
        <v>472</v>
      </c>
      <c r="D101" s="205" t="s">
        <v>136</v>
      </c>
      <c r="E101" s="206" t="s">
        <v>1193</v>
      </c>
      <c r="F101" s="207" t="s">
        <v>19</v>
      </c>
      <c r="G101" s="208" t="s">
        <v>152</v>
      </c>
      <c r="H101" s="209">
        <v>1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40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1170</v>
      </c>
      <c r="AT101" s="216" t="s">
        <v>136</v>
      </c>
      <c r="AU101" s="216" t="s">
        <v>79</v>
      </c>
      <c r="AY101" s="18" t="s">
        <v>134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77</v>
      </c>
      <c r="BK101" s="217">
        <f>ROUND(I101*H101,2)</f>
        <v>0</v>
      </c>
      <c r="BL101" s="18" t="s">
        <v>1170</v>
      </c>
      <c r="BM101" s="216" t="s">
        <v>1194</v>
      </c>
    </row>
    <row r="102" spans="1:47" s="2" customFormat="1" ht="12">
      <c r="A102" s="39"/>
      <c r="B102" s="40"/>
      <c r="C102" s="41"/>
      <c r="D102" s="218" t="s">
        <v>143</v>
      </c>
      <c r="E102" s="41"/>
      <c r="F102" s="219" t="s">
        <v>1195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143</v>
      </c>
      <c r="AU102" s="18" t="s">
        <v>79</v>
      </c>
    </row>
    <row r="103" spans="1:65" s="2" customFormat="1" ht="16.5" customHeight="1">
      <c r="A103" s="39"/>
      <c r="B103" s="40"/>
      <c r="C103" s="205" t="s">
        <v>352</v>
      </c>
      <c r="D103" s="205" t="s">
        <v>136</v>
      </c>
      <c r="E103" s="206" t="s">
        <v>1196</v>
      </c>
      <c r="F103" s="207" t="s">
        <v>19</v>
      </c>
      <c r="G103" s="208" t="s">
        <v>1169</v>
      </c>
      <c r="H103" s="209">
        <v>1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40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1170</v>
      </c>
      <c r="AT103" s="216" t="s">
        <v>136</v>
      </c>
      <c r="AU103" s="216" t="s">
        <v>79</v>
      </c>
      <c r="AY103" s="18" t="s">
        <v>134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77</v>
      </c>
      <c r="BK103" s="217">
        <f>ROUND(I103*H103,2)</f>
        <v>0</v>
      </c>
      <c r="BL103" s="18" t="s">
        <v>1170</v>
      </c>
      <c r="BM103" s="216" t="s">
        <v>1197</v>
      </c>
    </row>
    <row r="104" spans="1:47" s="2" customFormat="1" ht="12">
      <c r="A104" s="39"/>
      <c r="B104" s="40"/>
      <c r="C104" s="41"/>
      <c r="D104" s="218" t="s">
        <v>143</v>
      </c>
      <c r="E104" s="41"/>
      <c r="F104" s="219" t="s">
        <v>1198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143</v>
      </c>
      <c r="AU104" s="18" t="s">
        <v>79</v>
      </c>
    </row>
    <row r="105" spans="1:65" s="2" customFormat="1" ht="16.5" customHeight="1">
      <c r="A105" s="39"/>
      <c r="B105" s="40"/>
      <c r="C105" s="205" t="s">
        <v>490</v>
      </c>
      <c r="D105" s="205" t="s">
        <v>136</v>
      </c>
      <c r="E105" s="206" t="s">
        <v>1199</v>
      </c>
      <c r="F105" s="207" t="s">
        <v>19</v>
      </c>
      <c r="G105" s="208" t="s">
        <v>152</v>
      </c>
      <c r="H105" s="209">
        <v>1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40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1170</v>
      </c>
      <c r="AT105" s="216" t="s">
        <v>136</v>
      </c>
      <c r="AU105" s="216" t="s">
        <v>79</v>
      </c>
      <c r="AY105" s="18" t="s">
        <v>134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77</v>
      </c>
      <c r="BK105" s="217">
        <f>ROUND(I105*H105,2)</f>
        <v>0</v>
      </c>
      <c r="BL105" s="18" t="s">
        <v>1170</v>
      </c>
      <c r="BM105" s="216" t="s">
        <v>1200</v>
      </c>
    </row>
    <row r="106" spans="1:47" s="2" customFormat="1" ht="12">
      <c r="A106" s="39"/>
      <c r="B106" s="40"/>
      <c r="C106" s="41"/>
      <c r="D106" s="218" t="s">
        <v>143</v>
      </c>
      <c r="E106" s="41"/>
      <c r="F106" s="219" t="s">
        <v>1201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143</v>
      </c>
      <c r="AU106" s="18" t="s">
        <v>79</v>
      </c>
    </row>
    <row r="107" spans="1:47" s="2" customFormat="1" ht="12">
      <c r="A107" s="39"/>
      <c r="B107" s="40"/>
      <c r="C107" s="41"/>
      <c r="D107" s="218" t="s">
        <v>310</v>
      </c>
      <c r="E107" s="41"/>
      <c r="F107" s="247" t="s">
        <v>1202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310</v>
      </c>
      <c r="AU107" s="18" t="s">
        <v>79</v>
      </c>
    </row>
    <row r="108" spans="1:65" s="2" customFormat="1" ht="16.5" customHeight="1">
      <c r="A108" s="39"/>
      <c r="B108" s="40"/>
      <c r="C108" s="205" t="s">
        <v>149</v>
      </c>
      <c r="D108" s="205" t="s">
        <v>136</v>
      </c>
      <c r="E108" s="206" t="s">
        <v>1203</v>
      </c>
      <c r="F108" s="207" t="s">
        <v>19</v>
      </c>
      <c r="G108" s="208" t="s">
        <v>1169</v>
      </c>
      <c r="H108" s="209">
        <v>1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40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1170</v>
      </c>
      <c r="AT108" s="216" t="s">
        <v>136</v>
      </c>
      <c r="AU108" s="216" t="s">
        <v>79</v>
      </c>
      <c r="AY108" s="18" t="s">
        <v>134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77</v>
      </c>
      <c r="BK108" s="217">
        <f>ROUND(I108*H108,2)</f>
        <v>0</v>
      </c>
      <c r="BL108" s="18" t="s">
        <v>1170</v>
      </c>
      <c r="BM108" s="216" t="s">
        <v>1204</v>
      </c>
    </row>
    <row r="109" spans="1:47" s="2" customFormat="1" ht="12">
      <c r="A109" s="39"/>
      <c r="B109" s="40"/>
      <c r="C109" s="41"/>
      <c r="D109" s="218" t="s">
        <v>143</v>
      </c>
      <c r="E109" s="41"/>
      <c r="F109" s="219" t="s">
        <v>1205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143</v>
      </c>
      <c r="AU109" s="18" t="s">
        <v>79</v>
      </c>
    </row>
    <row r="110" spans="1:65" s="2" customFormat="1" ht="16.5" customHeight="1">
      <c r="A110" s="39"/>
      <c r="B110" s="40"/>
      <c r="C110" s="205" t="s">
        <v>8</v>
      </c>
      <c r="D110" s="205" t="s">
        <v>136</v>
      </c>
      <c r="E110" s="206" t="s">
        <v>1206</v>
      </c>
      <c r="F110" s="207" t="s">
        <v>19</v>
      </c>
      <c r="G110" s="208" t="s">
        <v>1169</v>
      </c>
      <c r="H110" s="209">
        <v>1</v>
      </c>
      <c r="I110" s="210"/>
      <c r="J110" s="211">
        <f>ROUND(I110*H110,2)</f>
        <v>0</v>
      </c>
      <c r="K110" s="207" t="s">
        <v>19</v>
      </c>
      <c r="L110" s="45"/>
      <c r="M110" s="212" t="s">
        <v>19</v>
      </c>
      <c r="N110" s="213" t="s">
        <v>40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1170</v>
      </c>
      <c r="AT110" s="216" t="s">
        <v>136</v>
      </c>
      <c r="AU110" s="216" t="s">
        <v>79</v>
      </c>
      <c r="AY110" s="18" t="s">
        <v>134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77</v>
      </c>
      <c r="BK110" s="217">
        <f>ROUND(I110*H110,2)</f>
        <v>0</v>
      </c>
      <c r="BL110" s="18" t="s">
        <v>1170</v>
      </c>
      <c r="BM110" s="216" t="s">
        <v>1207</v>
      </c>
    </row>
    <row r="111" spans="1:47" s="2" customFormat="1" ht="12">
      <c r="A111" s="39"/>
      <c r="B111" s="40"/>
      <c r="C111" s="41"/>
      <c r="D111" s="218" t="s">
        <v>143</v>
      </c>
      <c r="E111" s="41"/>
      <c r="F111" s="219" t="s">
        <v>1208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143</v>
      </c>
      <c r="AU111" s="18" t="s">
        <v>79</v>
      </c>
    </row>
    <row r="112" spans="1:65" s="2" customFormat="1" ht="16.5" customHeight="1">
      <c r="A112" s="39"/>
      <c r="B112" s="40"/>
      <c r="C112" s="205" t="s">
        <v>163</v>
      </c>
      <c r="D112" s="205" t="s">
        <v>136</v>
      </c>
      <c r="E112" s="206" t="s">
        <v>1209</v>
      </c>
      <c r="F112" s="207" t="s">
        <v>19</v>
      </c>
      <c r="G112" s="208" t="s">
        <v>1169</v>
      </c>
      <c r="H112" s="209">
        <v>1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40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1170</v>
      </c>
      <c r="AT112" s="216" t="s">
        <v>136</v>
      </c>
      <c r="AU112" s="216" t="s">
        <v>79</v>
      </c>
      <c r="AY112" s="18" t="s">
        <v>134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77</v>
      </c>
      <c r="BK112" s="217">
        <f>ROUND(I112*H112,2)</f>
        <v>0</v>
      </c>
      <c r="BL112" s="18" t="s">
        <v>1170</v>
      </c>
      <c r="BM112" s="216" t="s">
        <v>1210</v>
      </c>
    </row>
    <row r="113" spans="1:47" s="2" customFormat="1" ht="12">
      <c r="A113" s="39"/>
      <c r="B113" s="40"/>
      <c r="C113" s="41"/>
      <c r="D113" s="218" t="s">
        <v>143</v>
      </c>
      <c r="E113" s="41"/>
      <c r="F113" s="219" t="s">
        <v>1211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143</v>
      </c>
      <c r="AU113" s="18" t="s">
        <v>79</v>
      </c>
    </row>
    <row r="114" spans="1:65" s="2" customFormat="1" ht="16.5" customHeight="1">
      <c r="A114" s="39"/>
      <c r="B114" s="40"/>
      <c r="C114" s="205" t="s">
        <v>653</v>
      </c>
      <c r="D114" s="205" t="s">
        <v>136</v>
      </c>
      <c r="E114" s="206" t="s">
        <v>1212</v>
      </c>
      <c r="F114" s="207" t="s">
        <v>19</v>
      </c>
      <c r="G114" s="208" t="s">
        <v>1169</v>
      </c>
      <c r="H114" s="209">
        <v>1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40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1170</v>
      </c>
      <c r="AT114" s="216" t="s">
        <v>136</v>
      </c>
      <c r="AU114" s="216" t="s">
        <v>79</v>
      </c>
      <c r="AY114" s="18" t="s">
        <v>134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77</v>
      </c>
      <c r="BK114" s="217">
        <f>ROUND(I114*H114,2)</f>
        <v>0</v>
      </c>
      <c r="BL114" s="18" t="s">
        <v>1170</v>
      </c>
      <c r="BM114" s="216" t="s">
        <v>1213</v>
      </c>
    </row>
    <row r="115" spans="1:47" s="2" customFormat="1" ht="12">
      <c r="A115" s="39"/>
      <c r="B115" s="40"/>
      <c r="C115" s="41"/>
      <c r="D115" s="218" t="s">
        <v>143</v>
      </c>
      <c r="E115" s="41"/>
      <c r="F115" s="219" t="s">
        <v>1214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143</v>
      </c>
      <c r="AU115" s="18" t="s">
        <v>79</v>
      </c>
    </row>
    <row r="116" spans="1:65" s="2" customFormat="1" ht="16.5" customHeight="1">
      <c r="A116" s="39"/>
      <c r="B116" s="40"/>
      <c r="C116" s="205" t="s">
        <v>655</v>
      </c>
      <c r="D116" s="205" t="s">
        <v>136</v>
      </c>
      <c r="E116" s="206" t="s">
        <v>1215</v>
      </c>
      <c r="F116" s="207" t="s">
        <v>19</v>
      </c>
      <c r="G116" s="208" t="s">
        <v>1169</v>
      </c>
      <c r="H116" s="209">
        <v>1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40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1170</v>
      </c>
      <c r="AT116" s="216" t="s">
        <v>136</v>
      </c>
      <c r="AU116" s="216" t="s">
        <v>79</v>
      </c>
      <c r="AY116" s="18" t="s">
        <v>134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77</v>
      </c>
      <c r="BK116" s="217">
        <f>ROUND(I116*H116,2)</f>
        <v>0</v>
      </c>
      <c r="BL116" s="18" t="s">
        <v>1170</v>
      </c>
      <c r="BM116" s="216" t="s">
        <v>1216</v>
      </c>
    </row>
    <row r="117" spans="1:47" s="2" customFormat="1" ht="12">
      <c r="A117" s="39"/>
      <c r="B117" s="40"/>
      <c r="C117" s="41"/>
      <c r="D117" s="218" t="s">
        <v>143</v>
      </c>
      <c r="E117" s="41"/>
      <c r="F117" s="219" t="s">
        <v>1217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143</v>
      </c>
      <c r="AU117" s="18" t="s">
        <v>79</v>
      </c>
    </row>
    <row r="118" spans="1:47" s="2" customFormat="1" ht="12">
      <c r="A118" s="39"/>
      <c r="B118" s="40"/>
      <c r="C118" s="41"/>
      <c r="D118" s="218" t="s">
        <v>310</v>
      </c>
      <c r="E118" s="41"/>
      <c r="F118" s="247" t="s">
        <v>1218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310</v>
      </c>
      <c r="AU118" s="18" t="s">
        <v>79</v>
      </c>
    </row>
    <row r="119" spans="1:65" s="2" customFormat="1" ht="16.5" customHeight="1">
      <c r="A119" s="39"/>
      <c r="B119" s="40"/>
      <c r="C119" s="205" t="s">
        <v>669</v>
      </c>
      <c r="D119" s="205" t="s">
        <v>136</v>
      </c>
      <c r="E119" s="206" t="s">
        <v>1219</v>
      </c>
      <c r="F119" s="207" t="s">
        <v>19</v>
      </c>
      <c r="G119" s="208" t="s">
        <v>572</v>
      </c>
      <c r="H119" s="209">
        <v>1</v>
      </c>
      <c r="I119" s="210"/>
      <c r="J119" s="211">
        <f>ROUND(I119*H119,2)</f>
        <v>0</v>
      </c>
      <c r="K119" s="207" t="s">
        <v>19</v>
      </c>
      <c r="L119" s="45"/>
      <c r="M119" s="212" t="s">
        <v>19</v>
      </c>
      <c r="N119" s="213" t="s">
        <v>40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1170</v>
      </c>
      <c r="AT119" s="216" t="s">
        <v>136</v>
      </c>
      <c r="AU119" s="216" t="s">
        <v>79</v>
      </c>
      <c r="AY119" s="18" t="s">
        <v>134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77</v>
      </c>
      <c r="BK119" s="217">
        <f>ROUND(I119*H119,2)</f>
        <v>0</v>
      </c>
      <c r="BL119" s="18" t="s">
        <v>1170</v>
      </c>
      <c r="BM119" s="216" t="s">
        <v>1220</v>
      </c>
    </row>
    <row r="120" spans="1:47" s="2" customFormat="1" ht="12">
      <c r="A120" s="39"/>
      <c r="B120" s="40"/>
      <c r="C120" s="41"/>
      <c r="D120" s="218" t="s">
        <v>143</v>
      </c>
      <c r="E120" s="41"/>
      <c r="F120" s="219" t="s">
        <v>1221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143</v>
      </c>
      <c r="AU120" s="18" t="s">
        <v>79</v>
      </c>
    </row>
    <row r="121" spans="1:65" s="2" customFormat="1" ht="16.5" customHeight="1">
      <c r="A121" s="39"/>
      <c r="B121" s="40"/>
      <c r="C121" s="205" t="s">
        <v>7</v>
      </c>
      <c r="D121" s="205" t="s">
        <v>136</v>
      </c>
      <c r="E121" s="206" t="s">
        <v>1222</v>
      </c>
      <c r="F121" s="207" t="s">
        <v>19</v>
      </c>
      <c r="G121" s="208" t="s">
        <v>572</v>
      </c>
      <c r="H121" s="209">
        <v>1</v>
      </c>
      <c r="I121" s="210"/>
      <c r="J121" s="211">
        <f>ROUND(I121*H121,2)</f>
        <v>0</v>
      </c>
      <c r="K121" s="207" t="s">
        <v>19</v>
      </c>
      <c r="L121" s="45"/>
      <c r="M121" s="212" t="s">
        <v>19</v>
      </c>
      <c r="N121" s="213" t="s">
        <v>40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1170</v>
      </c>
      <c r="AT121" s="216" t="s">
        <v>136</v>
      </c>
      <c r="AU121" s="216" t="s">
        <v>79</v>
      </c>
      <c r="AY121" s="18" t="s">
        <v>134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77</v>
      </c>
      <c r="BK121" s="217">
        <f>ROUND(I121*H121,2)</f>
        <v>0</v>
      </c>
      <c r="BL121" s="18" t="s">
        <v>1170</v>
      </c>
      <c r="BM121" s="216" t="s">
        <v>1223</v>
      </c>
    </row>
    <row r="122" spans="1:47" s="2" customFormat="1" ht="12">
      <c r="A122" s="39"/>
      <c r="B122" s="40"/>
      <c r="C122" s="41"/>
      <c r="D122" s="218" t="s">
        <v>143</v>
      </c>
      <c r="E122" s="41"/>
      <c r="F122" s="219" t="s">
        <v>1224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143</v>
      </c>
      <c r="AU122" s="18" t="s">
        <v>79</v>
      </c>
    </row>
    <row r="123" spans="1:47" s="2" customFormat="1" ht="12">
      <c r="A123" s="39"/>
      <c r="B123" s="40"/>
      <c r="C123" s="41"/>
      <c r="D123" s="218" t="s">
        <v>310</v>
      </c>
      <c r="E123" s="41"/>
      <c r="F123" s="247" t="s">
        <v>1225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310</v>
      </c>
      <c r="AU123" s="18" t="s">
        <v>79</v>
      </c>
    </row>
    <row r="124" spans="1:65" s="2" customFormat="1" ht="16.5" customHeight="1">
      <c r="A124" s="39"/>
      <c r="B124" s="40"/>
      <c r="C124" s="205" t="s">
        <v>680</v>
      </c>
      <c r="D124" s="205" t="s">
        <v>136</v>
      </c>
      <c r="E124" s="206" t="s">
        <v>1226</v>
      </c>
      <c r="F124" s="207" t="s">
        <v>19</v>
      </c>
      <c r="G124" s="208" t="s">
        <v>1169</v>
      </c>
      <c r="H124" s="209">
        <v>1</v>
      </c>
      <c r="I124" s="210"/>
      <c r="J124" s="211">
        <f>ROUND(I124*H124,2)</f>
        <v>0</v>
      </c>
      <c r="K124" s="207" t="s">
        <v>19</v>
      </c>
      <c r="L124" s="45"/>
      <c r="M124" s="212" t="s">
        <v>19</v>
      </c>
      <c r="N124" s="213" t="s">
        <v>40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1170</v>
      </c>
      <c r="AT124" s="216" t="s">
        <v>136</v>
      </c>
      <c r="AU124" s="216" t="s">
        <v>79</v>
      </c>
      <c r="AY124" s="18" t="s">
        <v>134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77</v>
      </c>
      <c r="BK124" s="217">
        <f>ROUND(I124*H124,2)</f>
        <v>0</v>
      </c>
      <c r="BL124" s="18" t="s">
        <v>1170</v>
      </c>
      <c r="BM124" s="216" t="s">
        <v>1227</v>
      </c>
    </row>
    <row r="125" spans="1:47" s="2" customFormat="1" ht="12">
      <c r="A125" s="39"/>
      <c r="B125" s="40"/>
      <c r="C125" s="41"/>
      <c r="D125" s="218" t="s">
        <v>143</v>
      </c>
      <c r="E125" s="41"/>
      <c r="F125" s="219" t="s">
        <v>1228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143</v>
      </c>
      <c r="AU125" s="18" t="s">
        <v>79</v>
      </c>
    </row>
    <row r="126" spans="1:47" s="2" customFormat="1" ht="12">
      <c r="A126" s="39"/>
      <c r="B126" s="40"/>
      <c r="C126" s="41"/>
      <c r="D126" s="218" t="s">
        <v>310</v>
      </c>
      <c r="E126" s="41"/>
      <c r="F126" s="247" t="s">
        <v>1229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310</v>
      </c>
      <c r="AU126" s="18" t="s">
        <v>79</v>
      </c>
    </row>
    <row r="127" spans="1:63" s="12" customFormat="1" ht="25.9" customHeight="1">
      <c r="A127" s="12"/>
      <c r="B127" s="189"/>
      <c r="C127" s="190"/>
      <c r="D127" s="191" t="s">
        <v>68</v>
      </c>
      <c r="E127" s="192" t="s">
        <v>95</v>
      </c>
      <c r="F127" s="192" t="s">
        <v>96</v>
      </c>
      <c r="G127" s="190"/>
      <c r="H127" s="190"/>
      <c r="I127" s="193"/>
      <c r="J127" s="194">
        <f>BK127</f>
        <v>0</v>
      </c>
      <c r="K127" s="190"/>
      <c r="L127" s="195"/>
      <c r="M127" s="196"/>
      <c r="N127" s="197"/>
      <c r="O127" s="197"/>
      <c r="P127" s="198">
        <f>P128+P129+P130</f>
        <v>0</v>
      </c>
      <c r="Q127" s="197"/>
      <c r="R127" s="198">
        <f>R128+R129+R130</f>
        <v>0</v>
      </c>
      <c r="S127" s="197"/>
      <c r="T127" s="199">
        <f>T128+T129+T130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0" t="s">
        <v>156</v>
      </c>
      <c r="AT127" s="201" t="s">
        <v>68</v>
      </c>
      <c r="AU127" s="201" t="s">
        <v>69</v>
      </c>
      <c r="AY127" s="200" t="s">
        <v>134</v>
      </c>
      <c r="BK127" s="202">
        <f>BK128+BK129+BK130</f>
        <v>0</v>
      </c>
    </row>
    <row r="128" spans="1:65" s="2" customFormat="1" ht="16.5" customHeight="1">
      <c r="A128" s="39"/>
      <c r="B128" s="40"/>
      <c r="C128" s="205" t="s">
        <v>683</v>
      </c>
      <c r="D128" s="205" t="s">
        <v>136</v>
      </c>
      <c r="E128" s="206" t="s">
        <v>1230</v>
      </c>
      <c r="F128" s="207" t="s">
        <v>1231</v>
      </c>
      <c r="G128" s="208" t="s">
        <v>572</v>
      </c>
      <c r="H128" s="209">
        <v>1</v>
      </c>
      <c r="I128" s="210"/>
      <c r="J128" s="211">
        <f>ROUND(I128*H128,2)</f>
        <v>0</v>
      </c>
      <c r="K128" s="207" t="s">
        <v>19</v>
      </c>
      <c r="L128" s="45"/>
      <c r="M128" s="212" t="s">
        <v>19</v>
      </c>
      <c r="N128" s="213" t="s">
        <v>40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141</v>
      </c>
      <c r="AT128" s="216" t="s">
        <v>136</v>
      </c>
      <c r="AU128" s="216" t="s">
        <v>77</v>
      </c>
      <c r="AY128" s="18" t="s">
        <v>134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77</v>
      </c>
      <c r="BK128" s="217">
        <f>ROUND(I128*H128,2)</f>
        <v>0</v>
      </c>
      <c r="BL128" s="18" t="s">
        <v>141</v>
      </c>
      <c r="BM128" s="216" t="s">
        <v>1232</v>
      </c>
    </row>
    <row r="129" spans="1:47" s="2" customFormat="1" ht="12">
      <c r="A129" s="39"/>
      <c r="B129" s="40"/>
      <c r="C129" s="41"/>
      <c r="D129" s="218" t="s">
        <v>143</v>
      </c>
      <c r="E129" s="41"/>
      <c r="F129" s="219" t="s">
        <v>1231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143</v>
      </c>
      <c r="AU129" s="18" t="s">
        <v>77</v>
      </c>
    </row>
    <row r="130" spans="1:63" s="12" customFormat="1" ht="22.8" customHeight="1">
      <c r="A130" s="12"/>
      <c r="B130" s="189"/>
      <c r="C130" s="190"/>
      <c r="D130" s="191" t="s">
        <v>68</v>
      </c>
      <c r="E130" s="203" t="s">
        <v>1233</v>
      </c>
      <c r="F130" s="203" t="s">
        <v>1234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SUM(P131:P153)</f>
        <v>0</v>
      </c>
      <c r="Q130" s="197"/>
      <c r="R130" s="198">
        <f>SUM(R131:R153)</f>
        <v>0</v>
      </c>
      <c r="S130" s="197"/>
      <c r="T130" s="199">
        <f>SUM(T131:T153)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0" t="s">
        <v>156</v>
      </c>
      <c r="AT130" s="201" t="s">
        <v>68</v>
      </c>
      <c r="AU130" s="201" t="s">
        <v>77</v>
      </c>
      <c r="AY130" s="200" t="s">
        <v>134</v>
      </c>
      <c r="BK130" s="202">
        <f>SUM(BK131:BK153)</f>
        <v>0</v>
      </c>
    </row>
    <row r="131" spans="1:65" s="2" customFormat="1" ht="16.5" customHeight="1">
      <c r="A131" s="39"/>
      <c r="B131" s="40"/>
      <c r="C131" s="205" t="s">
        <v>258</v>
      </c>
      <c r="D131" s="205" t="s">
        <v>136</v>
      </c>
      <c r="E131" s="206" t="s">
        <v>1235</v>
      </c>
      <c r="F131" s="207" t="s">
        <v>1236</v>
      </c>
      <c r="G131" s="208" t="s">
        <v>572</v>
      </c>
      <c r="H131" s="209">
        <v>1</v>
      </c>
      <c r="I131" s="210"/>
      <c r="J131" s="211">
        <f>ROUND(I131*H131,2)</f>
        <v>0</v>
      </c>
      <c r="K131" s="207" t="s">
        <v>1237</v>
      </c>
      <c r="L131" s="45"/>
      <c r="M131" s="212" t="s">
        <v>19</v>
      </c>
      <c r="N131" s="213" t="s">
        <v>40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1238</v>
      </c>
      <c r="AT131" s="216" t="s">
        <v>136</v>
      </c>
      <c r="AU131" s="216" t="s">
        <v>79</v>
      </c>
      <c r="AY131" s="18" t="s">
        <v>134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77</v>
      </c>
      <c r="BK131" s="217">
        <f>ROUND(I131*H131,2)</f>
        <v>0</v>
      </c>
      <c r="BL131" s="18" t="s">
        <v>1238</v>
      </c>
      <c r="BM131" s="216" t="s">
        <v>1239</v>
      </c>
    </row>
    <row r="132" spans="1:47" s="2" customFormat="1" ht="12">
      <c r="A132" s="39"/>
      <c r="B132" s="40"/>
      <c r="C132" s="41"/>
      <c r="D132" s="218" t="s">
        <v>143</v>
      </c>
      <c r="E132" s="41"/>
      <c r="F132" s="219" t="s">
        <v>1236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143</v>
      </c>
      <c r="AU132" s="18" t="s">
        <v>79</v>
      </c>
    </row>
    <row r="133" spans="1:47" s="2" customFormat="1" ht="12">
      <c r="A133" s="39"/>
      <c r="B133" s="40"/>
      <c r="C133" s="41"/>
      <c r="D133" s="223" t="s">
        <v>145</v>
      </c>
      <c r="E133" s="41"/>
      <c r="F133" s="224" t="s">
        <v>1240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145</v>
      </c>
      <c r="AU133" s="18" t="s">
        <v>79</v>
      </c>
    </row>
    <row r="134" spans="1:47" s="2" customFormat="1" ht="12">
      <c r="A134" s="39"/>
      <c r="B134" s="40"/>
      <c r="C134" s="41"/>
      <c r="D134" s="218" t="s">
        <v>308</v>
      </c>
      <c r="E134" s="41"/>
      <c r="F134" s="247" t="s">
        <v>1241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308</v>
      </c>
      <c r="AU134" s="18" t="s">
        <v>79</v>
      </c>
    </row>
    <row r="135" spans="1:47" s="2" customFormat="1" ht="12">
      <c r="A135" s="39"/>
      <c r="B135" s="40"/>
      <c r="C135" s="41"/>
      <c r="D135" s="218" t="s">
        <v>310</v>
      </c>
      <c r="E135" s="41"/>
      <c r="F135" s="247" t="s">
        <v>1242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310</v>
      </c>
      <c r="AU135" s="18" t="s">
        <v>79</v>
      </c>
    </row>
    <row r="136" spans="1:51" s="13" customFormat="1" ht="12">
      <c r="A136" s="13"/>
      <c r="B136" s="225"/>
      <c r="C136" s="226"/>
      <c r="D136" s="218" t="s">
        <v>147</v>
      </c>
      <c r="E136" s="227" t="s">
        <v>19</v>
      </c>
      <c r="F136" s="228" t="s">
        <v>77</v>
      </c>
      <c r="G136" s="226"/>
      <c r="H136" s="229">
        <v>1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147</v>
      </c>
      <c r="AU136" s="235" t="s">
        <v>79</v>
      </c>
      <c r="AV136" s="13" t="s">
        <v>79</v>
      </c>
      <c r="AW136" s="13" t="s">
        <v>31</v>
      </c>
      <c r="AX136" s="13" t="s">
        <v>77</v>
      </c>
      <c r="AY136" s="235" t="s">
        <v>134</v>
      </c>
    </row>
    <row r="137" spans="1:65" s="2" customFormat="1" ht="37.8" customHeight="1">
      <c r="A137" s="39"/>
      <c r="B137" s="40"/>
      <c r="C137" s="205" t="s">
        <v>293</v>
      </c>
      <c r="D137" s="205" t="s">
        <v>136</v>
      </c>
      <c r="E137" s="206" t="s">
        <v>1243</v>
      </c>
      <c r="F137" s="207" t="s">
        <v>1244</v>
      </c>
      <c r="G137" s="208" t="s">
        <v>1169</v>
      </c>
      <c r="H137" s="209">
        <v>1</v>
      </c>
      <c r="I137" s="210"/>
      <c r="J137" s="211">
        <f>ROUND(I137*H137,2)</f>
        <v>0</v>
      </c>
      <c r="K137" s="207" t="s">
        <v>19</v>
      </c>
      <c r="L137" s="45"/>
      <c r="M137" s="212" t="s">
        <v>19</v>
      </c>
      <c r="N137" s="213" t="s">
        <v>40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141</v>
      </c>
      <c r="AT137" s="216" t="s">
        <v>136</v>
      </c>
      <c r="AU137" s="216" t="s">
        <v>79</v>
      </c>
      <c r="AY137" s="18" t="s">
        <v>134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77</v>
      </c>
      <c r="BK137" s="217">
        <f>ROUND(I137*H137,2)</f>
        <v>0</v>
      </c>
      <c r="BL137" s="18" t="s">
        <v>141</v>
      </c>
      <c r="BM137" s="216" t="s">
        <v>1245</v>
      </c>
    </row>
    <row r="138" spans="1:47" s="2" customFormat="1" ht="12">
      <c r="A138" s="39"/>
      <c r="B138" s="40"/>
      <c r="C138" s="41"/>
      <c r="D138" s="218" t="s">
        <v>143</v>
      </c>
      <c r="E138" s="41"/>
      <c r="F138" s="219" t="s">
        <v>1244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143</v>
      </c>
      <c r="AU138" s="18" t="s">
        <v>79</v>
      </c>
    </row>
    <row r="139" spans="1:65" s="2" customFormat="1" ht="21.75" customHeight="1">
      <c r="A139" s="39"/>
      <c r="B139" s="40"/>
      <c r="C139" s="205" t="s">
        <v>694</v>
      </c>
      <c r="D139" s="205" t="s">
        <v>136</v>
      </c>
      <c r="E139" s="206" t="s">
        <v>1246</v>
      </c>
      <c r="F139" s="207" t="s">
        <v>1247</v>
      </c>
      <c r="G139" s="208" t="s">
        <v>572</v>
      </c>
      <c r="H139" s="209">
        <v>1</v>
      </c>
      <c r="I139" s="210"/>
      <c r="J139" s="211">
        <f>ROUND(I139*H139,2)</f>
        <v>0</v>
      </c>
      <c r="K139" s="207" t="s">
        <v>19</v>
      </c>
      <c r="L139" s="45"/>
      <c r="M139" s="212" t="s">
        <v>19</v>
      </c>
      <c r="N139" s="213" t="s">
        <v>40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141</v>
      </c>
      <c r="AT139" s="216" t="s">
        <v>136</v>
      </c>
      <c r="AU139" s="216" t="s">
        <v>79</v>
      </c>
      <c r="AY139" s="18" t="s">
        <v>134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77</v>
      </c>
      <c r="BK139" s="217">
        <f>ROUND(I139*H139,2)</f>
        <v>0</v>
      </c>
      <c r="BL139" s="18" t="s">
        <v>141</v>
      </c>
      <c r="BM139" s="216" t="s">
        <v>1248</v>
      </c>
    </row>
    <row r="140" spans="1:47" s="2" customFormat="1" ht="12">
      <c r="A140" s="39"/>
      <c r="B140" s="40"/>
      <c r="C140" s="41"/>
      <c r="D140" s="218" t="s">
        <v>143</v>
      </c>
      <c r="E140" s="41"/>
      <c r="F140" s="219" t="s">
        <v>1249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143</v>
      </c>
      <c r="AU140" s="18" t="s">
        <v>79</v>
      </c>
    </row>
    <row r="141" spans="1:51" s="13" customFormat="1" ht="12">
      <c r="A141" s="13"/>
      <c r="B141" s="225"/>
      <c r="C141" s="226"/>
      <c r="D141" s="218" t="s">
        <v>147</v>
      </c>
      <c r="E141" s="227" t="s">
        <v>19</v>
      </c>
      <c r="F141" s="228" t="s">
        <v>77</v>
      </c>
      <c r="G141" s="226"/>
      <c r="H141" s="229">
        <v>1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147</v>
      </c>
      <c r="AU141" s="235" t="s">
        <v>79</v>
      </c>
      <c r="AV141" s="13" t="s">
        <v>79</v>
      </c>
      <c r="AW141" s="13" t="s">
        <v>31</v>
      </c>
      <c r="AX141" s="13" t="s">
        <v>77</v>
      </c>
      <c r="AY141" s="235" t="s">
        <v>134</v>
      </c>
    </row>
    <row r="142" spans="1:65" s="2" customFormat="1" ht="24.15" customHeight="1">
      <c r="A142" s="39"/>
      <c r="B142" s="40"/>
      <c r="C142" s="205" t="s">
        <v>285</v>
      </c>
      <c r="D142" s="205" t="s">
        <v>136</v>
      </c>
      <c r="E142" s="206" t="s">
        <v>1250</v>
      </c>
      <c r="F142" s="207" t="s">
        <v>1251</v>
      </c>
      <c r="G142" s="208" t="s">
        <v>1169</v>
      </c>
      <c r="H142" s="209">
        <v>1</v>
      </c>
      <c r="I142" s="210"/>
      <c r="J142" s="211">
        <f>ROUND(I142*H142,2)</f>
        <v>0</v>
      </c>
      <c r="K142" s="207" t="s">
        <v>19</v>
      </c>
      <c r="L142" s="45"/>
      <c r="M142" s="212" t="s">
        <v>19</v>
      </c>
      <c r="N142" s="213" t="s">
        <v>40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141</v>
      </c>
      <c r="AT142" s="216" t="s">
        <v>136</v>
      </c>
      <c r="AU142" s="216" t="s">
        <v>79</v>
      </c>
      <c r="AY142" s="18" t="s">
        <v>134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77</v>
      </c>
      <c r="BK142" s="217">
        <f>ROUND(I142*H142,2)</f>
        <v>0</v>
      </c>
      <c r="BL142" s="18" t="s">
        <v>141</v>
      </c>
      <c r="BM142" s="216" t="s">
        <v>1252</v>
      </c>
    </row>
    <row r="143" spans="1:47" s="2" customFormat="1" ht="12">
      <c r="A143" s="39"/>
      <c r="B143" s="40"/>
      <c r="C143" s="41"/>
      <c r="D143" s="218" t="s">
        <v>143</v>
      </c>
      <c r="E143" s="41"/>
      <c r="F143" s="219" t="s">
        <v>1251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143</v>
      </c>
      <c r="AU143" s="18" t="s">
        <v>79</v>
      </c>
    </row>
    <row r="144" spans="1:65" s="2" customFormat="1" ht="16.5" customHeight="1">
      <c r="A144" s="39"/>
      <c r="B144" s="40"/>
      <c r="C144" s="205" t="s">
        <v>705</v>
      </c>
      <c r="D144" s="205" t="s">
        <v>136</v>
      </c>
      <c r="E144" s="206" t="s">
        <v>1253</v>
      </c>
      <c r="F144" s="207" t="s">
        <v>1254</v>
      </c>
      <c r="G144" s="208" t="s">
        <v>1169</v>
      </c>
      <c r="H144" s="209">
        <v>1</v>
      </c>
      <c r="I144" s="210"/>
      <c r="J144" s="211">
        <f>ROUND(I144*H144,2)</f>
        <v>0</v>
      </c>
      <c r="K144" s="207" t="s">
        <v>19</v>
      </c>
      <c r="L144" s="45"/>
      <c r="M144" s="212" t="s">
        <v>19</v>
      </c>
      <c r="N144" s="213" t="s">
        <v>40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141</v>
      </c>
      <c r="AT144" s="216" t="s">
        <v>136</v>
      </c>
      <c r="AU144" s="216" t="s">
        <v>79</v>
      </c>
      <c r="AY144" s="18" t="s">
        <v>134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77</v>
      </c>
      <c r="BK144" s="217">
        <f>ROUND(I144*H144,2)</f>
        <v>0</v>
      </c>
      <c r="BL144" s="18" t="s">
        <v>141</v>
      </c>
      <c r="BM144" s="216" t="s">
        <v>1255</v>
      </c>
    </row>
    <row r="145" spans="1:47" s="2" customFormat="1" ht="12">
      <c r="A145" s="39"/>
      <c r="B145" s="40"/>
      <c r="C145" s="41"/>
      <c r="D145" s="218" t="s">
        <v>143</v>
      </c>
      <c r="E145" s="41"/>
      <c r="F145" s="219" t="s">
        <v>1254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143</v>
      </c>
      <c r="AU145" s="18" t="s">
        <v>79</v>
      </c>
    </row>
    <row r="146" spans="1:65" s="2" customFormat="1" ht="37.8" customHeight="1">
      <c r="A146" s="39"/>
      <c r="B146" s="40"/>
      <c r="C146" s="205" t="s">
        <v>332</v>
      </c>
      <c r="D146" s="205" t="s">
        <v>136</v>
      </c>
      <c r="E146" s="206" t="s">
        <v>1256</v>
      </c>
      <c r="F146" s="207" t="s">
        <v>1257</v>
      </c>
      <c r="G146" s="208" t="s">
        <v>1169</v>
      </c>
      <c r="H146" s="209">
        <v>1</v>
      </c>
      <c r="I146" s="210"/>
      <c r="J146" s="211">
        <f>ROUND(I146*H146,2)</f>
        <v>0</v>
      </c>
      <c r="K146" s="207" t="s">
        <v>19</v>
      </c>
      <c r="L146" s="45"/>
      <c r="M146" s="212" t="s">
        <v>19</v>
      </c>
      <c r="N146" s="213" t="s">
        <v>40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141</v>
      </c>
      <c r="AT146" s="216" t="s">
        <v>136</v>
      </c>
      <c r="AU146" s="216" t="s">
        <v>79</v>
      </c>
      <c r="AY146" s="18" t="s">
        <v>134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77</v>
      </c>
      <c r="BK146" s="217">
        <f>ROUND(I146*H146,2)</f>
        <v>0</v>
      </c>
      <c r="BL146" s="18" t="s">
        <v>141</v>
      </c>
      <c r="BM146" s="216" t="s">
        <v>1258</v>
      </c>
    </row>
    <row r="147" spans="1:47" s="2" customFormat="1" ht="12">
      <c r="A147" s="39"/>
      <c r="B147" s="40"/>
      <c r="C147" s="41"/>
      <c r="D147" s="218" t="s">
        <v>143</v>
      </c>
      <c r="E147" s="41"/>
      <c r="F147" s="219" t="s">
        <v>1257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143</v>
      </c>
      <c r="AU147" s="18" t="s">
        <v>79</v>
      </c>
    </row>
    <row r="148" spans="1:65" s="2" customFormat="1" ht="16.5" customHeight="1">
      <c r="A148" s="39"/>
      <c r="B148" s="40"/>
      <c r="C148" s="205" t="s">
        <v>340</v>
      </c>
      <c r="D148" s="205" t="s">
        <v>136</v>
      </c>
      <c r="E148" s="206" t="s">
        <v>1259</v>
      </c>
      <c r="F148" s="207" t="s">
        <v>1260</v>
      </c>
      <c r="G148" s="208" t="s">
        <v>1169</v>
      </c>
      <c r="H148" s="209">
        <v>1</v>
      </c>
      <c r="I148" s="210"/>
      <c r="J148" s="211">
        <f>ROUND(I148*H148,2)</f>
        <v>0</v>
      </c>
      <c r="K148" s="207" t="s">
        <v>19</v>
      </c>
      <c r="L148" s="45"/>
      <c r="M148" s="212" t="s">
        <v>19</v>
      </c>
      <c r="N148" s="213" t="s">
        <v>40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141</v>
      </c>
      <c r="AT148" s="216" t="s">
        <v>136</v>
      </c>
      <c r="AU148" s="216" t="s">
        <v>79</v>
      </c>
      <c r="AY148" s="18" t="s">
        <v>134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77</v>
      </c>
      <c r="BK148" s="217">
        <f>ROUND(I148*H148,2)</f>
        <v>0</v>
      </c>
      <c r="BL148" s="18" t="s">
        <v>141</v>
      </c>
      <c r="BM148" s="216" t="s">
        <v>1261</v>
      </c>
    </row>
    <row r="149" spans="1:47" s="2" customFormat="1" ht="12">
      <c r="A149" s="39"/>
      <c r="B149" s="40"/>
      <c r="C149" s="41"/>
      <c r="D149" s="218" t="s">
        <v>143</v>
      </c>
      <c r="E149" s="41"/>
      <c r="F149" s="219" t="s">
        <v>1260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143</v>
      </c>
      <c r="AU149" s="18" t="s">
        <v>79</v>
      </c>
    </row>
    <row r="150" spans="1:65" s="2" customFormat="1" ht="16.5" customHeight="1">
      <c r="A150" s="39"/>
      <c r="B150" s="40"/>
      <c r="C150" s="205" t="s">
        <v>347</v>
      </c>
      <c r="D150" s="205" t="s">
        <v>136</v>
      </c>
      <c r="E150" s="206" t="s">
        <v>1262</v>
      </c>
      <c r="F150" s="207" t="s">
        <v>1263</v>
      </c>
      <c r="G150" s="208" t="s">
        <v>1169</v>
      </c>
      <c r="H150" s="209">
        <v>1</v>
      </c>
      <c r="I150" s="210"/>
      <c r="J150" s="211">
        <f>ROUND(I150*H150,2)</f>
        <v>0</v>
      </c>
      <c r="K150" s="207" t="s">
        <v>19</v>
      </c>
      <c r="L150" s="45"/>
      <c r="M150" s="212" t="s">
        <v>19</v>
      </c>
      <c r="N150" s="213" t="s">
        <v>40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141</v>
      </c>
      <c r="AT150" s="216" t="s">
        <v>136</v>
      </c>
      <c r="AU150" s="216" t="s">
        <v>79</v>
      </c>
      <c r="AY150" s="18" t="s">
        <v>134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77</v>
      </c>
      <c r="BK150" s="217">
        <f>ROUND(I150*H150,2)</f>
        <v>0</v>
      </c>
      <c r="BL150" s="18" t="s">
        <v>141</v>
      </c>
      <c r="BM150" s="216" t="s">
        <v>1264</v>
      </c>
    </row>
    <row r="151" spans="1:47" s="2" customFormat="1" ht="12">
      <c r="A151" s="39"/>
      <c r="B151" s="40"/>
      <c r="C151" s="41"/>
      <c r="D151" s="218" t="s">
        <v>143</v>
      </c>
      <c r="E151" s="41"/>
      <c r="F151" s="219" t="s">
        <v>1263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143</v>
      </c>
      <c r="AU151" s="18" t="s">
        <v>79</v>
      </c>
    </row>
    <row r="152" spans="1:65" s="2" customFormat="1" ht="37.8" customHeight="1">
      <c r="A152" s="39"/>
      <c r="B152" s="40"/>
      <c r="C152" s="205" t="s">
        <v>264</v>
      </c>
      <c r="D152" s="205" t="s">
        <v>136</v>
      </c>
      <c r="E152" s="206" t="s">
        <v>1265</v>
      </c>
      <c r="F152" s="207" t="s">
        <v>1266</v>
      </c>
      <c r="G152" s="208" t="s">
        <v>1169</v>
      </c>
      <c r="H152" s="209">
        <v>1</v>
      </c>
      <c r="I152" s="210"/>
      <c r="J152" s="211">
        <f>ROUND(I152*H152,2)</f>
        <v>0</v>
      </c>
      <c r="K152" s="207" t="s">
        <v>19</v>
      </c>
      <c r="L152" s="45"/>
      <c r="M152" s="212" t="s">
        <v>19</v>
      </c>
      <c r="N152" s="213" t="s">
        <v>40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141</v>
      </c>
      <c r="AT152" s="216" t="s">
        <v>136</v>
      </c>
      <c r="AU152" s="216" t="s">
        <v>79</v>
      </c>
      <c r="AY152" s="18" t="s">
        <v>134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77</v>
      </c>
      <c r="BK152" s="217">
        <f>ROUND(I152*H152,2)</f>
        <v>0</v>
      </c>
      <c r="BL152" s="18" t="s">
        <v>141</v>
      </c>
      <c r="BM152" s="216" t="s">
        <v>1267</v>
      </c>
    </row>
    <row r="153" spans="1:47" s="2" customFormat="1" ht="12">
      <c r="A153" s="39"/>
      <c r="B153" s="40"/>
      <c r="C153" s="41"/>
      <c r="D153" s="218" t="s">
        <v>143</v>
      </c>
      <c r="E153" s="41"/>
      <c r="F153" s="219" t="s">
        <v>1268</v>
      </c>
      <c r="G153" s="41"/>
      <c r="H153" s="41"/>
      <c r="I153" s="220"/>
      <c r="J153" s="41"/>
      <c r="K153" s="41"/>
      <c r="L153" s="45"/>
      <c r="M153" s="258"/>
      <c r="N153" s="259"/>
      <c r="O153" s="260"/>
      <c r="P153" s="260"/>
      <c r="Q153" s="260"/>
      <c r="R153" s="260"/>
      <c r="S153" s="260"/>
      <c r="T153" s="261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143</v>
      </c>
      <c r="AU153" s="18" t="s">
        <v>79</v>
      </c>
    </row>
    <row r="154" spans="1:31" s="2" customFormat="1" ht="6.95" customHeight="1">
      <c r="A154" s="39"/>
      <c r="B154" s="60"/>
      <c r="C154" s="61"/>
      <c r="D154" s="61"/>
      <c r="E154" s="61"/>
      <c r="F154" s="61"/>
      <c r="G154" s="61"/>
      <c r="H154" s="61"/>
      <c r="I154" s="61"/>
      <c r="J154" s="61"/>
      <c r="K154" s="61"/>
      <c r="L154" s="45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sheetProtection password="CC35" sheet="1" objects="1" scenarios="1" formatColumns="0" formatRows="0" autoFilter="0"/>
  <autoFilter ref="C82:K15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133" r:id="rId1" display="https://podminky.urs.cz/item/CS_URS_2021_01/01111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79</v>
      </c>
    </row>
    <row r="4" spans="2:46" s="1" customFormat="1" ht="24.95" customHeight="1">
      <c r="B4" s="21"/>
      <c r="D4" s="131" t="s">
        <v>102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Hospodaření se srážkovými vodami na území obce Skřípov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1269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22. 11. 2022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ROUND((SUM(BE81:BE127)),2)</f>
        <v>0</v>
      </c>
      <c r="G33" s="39"/>
      <c r="H33" s="39"/>
      <c r="I33" s="149">
        <v>0.21</v>
      </c>
      <c r="J33" s="148">
        <f>ROUND(((SUM(BE81:BE127))*I33),2)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ROUND((SUM(BF81:BF127)),2)</f>
        <v>0</v>
      </c>
      <c r="G34" s="39"/>
      <c r="H34" s="39"/>
      <c r="I34" s="149">
        <v>0.15</v>
      </c>
      <c r="J34" s="148">
        <f>ROUND(((SUM(BF81:BF127))*I34),2)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ROUND((SUM(BG81:BG127)),2)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ROUND((SUM(BH81:BH127)),2)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ROUND((SUM(BI81:BI127)),2)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Hospodaření se srážkovými vodami na území obce Skřípov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S0 07 - Náhradní výsadba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22. 11. 2022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106</v>
      </c>
      <c r="D57" s="163"/>
      <c r="E57" s="163"/>
      <c r="F57" s="163"/>
      <c r="G57" s="163"/>
      <c r="H57" s="163"/>
      <c r="I57" s="163"/>
      <c r="J57" s="164" t="s">
        <v>107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108</v>
      </c>
    </row>
    <row r="60" spans="1:31" s="9" customFormat="1" ht="24.95" customHeight="1">
      <c r="A60" s="9"/>
      <c r="B60" s="166"/>
      <c r="C60" s="167"/>
      <c r="D60" s="168" t="s">
        <v>109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110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119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61" t="str">
        <f>E7</f>
        <v>Hospodaření se srážkovými vodami na území obce Skřípov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103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S0 07 - Náhradní výsadba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 </v>
      </c>
      <c r="G75" s="41"/>
      <c r="H75" s="41"/>
      <c r="I75" s="33" t="s">
        <v>23</v>
      </c>
      <c r="J75" s="73" t="str">
        <f>IF(J12="","",J12)</f>
        <v>22. 11. 2022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25</v>
      </c>
      <c r="D77" s="41"/>
      <c r="E77" s="41"/>
      <c r="F77" s="28" t="str">
        <f>E15</f>
        <v xml:space="preserve"> </v>
      </c>
      <c r="G77" s="41"/>
      <c r="H77" s="41"/>
      <c r="I77" s="33" t="s">
        <v>30</v>
      </c>
      <c r="J77" s="37" t="str">
        <f>E21</f>
        <v xml:space="preserve"> 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28</v>
      </c>
      <c r="D78" s="41"/>
      <c r="E78" s="41"/>
      <c r="F78" s="28" t="str">
        <f>IF(E18="","",E18)</f>
        <v>Vyplň údaj</v>
      </c>
      <c r="G78" s="41"/>
      <c r="H78" s="41"/>
      <c r="I78" s="33" t="s">
        <v>32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120</v>
      </c>
      <c r="D80" s="181" t="s">
        <v>54</v>
      </c>
      <c r="E80" s="181" t="s">
        <v>50</v>
      </c>
      <c r="F80" s="181" t="s">
        <v>51</v>
      </c>
      <c r="G80" s="181" t="s">
        <v>121</v>
      </c>
      <c r="H80" s="181" t="s">
        <v>122</v>
      </c>
      <c r="I80" s="181" t="s">
        <v>123</v>
      </c>
      <c r="J80" s="181" t="s">
        <v>107</v>
      </c>
      <c r="K80" s="182" t="s">
        <v>124</v>
      </c>
      <c r="L80" s="183"/>
      <c r="M80" s="93" t="s">
        <v>19</v>
      </c>
      <c r="N80" s="94" t="s">
        <v>39</v>
      </c>
      <c r="O80" s="94" t="s">
        <v>125</v>
      </c>
      <c r="P80" s="94" t="s">
        <v>126</v>
      </c>
      <c r="Q80" s="94" t="s">
        <v>127</v>
      </c>
      <c r="R80" s="94" t="s">
        <v>128</v>
      </c>
      <c r="S80" s="94" t="s">
        <v>129</v>
      </c>
      <c r="T80" s="95" t="s">
        <v>130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131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1.5371279999999998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68</v>
      </c>
      <c r="AU81" s="18" t="s">
        <v>108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68</v>
      </c>
      <c r="E82" s="192" t="s">
        <v>132</v>
      </c>
      <c r="F82" s="192" t="s">
        <v>133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1.5371279999999998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77</v>
      </c>
      <c r="AT82" s="201" t="s">
        <v>68</v>
      </c>
      <c r="AU82" s="201" t="s">
        <v>69</v>
      </c>
      <c r="AY82" s="200" t="s">
        <v>134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68</v>
      </c>
      <c r="E83" s="203" t="s">
        <v>77</v>
      </c>
      <c r="F83" s="203" t="s">
        <v>135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SUM(P84:P127)</f>
        <v>0</v>
      </c>
      <c r="Q83" s="197"/>
      <c r="R83" s="198">
        <f>SUM(R84:R127)</f>
        <v>1.5371279999999998</v>
      </c>
      <c r="S83" s="197"/>
      <c r="T83" s="199">
        <f>SUM(T84:T127)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77</v>
      </c>
      <c r="AT83" s="201" t="s">
        <v>68</v>
      </c>
      <c r="AU83" s="201" t="s">
        <v>77</v>
      </c>
      <c r="AY83" s="200" t="s">
        <v>134</v>
      </c>
      <c r="BK83" s="202">
        <f>SUM(BK84:BK127)</f>
        <v>0</v>
      </c>
    </row>
    <row r="84" spans="1:65" s="2" customFormat="1" ht="16.5" customHeight="1">
      <c r="A84" s="39"/>
      <c r="B84" s="40"/>
      <c r="C84" s="205" t="s">
        <v>77</v>
      </c>
      <c r="D84" s="205" t="s">
        <v>136</v>
      </c>
      <c r="E84" s="206" t="s">
        <v>1270</v>
      </c>
      <c r="F84" s="207" t="s">
        <v>1271</v>
      </c>
      <c r="G84" s="208" t="s">
        <v>152</v>
      </c>
      <c r="H84" s="209">
        <v>36</v>
      </c>
      <c r="I84" s="210"/>
      <c r="J84" s="211">
        <f>ROUND(I84*H84,2)</f>
        <v>0</v>
      </c>
      <c r="K84" s="207" t="s">
        <v>140</v>
      </c>
      <c r="L84" s="45"/>
      <c r="M84" s="212" t="s">
        <v>19</v>
      </c>
      <c r="N84" s="213" t="s">
        <v>40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141</v>
      </c>
      <c r="AT84" s="216" t="s">
        <v>136</v>
      </c>
      <c r="AU84" s="216" t="s">
        <v>79</v>
      </c>
      <c r="AY84" s="18" t="s">
        <v>134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77</v>
      </c>
      <c r="BK84" s="217">
        <f>ROUND(I84*H84,2)</f>
        <v>0</v>
      </c>
      <c r="BL84" s="18" t="s">
        <v>141</v>
      </c>
      <c r="BM84" s="216" t="s">
        <v>1272</v>
      </c>
    </row>
    <row r="85" spans="1:47" s="2" customFormat="1" ht="12">
      <c r="A85" s="39"/>
      <c r="B85" s="40"/>
      <c r="C85" s="41"/>
      <c r="D85" s="218" t="s">
        <v>143</v>
      </c>
      <c r="E85" s="41"/>
      <c r="F85" s="219" t="s">
        <v>1273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143</v>
      </c>
      <c r="AU85" s="18" t="s">
        <v>79</v>
      </c>
    </row>
    <row r="86" spans="1:47" s="2" customFormat="1" ht="12">
      <c r="A86" s="39"/>
      <c r="B86" s="40"/>
      <c r="C86" s="41"/>
      <c r="D86" s="223" t="s">
        <v>145</v>
      </c>
      <c r="E86" s="41"/>
      <c r="F86" s="224" t="s">
        <v>1274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145</v>
      </c>
      <c r="AU86" s="18" t="s">
        <v>79</v>
      </c>
    </row>
    <row r="87" spans="1:51" s="13" customFormat="1" ht="12">
      <c r="A87" s="13"/>
      <c r="B87" s="225"/>
      <c r="C87" s="226"/>
      <c r="D87" s="218" t="s">
        <v>147</v>
      </c>
      <c r="E87" s="227" t="s">
        <v>19</v>
      </c>
      <c r="F87" s="228" t="s">
        <v>1275</v>
      </c>
      <c r="G87" s="226"/>
      <c r="H87" s="229">
        <v>36</v>
      </c>
      <c r="I87" s="230"/>
      <c r="J87" s="226"/>
      <c r="K87" s="226"/>
      <c r="L87" s="231"/>
      <c r="M87" s="232"/>
      <c r="N87" s="233"/>
      <c r="O87" s="233"/>
      <c r="P87" s="233"/>
      <c r="Q87" s="233"/>
      <c r="R87" s="233"/>
      <c r="S87" s="233"/>
      <c r="T87" s="234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5" t="s">
        <v>147</v>
      </c>
      <c r="AU87" s="235" t="s">
        <v>79</v>
      </c>
      <c r="AV87" s="13" t="s">
        <v>79</v>
      </c>
      <c r="AW87" s="13" t="s">
        <v>31</v>
      </c>
      <c r="AX87" s="13" t="s">
        <v>77</v>
      </c>
      <c r="AY87" s="235" t="s">
        <v>134</v>
      </c>
    </row>
    <row r="88" spans="1:65" s="2" customFormat="1" ht="16.5" customHeight="1">
      <c r="A88" s="39"/>
      <c r="B88" s="40"/>
      <c r="C88" s="205" t="s">
        <v>384</v>
      </c>
      <c r="D88" s="205" t="s">
        <v>136</v>
      </c>
      <c r="E88" s="206" t="s">
        <v>1276</v>
      </c>
      <c r="F88" s="207" t="s">
        <v>1277</v>
      </c>
      <c r="G88" s="208" t="s">
        <v>152</v>
      </c>
      <c r="H88" s="209">
        <v>36</v>
      </c>
      <c r="I88" s="210"/>
      <c r="J88" s="211">
        <f>ROUND(I88*H88,2)</f>
        <v>0</v>
      </c>
      <c r="K88" s="207" t="s">
        <v>140</v>
      </c>
      <c r="L88" s="45"/>
      <c r="M88" s="212" t="s">
        <v>19</v>
      </c>
      <c r="N88" s="213" t="s">
        <v>40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141</v>
      </c>
      <c r="AT88" s="216" t="s">
        <v>136</v>
      </c>
      <c r="AU88" s="216" t="s">
        <v>79</v>
      </c>
      <c r="AY88" s="18" t="s">
        <v>134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77</v>
      </c>
      <c r="BK88" s="217">
        <f>ROUND(I88*H88,2)</f>
        <v>0</v>
      </c>
      <c r="BL88" s="18" t="s">
        <v>141</v>
      </c>
      <c r="BM88" s="216" t="s">
        <v>1278</v>
      </c>
    </row>
    <row r="89" spans="1:47" s="2" customFormat="1" ht="12">
      <c r="A89" s="39"/>
      <c r="B89" s="40"/>
      <c r="C89" s="41"/>
      <c r="D89" s="218" t="s">
        <v>143</v>
      </c>
      <c r="E89" s="41"/>
      <c r="F89" s="219" t="s">
        <v>1279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143</v>
      </c>
      <c r="AU89" s="18" t="s">
        <v>79</v>
      </c>
    </row>
    <row r="90" spans="1:47" s="2" customFormat="1" ht="12">
      <c r="A90" s="39"/>
      <c r="B90" s="40"/>
      <c r="C90" s="41"/>
      <c r="D90" s="223" t="s">
        <v>145</v>
      </c>
      <c r="E90" s="41"/>
      <c r="F90" s="224" t="s">
        <v>1280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145</v>
      </c>
      <c r="AU90" s="18" t="s">
        <v>79</v>
      </c>
    </row>
    <row r="91" spans="1:51" s="13" customFormat="1" ht="12">
      <c r="A91" s="13"/>
      <c r="B91" s="225"/>
      <c r="C91" s="226"/>
      <c r="D91" s="218" t="s">
        <v>147</v>
      </c>
      <c r="E91" s="227" t="s">
        <v>19</v>
      </c>
      <c r="F91" s="228" t="s">
        <v>362</v>
      </c>
      <c r="G91" s="226"/>
      <c r="H91" s="229">
        <v>36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147</v>
      </c>
      <c r="AU91" s="235" t="s">
        <v>79</v>
      </c>
      <c r="AV91" s="13" t="s">
        <v>79</v>
      </c>
      <c r="AW91" s="13" t="s">
        <v>31</v>
      </c>
      <c r="AX91" s="13" t="s">
        <v>77</v>
      </c>
      <c r="AY91" s="235" t="s">
        <v>134</v>
      </c>
    </row>
    <row r="92" spans="1:65" s="2" customFormat="1" ht="16.5" customHeight="1">
      <c r="A92" s="39"/>
      <c r="B92" s="40"/>
      <c r="C92" s="248" t="s">
        <v>392</v>
      </c>
      <c r="D92" s="248" t="s">
        <v>348</v>
      </c>
      <c r="E92" s="249" t="s">
        <v>1281</v>
      </c>
      <c r="F92" s="250" t="s">
        <v>1282</v>
      </c>
      <c r="G92" s="251" t="s">
        <v>152</v>
      </c>
      <c r="H92" s="252">
        <v>36</v>
      </c>
      <c r="I92" s="253"/>
      <c r="J92" s="254">
        <f>ROUND(I92*H92,2)</f>
        <v>0</v>
      </c>
      <c r="K92" s="250" t="s">
        <v>19</v>
      </c>
      <c r="L92" s="255"/>
      <c r="M92" s="256" t="s">
        <v>19</v>
      </c>
      <c r="N92" s="257" t="s">
        <v>40</v>
      </c>
      <c r="O92" s="85"/>
      <c r="P92" s="214">
        <f>O92*H92</f>
        <v>0</v>
      </c>
      <c r="Q92" s="214">
        <v>0.027</v>
      </c>
      <c r="R92" s="214">
        <f>Q92*H92</f>
        <v>0.972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352</v>
      </c>
      <c r="AT92" s="216" t="s">
        <v>348</v>
      </c>
      <c r="AU92" s="216" t="s">
        <v>79</v>
      </c>
      <c r="AY92" s="18" t="s">
        <v>134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77</v>
      </c>
      <c r="BK92" s="217">
        <f>ROUND(I92*H92,2)</f>
        <v>0</v>
      </c>
      <c r="BL92" s="18" t="s">
        <v>141</v>
      </c>
      <c r="BM92" s="216" t="s">
        <v>1283</v>
      </c>
    </row>
    <row r="93" spans="1:47" s="2" customFormat="1" ht="12">
      <c r="A93" s="39"/>
      <c r="B93" s="40"/>
      <c r="C93" s="41"/>
      <c r="D93" s="218" t="s">
        <v>143</v>
      </c>
      <c r="E93" s="41"/>
      <c r="F93" s="219" t="s">
        <v>1282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143</v>
      </c>
      <c r="AU93" s="18" t="s">
        <v>79</v>
      </c>
    </row>
    <row r="94" spans="1:51" s="13" customFormat="1" ht="12">
      <c r="A94" s="13"/>
      <c r="B94" s="225"/>
      <c r="C94" s="226"/>
      <c r="D94" s="218" t="s">
        <v>147</v>
      </c>
      <c r="E94" s="227" t="s">
        <v>19</v>
      </c>
      <c r="F94" s="228" t="s">
        <v>1284</v>
      </c>
      <c r="G94" s="226"/>
      <c r="H94" s="229">
        <v>36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147</v>
      </c>
      <c r="AU94" s="235" t="s">
        <v>79</v>
      </c>
      <c r="AV94" s="13" t="s">
        <v>79</v>
      </c>
      <c r="AW94" s="13" t="s">
        <v>31</v>
      </c>
      <c r="AX94" s="13" t="s">
        <v>77</v>
      </c>
      <c r="AY94" s="235" t="s">
        <v>134</v>
      </c>
    </row>
    <row r="95" spans="1:65" s="2" customFormat="1" ht="16.5" customHeight="1">
      <c r="A95" s="39"/>
      <c r="B95" s="40"/>
      <c r="C95" s="205" t="s">
        <v>141</v>
      </c>
      <c r="D95" s="205" t="s">
        <v>136</v>
      </c>
      <c r="E95" s="206" t="s">
        <v>1285</v>
      </c>
      <c r="F95" s="207" t="s">
        <v>1286</v>
      </c>
      <c r="G95" s="208" t="s">
        <v>152</v>
      </c>
      <c r="H95" s="209">
        <v>108</v>
      </c>
      <c r="I95" s="210"/>
      <c r="J95" s="211">
        <f>ROUND(I95*H95,2)</f>
        <v>0</v>
      </c>
      <c r="K95" s="207" t="s">
        <v>140</v>
      </c>
      <c r="L95" s="45"/>
      <c r="M95" s="212" t="s">
        <v>19</v>
      </c>
      <c r="N95" s="213" t="s">
        <v>40</v>
      </c>
      <c r="O95" s="85"/>
      <c r="P95" s="214">
        <f>O95*H95</f>
        <v>0</v>
      </c>
      <c r="Q95" s="214">
        <v>4.6E-05</v>
      </c>
      <c r="R95" s="214">
        <f>Q95*H95</f>
        <v>0.004968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141</v>
      </c>
      <c r="AT95" s="216" t="s">
        <v>136</v>
      </c>
      <c r="AU95" s="216" t="s">
        <v>79</v>
      </c>
      <c r="AY95" s="18" t="s">
        <v>134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77</v>
      </c>
      <c r="BK95" s="217">
        <f>ROUND(I95*H95,2)</f>
        <v>0</v>
      </c>
      <c r="BL95" s="18" t="s">
        <v>141</v>
      </c>
      <c r="BM95" s="216" t="s">
        <v>1287</v>
      </c>
    </row>
    <row r="96" spans="1:47" s="2" customFormat="1" ht="12">
      <c r="A96" s="39"/>
      <c r="B96" s="40"/>
      <c r="C96" s="41"/>
      <c r="D96" s="218" t="s">
        <v>143</v>
      </c>
      <c r="E96" s="41"/>
      <c r="F96" s="219" t="s">
        <v>1288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143</v>
      </c>
      <c r="AU96" s="18" t="s">
        <v>79</v>
      </c>
    </row>
    <row r="97" spans="1:47" s="2" customFormat="1" ht="12">
      <c r="A97" s="39"/>
      <c r="B97" s="40"/>
      <c r="C97" s="41"/>
      <c r="D97" s="223" t="s">
        <v>145</v>
      </c>
      <c r="E97" s="41"/>
      <c r="F97" s="224" t="s">
        <v>1289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145</v>
      </c>
      <c r="AU97" s="18" t="s">
        <v>79</v>
      </c>
    </row>
    <row r="98" spans="1:47" s="2" customFormat="1" ht="12">
      <c r="A98" s="39"/>
      <c r="B98" s="40"/>
      <c r="C98" s="41"/>
      <c r="D98" s="218" t="s">
        <v>308</v>
      </c>
      <c r="E98" s="41"/>
      <c r="F98" s="247" t="s">
        <v>1290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308</v>
      </c>
      <c r="AU98" s="18" t="s">
        <v>79</v>
      </c>
    </row>
    <row r="99" spans="1:51" s="13" customFormat="1" ht="12">
      <c r="A99" s="13"/>
      <c r="B99" s="225"/>
      <c r="C99" s="226"/>
      <c r="D99" s="218" t="s">
        <v>147</v>
      </c>
      <c r="E99" s="227" t="s">
        <v>19</v>
      </c>
      <c r="F99" s="228" t="s">
        <v>1291</v>
      </c>
      <c r="G99" s="226"/>
      <c r="H99" s="229">
        <v>108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147</v>
      </c>
      <c r="AU99" s="235" t="s">
        <v>79</v>
      </c>
      <c r="AV99" s="13" t="s">
        <v>79</v>
      </c>
      <c r="AW99" s="13" t="s">
        <v>31</v>
      </c>
      <c r="AX99" s="13" t="s">
        <v>77</v>
      </c>
      <c r="AY99" s="235" t="s">
        <v>134</v>
      </c>
    </row>
    <row r="100" spans="1:65" s="2" customFormat="1" ht="16.5" customHeight="1">
      <c r="A100" s="39"/>
      <c r="B100" s="40"/>
      <c r="C100" s="248" t="s">
        <v>156</v>
      </c>
      <c r="D100" s="248" t="s">
        <v>348</v>
      </c>
      <c r="E100" s="249" t="s">
        <v>1292</v>
      </c>
      <c r="F100" s="250" t="s">
        <v>1293</v>
      </c>
      <c r="G100" s="251" t="s">
        <v>152</v>
      </c>
      <c r="H100" s="252">
        <v>108</v>
      </c>
      <c r="I100" s="253"/>
      <c r="J100" s="254">
        <f>ROUND(I100*H100,2)</f>
        <v>0</v>
      </c>
      <c r="K100" s="250" t="s">
        <v>140</v>
      </c>
      <c r="L100" s="255"/>
      <c r="M100" s="256" t="s">
        <v>19</v>
      </c>
      <c r="N100" s="257" t="s">
        <v>40</v>
      </c>
      <c r="O100" s="85"/>
      <c r="P100" s="214">
        <f>O100*H100</f>
        <v>0</v>
      </c>
      <c r="Q100" s="214">
        <v>0.00472</v>
      </c>
      <c r="R100" s="214">
        <f>Q100*H100</f>
        <v>0.50976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352</v>
      </c>
      <c r="AT100" s="216" t="s">
        <v>348</v>
      </c>
      <c r="AU100" s="216" t="s">
        <v>79</v>
      </c>
      <c r="AY100" s="18" t="s">
        <v>134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77</v>
      </c>
      <c r="BK100" s="217">
        <f>ROUND(I100*H100,2)</f>
        <v>0</v>
      </c>
      <c r="BL100" s="18" t="s">
        <v>141</v>
      </c>
      <c r="BM100" s="216" t="s">
        <v>1294</v>
      </c>
    </row>
    <row r="101" spans="1:47" s="2" customFormat="1" ht="12">
      <c r="A101" s="39"/>
      <c r="B101" s="40"/>
      <c r="C101" s="41"/>
      <c r="D101" s="218" t="s">
        <v>143</v>
      </c>
      <c r="E101" s="41"/>
      <c r="F101" s="219" t="s">
        <v>1293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143</v>
      </c>
      <c r="AU101" s="18" t="s">
        <v>79</v>
      </c>
    </row>
    <row r="102" spans="1:65" s="2" customFormat="1" ht="16.5" customHeight="1">
      <c r="A102" s="39"/>
      <c r="B102" s="40"/>
      <c r="C102" s="205" t="s">
        <v>602</v>
      </c>
      <c r="D102" s="205" t="s">
        <v>136</v>
      </c>
      <c r="E102" s="206" t="s">
        <v>1295</v>
      </c>
      <c r="F102" s="207" t="s">
        <v>1296</v>
      </c>
      <c r="G102" s="208" t="s">
        <v>152</v>
      </c>
      <c r="H102" s="209">
        <v>36</v>
      </c>
      <c r="I102" s="210"/>
      <c r="J102" s="211">
        <f>ROUND(I102*H102,2)</f>
        <v>0</v>
      </c>
      <c r="K102" s="207" t="s">
        <v>140</v>
      </c>
      <c r="L102" s="45"/>
      <c r="M102" s="212" t="s">
        <v>19</v>
      </c>
      <c r="N102" s="213" t="s">
        <v>40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141</v>
      </c>
      <c r="AT102" s="216" t="s">
        <v>136</v>
      </c>
      <c r="AU102" s="216" t="s">
        <v>79</v>
      </c>
      <c r="AY102" s="18" t="s">
        <v>134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77</v>
      </c>
      <c r="BK102" s="217">
        <f>ROUND(I102*H102,2)</f>
        <v>0</v>
      </c>
      <c r="BL102" s="18" t="s">
        <v>141</v>
      </c>
      <c r="BM102" s="216" t="s">
        <v>1297</v>
      </c>
    </row>
    <row r="103" spans="1:47" s="2" customFormat="1" ht="12">
      <c r="A103" s="39"/>
      <c r="B103" s="40"/>
      <c r="C103" s="41"/>
      <c r="D103" s="218" t="s">
        <v>143</v>
      </c>
      <c r="E103" s="41"/>
      <c r="F103" s="219" t="s">
        <v>1298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143</v>
      </c>
      <c r="AU103" s="18" t="s">
        <v>79</v>
      </c>
    </row>
    <row r="104" spans="1:47" s="2" customFormat="1" ht="12">
      <c r="A104" s="39"/>
      <c r="B104" s="40"/>
      <c r="C104" s="41"/>
      <c r="D104" s="223" t="s">
        <v>145</v>
      </c>
      <c r="E104" s="41"/>
      <c r="F104" s="224" t="s">
        <v>1299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145</v>
      </c>
      <c r="AU104" s="18" t="s">
        <v>79</v>
      </c>
    </row>
    <row r="105" spans="1:47" s="2" customFormat="1" ht="12">
      <c r="A105" s="39"/>
      <c r="B105" s="40"/>
      <c r="C105" s="41"/>
      <c r="D105" s="218" t="s">
        <v>308</v>
      </c>
      <c r="E105" s="41"/>
      <c r="F105" s="247" t="s">
        <v>1300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308</v>
      </c>
      <c r="AU105" s="18" t="s">
        <v>79</v>
      </c>
    </row>
    <row r="106" spans="1:51" s="13" customFormat="1" ht="12">
      <c r="A106" s="13"/>
      <c r="B106" s="225"/>
      <c r="C106" s="226"/>
      <c r="D106" s="218" t="s">
        <v>147</v>
      </c>
      <c r="E106" s="227" t="s">
        <v>19</v>
      </c>
      <c r="F106" s="228" t="s">
        <v>1275</v>
      </c>
      <c r="G106" s="226"/>
      <c r="H106" s="229">
        <v>36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147</v>
      </c>
      <c r="AU106" s="235" t="s">
        <v>79</v>
      </c>
      <c r="AV106" s="13" t="s">
        <v>79</v>
      </c>
      <c r="AW106" s="13" t="s">
        <v>31</v>
      </c>
      <c r="AX106" s="13" t="s">
        <v>77</v>
      </c>
      <c r="AY106" s="235" t="s">
        <v>134</v>
      </c>
    </row>
    <row r="107" spans="1:65" s="2" customFormat="1" ht="16.5" customHeight="1">
      <c r="A107" s="39"/>
      <c r="B107" s="40"/>
      <c r="C107" s="205" t="s">
        <v>472</v>
      </c>
      <c r="D107" s="205" t="s">
        <v>136</v>
      </c>
      <c r="E107" s="206" t="s">
        <v>1301</v>
      </c>
      <c r="F107" s="207" t="s">
        <v>1302</v>
      </c>
      <c r="G107" s="208" t="s">
        <v>152</v>
      </c>
      <c r="H107" s="209">
        <v>36</v>
      </c>
      <c r="I107" s="210"/>
      <c r="J107" s="211">
        <f>ROUND(I107*H107,2)</f>
        <v>0</v>
      </c>
      <c r="K107" s="207" t="s">
        <v>140</v>
      </c>
      <c r="L107" s="45"/>
      <c r="M107" s="212" t="s">
        <v>19</v>
      </c>
      <c r="N107" s="213" t="s">
        <v>40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141</v>
      </c>
      <c r="AT107" s="216" t="s">
        <v>136</v>
      </c>
      <c r="AU107" s="216" t="s">
        <v>79</v>
      </c>
      <c r="AY107" s="18" t="s">
        <v>134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77</v>
      </c>
      <c r="BK107" s="217">
        <f>ROUND(I107*H107,2)</f>
        <v>0</v>
      </c>
      <c r="BL107" s="18" t="s">
        <v>141</v>
      </c>
      <c r="BM107" s="216" t="s">
        <v>1303</v>
      </c>
    </row>
    <row r="108" spans="1:47" s="2" customFormat="1" ht="12">
      <c r="A108" s="39"/>
      <c r="B108" s="40"/>
      <c r="C108" s="41"/>
      <c r="D108" s="218" t="s">
        <v>143</v>
      </c>
      <c r="E108" s="41"/>
      <c r="F108" s="219" t="s">
        <v>1304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143</v>
      </c>
      <c r="AU108" s="18" t="s">
        <v>79</v>
      </c>
    </row>
    <row r="109" spans="1:47" s="2" customFormat="1" ht="12">
      <c r="A109" s="39"/>
      <c r="B109" s="40"/>
      <c r="C109" s="41"/>
      <c r="D109" s="223" t="s">
        <v>145</v>
      </c>
      <c r="E109" s="41"/>
      <c r="F109" s="224" t="s">
        <v>1305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145</v>
      </c>
      <c r="AU109" s="18" t="s">
        <v>79</v>
      </c>
    </row>
    <row r="110" spans="1:47" s="2" customFormat="1" ht="12">
      <c r="A110" s="39"/>
      <c r="B110" s="40"/>
      <c r="C110" s="41"/>
      <c r="D110" s="218" t="s">
        <v>308</v>
      </c>
      <c r="E110" s="41"/>
      <c r="F110" s="247" t="s">
        <v>1306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308</v>
      </c>
      <c r="AU110" s="18" t="s">
        <v>79</v>
      </c>
    </row>
    <row r="111" spans="1:51" s="13" customFormat="1" ht="12">
      <c r="A111" s="13"/>
      <c r="B111" s="225"/>
      <c r="C111" s="226"/>
      <c r="D111" s="218" t="s">
        <v>147</v>
      </c>
      <c r="E111" s="227" t="s">
        <v>19</v>
      </c>
      <c r="F111" s="228" t="s">
        <v>1307</v>
      </c>
      <c r="G111" s="226"/>
      <c r="H111" s="229">
        <v>36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147</v>
      </c>
      <c r="AU111" s="235" t="s">
        <v>79</v>
      </c>
      <c r="AV111" s="13" t="s">
        <v>79</v>
      </c>
      <c r="AW111" s="13" t="s">
        <v>31</v>
      </c>
      <c r="AX111" s="13" t="s">
        <v>77</v>
      </c>
      <c r="AY111" s="235" t="s">
        <v>134</v>
      </c>
    </row>
    <row r="112" spans="1:65" s="2" customFormat="1" ht="16.5" customHeight="1">
      <c r="A112" s="39"/>
      <c r="B112" s="40"/>
      <c r="C112" s="248" t="s">
        <v>352</v>
      </c>
      <c r="D112" s="248" t="s">
        <v>348</v>
      </c>
      <c r="E112" s="249" t="s">
        <v>1308</v>
      </c>
      <c r="F112" s="250" t="s">
        <v>1309</v>
      </c>
      <c r="G112" s="251" t="s">
        <v>499</v>
      </c>
      <c r="H112" s="252">
        <v>36</v>
      </c>
      <c r="I112" s="253"/>
      <c r="J112" s="254">
        <f>ROUND(I112*H112,2)</f>
        <v>0</v>
      </c>
      <c r="K112" s="250" t="s">
        <v>140</v>
      </c>
      <c r="L112" s="255"/>
      <c r="M112" s="256" t="s">
        <v>19</v>
      </c>
      <c r="N112" s="257" t="s">
        <v>40</v>
      </c>
      <c r="O112" s="85"/>
      <c r="P112" s="214">
        <f>O112*H112</f>
        <v>0</v>
      </c>
      <c r="Q112" s="214">
        <v>0.0014</v>
      </c>
      <c r="R112" s="214">
        <f>Q112*H112</f>
        <v>0.0504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352</v>
      </c>
      <c r="AT112" s="216" t="s">
        <v>348</v>
      </c>
      <c r="AU112" s="216" t="s">
        <v>79</v>
      </c>
      <c r="AY112" s="18" t="s">
        <v>134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77</v>
      </c>
      <c r="BK112" s="217">
        <f>ROUND(I112*H112,2)</f>
        <v>0</v>
      </c>
      <c r="BL112" s="18" t="s">
        <v>141</v>
      </c>
      <c r="BM112" s="216" t="s">
        <v>1310</v>
      </c>
    </row>
    <row r="113" spans="1:47" s="2" customFormat="1" ht="12">
      <c r="A113" s="39"/>
      <c r="B113" s="40"/>
      <c r="C113" s="41"/>
      <c r="D113" s="218" t="s">
        <v>143</v>
      </c>
      <c r="E113" s="41"/>
      <c r="F113" s="219" t="s">
        <v>1309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143</v>
      </c>
      <c r="AU113" s="18" t="s">
        <v>79</v>
      </c>
    </row>
    <row r="114" spans="1:65" s="2" customFormat="1" ht="16.5" customHeight="1">
      <c r="A114" s="39"/>
      <c r="B114" s="40"/>
      <c r="C114" s="205" t="s">
        <v>490</v>
      </c>
      <c r="D114" s="205" t="s">
        <v>136</v>
      </c>
      <c r="E114" s="206" t="s">
        <v>1311</v>
      </c>
      <c r="F114" s="207" t="s">
        <v>1312</v>
      </c>
      <c r="G114" s="208" t="s">
        <v>220</v>
      </c>
      <c r="H114" s="209">
        <v>5</v>
      </c>
      <c r="I114" s="210"/>
      <c r="J114" s="211">
        <f>ROUND(I114*H114,2)</f>
        <v>0</v>
      </c>
      <c r="K114" s="207" t="s">
        <v>140</v>
      </c>
      <c r="L114" s="45"/>
      <c r="M114" s="212" t="s">
        <v>19</v>
      </c>
      <c r="N114" s="213" t="s">
        <v>40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141</v>
      </c>
      <c r="AT114" s="216" t="s">
        <v>136</v>
      </c>
      <c r="AU114" s="216" t="s">
        <v>79</v>
      </c>
      <c r="AY114" s="18" t="s">
        <v>134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77</v>
      </c>
      <c r="BK114" s="217">
        <f>ROUND(I114*H114,2)</f>
        <v>0</v>
      </c>
      <c r="BL114" s="18" t="s">
        <v>141</v>
      </c>
      <c r="BM114" s="216" t="s">
        <v>1313</v>
      </c>
    </row>
    <row r="115" spans="1:47" s="2" customFormat="1" ht="12">
      <c r="A115" s="39"/>
      <c r="B115" s="40"/>
      <c r="C115" s="41"/>
      <c r="D115" s="218" t="s">
        <v>143</v>
      </c>
      <c r="E115" s="41"/>
      <c r="F115" s="219" t="s">
        <v>1314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143</v>
      </c>
      <c r="AU115" s="18" t="s">
        <v>79</v>
      </c>
    </row>
    <row r="116" spans="1:47" s="2" customFormat="1" ht="12">
      <c r="A116" s="39"/>
      <c r="B116" s="40"/>
      <c r="C116" s="41"/>
      <c r="D116" s="223" t="s">
        <v>145</v>
      </c>
      <c r="E116" s="41"/>
      <c r="F116" s="224" t="s">
        <v>1315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145</v>
      </c>
      <c r="AU116" s="18" t="s">
        <v>79</v>
      </c>
    </row>
    <row r="117" spans="1:51" s="13" customFormat="1" ht="12">
      <c r="A117" s="13"/>
      <c r="B117" s="225"/>
      <c r="C117" s="226"/>
      <c r="D117" s="218" t="s">
        <v>147</v>
      </c>
      <c r="E117" s="227" t="s">
        <v>19</v>
      </c>
      <c r="F117" s="228" t="s">
        <v>156</v>
      </c>
      <c r="G117" s="226"/>
      <c r="H117" s="229">
        <v>5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147</v>
      </c>
      <c r="AU117" s="235" t="s">
        <v>79</v>
      </c>
      <c r="AV117" s="13" t="s">
        <v>79</v>
      </c>
      <c r="AW117" s="13" t="s">
        <v>31</v>
      </c>
      <c r="AX117" s="13" t="s">
        <v>77</v>
      </c>
      <c r="AY117" s="235" t="s">
        <v>134</v>
      </c>
    </row>
    <row r="118" spans="1:65" s="2" customFormat="1" ht="16.5" customHeight="1">
      <c r="A118" s="39"/>
      <c r="B118" s="40"/>
      <c r="C118" s="205" t="s">
        <v>175</v>
      </c>
      <c r="D118" s="205" t="s">
        <v>136</v>
      </c>
      <c r="E118" s="206" t="s">
        <v>1311</v>
      </c>
      <c r="F118" s="207" t="s">
        <v>1312</v>
      </c>
      <c r="G118" s="208" t="s">
        <v>220</v>
      </c>
      <c r="H118" s="209">
        <v>30</v>
      </c>
      <c r="I118" s="210"/>
      <c r="J118" s="211">
        <f>ROUND(I118*H118,2)</f>
        <v>0</v>
      </c>
      <c r="K118" s="207" t="s">
        <v>140</v>
      </c>
      <c r="L118" s="45"/>
      <c r="M118" s="212" t="s">
        <v>19</v>
      </c>
      <c r="N118" s="213" t="s">
        <v>40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141</v>
      </c>
      <c r="AT118" s="216" t="s">
        <v>136</v>
      </c>
      <c r="AU118" s="216" t="s">
        <v>79</v>
      </c>
      <c r="AY118" s="18" t="s">
        <v>134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77</v>
      </c>
      <c r="BK118" s="217">
        <f>ROUND(I118*H118,2)</f>
        <v>0</v>
      </c>
      <c r="BL118" s="18" t="s">
        <v>141</v>
      </c>
      <c r="BM118" s="216" t="s">
        <v>1316</v>
      </c>
    </row>
    <row r="119" spans="1:47" s="2" customFormat="1" ht="12">
      <c r="A119" s="39"/>
      <c r="B119" s="40"/>
      <c r="C119" s="41"/>
      <c r="D119" s="218" t="s">
        <v>143</v>
      </c>
      <c r="E119" s="41"/>
      <c r="F119" s="219" t="s">
        <v>1314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143</v>
      </c>
      <c r="AU119" s="18" t="s">
        <v>79</v>
      </c>
    </row>
    <row r="120" spans="1:47" s="2" customFormat="1" ht="12">
      <c r="A120" s="39"/>
      <c r="B120" s="40"/>
      <c r="C120" s="41"/>
      <c r="D120" s="223" t="s">
        <v>145</v>
      </c>
      <c r="E120" s="41"/>
      <c r="F120" s="224" t="s">
        <v>1315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145</v>
      </c>
      <c r="AU120" s="18" t="s">
        <v>79</v>
      </c>
    </row>
    <row r="121" spans="1:51" s="13" customFormat="1" ht="12">
      <c r="A121" s="13"/>
      <c r="B121" s="225"/>
      <c r="C121" s="226"/>
      <c r="D121" s="218" t="s">
        <v>147</v>
      </c>
      <c r="E121" s="227" t="s">
        <v>19</v>
      </c>
      <c r="F121" s="228" t="s">
        <v>293</v>
      </c>
      <c r="G121" s="226"/>
      <c r="H121" s="229">
        <v>30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147</v>
      </c>
      <c r="AU121" s="235" t="s">
        <v>79</v>
      </c>
      <c r="AV121" s="13" t="s">
        <v>79</v>
      </c>
      <c r="AW121" s="13" t="s">
        <v>31</v>
      </c>
      <c r="AX121" s="13" t="s">
        <v>77</v>
      </c>
      <c r="AY121" s="235" t="s">
        <v>134</v>
      </c>
    </row>
    <row r="122" spans="1:65" s="2" customFormat="1" ht="16.5" customHeight="1">
      <c r="A122" s="39"/>
      <c r="B122" s="40"/>
      <c r="C122" s="205" t="s">
        <v>845</v>
      </c>
      <c r="D122" s="205" t="s">
        <v>136</v>
      </c>
      <c r="E122" s="206" t="s">
        <v>1317</v>
      </c>
      <c r="F122" s="207" t="s">
        <v>1318</v>
      </c>
      <c r="G122" s="208" t="s">
        <v>220</v>
      </c>
      <c r="H122" s="209">
        <v>30</v>
      </c>
      <c r="I122" s="210"/>
      <c r="J122" s="211">
        <f>ROUND(I122*H122,2)</f>
        <v>0</v>
      </c>
      <c r="K122" s="207" t="s">
        <v>140</v>
      </c>
      <c r="L122" s="45"/>
      <c r="M122" s="212" t="s">
        <v>19</v>
      </c>
      <c r="N122" s="213" t="s">
        <v>40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141</v>
      </c>
      <c r="AT122" s="216" t="s">
        <v>136</v>
      </c>
      <c r="AU122" s="216" t="s">
        <v>79</v>
      </c>
      <c r="AY122" s="18" t="s">
        <v>134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77</v>
      </c>
      <c r="BK122" s="217">
        <f>ROUND(I122*H122,2)</f>
        <v>0</v>
      </c>
      <c r="BL122" s="18" t="s">
        <v>141</v>
      </c>
      <c r="BM122" s="216" t="s">
        <v>1319</v>
      </c>
    </row>
    <row r="123" spans="1:47" s="2" customFormat="1" ht="12">
      <c r="A123" s="39"/>
      <c r="B123" s="40"/>
      <c r="C123" s="41"/>
      <c r="D123" s="218" t="s">
        <v>143</v>
      </c>
      <c r="E123" s="41"/>
      <c r="F123" s="219" t="s">
        <v>1320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143</v>
      </c>
      <c r="AU123" s="18" t="s">
        <v>79</v>
      </c>
    </row>
    <row r="124" spans="1:47" s="2" customFormat="1" ht="12">
      <c r="A124" s="39"/>
      <c r="B124" s="40"/>
      <c r="C124" s="41"/>
      <c r="D124" s="223" t="s">
        <v>145</v>
      </c>
      <c r="E124" s="41"/>
      <c r="F124" s="224" t="s">
        <v>1321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145</v>
      </c>
      <c r="AU124" s="18" t="s">
        <v>79</v>
      </c>
    </row>
    <row r="125" spans="1:47" s="2" customFormat="1" ht="12">
      <c r="A125" s="39"/>
      <c r="B125" s="40"/>
      <c r="C125" s="41"/>
      <c r="D125" s="218" t="s">
        <v>308</v>
      </c>
      <c r="E125" s="41"/>
      <c r="F125" s="247" t="s">
        <v>1322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308</v>
      </c>
      <c r="AU125" s="18" t="s">
        <v>79</v>
      </c>
    </row>
    <row r="126" spans="1:47" s="2" customFormat="1" ht="12">
      <c r="A126" s="39"/>
      <c r="B126" s="40"/>
      <c r="C126" s="41"/>
      <c r="D126" s="218" t="s">
        <v>310</v>
      </c>
      <c r="E126" s="41"/>
      <c r="F126" s="247" t="s">
        <v>1323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310</v>
      </c>
      <c r="AU126" s="18" t="s">
        <v>79</v>
      </c>
    </row>
    <row r="127" spans="1:51" s="13" customFormat="1" ht="12">
      <c r="A127" s="13"/>
      <c r="B127" s="225"/>
      <c r="C127" s="226"/>
      <c r="D127" s="218" t="s">
        <v>147</v>
      </c>
      <c r="E127" s="227" t="s">
        <v>19</v>
      </c>
      <c r="F127" s="228" t="s">
        <v>293</v>
      </c>
      <c r="G127" s="226"/>
      <c r="H127" s="229">
        <v>30</v>
      </c>
      <c r="I127" s="230"/>
      <c r="J127" s="226"/>
      <c r="K127" s="226"/>
      <c r="L127" s="231"/>
      <c r="M127" s="272"/>
      <c r="N127" s="273"/>
      <c r="O127" s="273"/>
      <c r="P127" s="273"/>
      <c r="Q127" s="273"/>
      <c r="R127" s="273"/>
      <c r="S127" s="273"/>
      <c r="T127" s="27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147</v>
      </c>
      <c r="AU127" s="235" t="s">
        <v>79</v>
      </c>
      <c r="AV127" s="13" t="s">
        <v>79</v>
      </c>
      <c r="AW127" s="13" t="s">
        <v>31</v>
      </c>
      <c r="AX127" s="13" t="s">
        <v>77</v>
      </c>
      <c r="AY127" s="235" t="s">
        <v>134</v>
      </c>
    </row>
    <row r="128" spans="1:31" s="2" customFormat="1" ht="6.95" customHeight="1">
      <c r="A128" s="39"/>
      <c r="B128" s="60"/>
      <c r="C128" s="61"/>
      <c r="D128" s="61"/>
      <c r="E128" s="61"/>
      <c r="F128" s="61"/>
      <c r="G128" s="61"/>
      <c r="H128" s="61"/>
      <c r="I128" s="61"/>
      <c r="J128" s="61"/>
      <c r="K128" s="61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password="CC35" sheet="1" objects="1" scenarios="1" formatColumns="0" formatRows="0" autoFilter="0"/>
  <autoFilter ref="C80:K12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2/183104712"/>
    <hyperlink ref="F90" r:id="rId2" display="https://podminky.urs.cz/item/CS_URS_2022_02/184102114"/>
    <hyperlink ref="F97" r:id="rId3" display="https://podminky.urs.cz/item/CS_URS_2022_02/184215131"/>
    <hyperlink ref="F104" r:id="rId4" display="https://podminky.urs.cz/item/CS_URS_2022_02/184813112"/>
    <hyperlink ref="F109" r:id="rId5" display="https://podminky.urs.cz/item/CS_URS_2022_02/184813125"/>
    <hyperlink ref="F116" r:id="rId6" display="https://podminky.urs.cz/item/CS_URS_2022_02/185804312"/>
    <hyperlink ref="F120" r:id="rId7" display="https://podminky.urs.cz/item/CS_URS_2022_02/185804312"/>
    <hyperlink ref="F124" r:id="rId8" display="https://podminky.urs.cz/item/CS_URS_2022_02/1858511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Viskot</dc:creator>
  <cp:keywords/>
  <dc:description/>
  <cp:lastModifiedBy>Marek Viskot</cp:lastModifiedBy>
  <dcterms:created xsi:type="dcterms:W3CDTF">2023-04-20T18:21:00Z</dcterms:created>
  <dcterms:modified xsi:type="dcterms:W3CDTF">2023-04-20T18:21:21Z</dcterms:modified>
  <cp:category/>
  <cp:version/>
  <cp:contentType/>
  <cp:contentStatus/>
</cp:coreProperties>
</file>