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SO 02 - Vodní nádrž 2" sheetId="2" r:id="rId2"/>
    <sheet name="SO 01 - Vodní nádrž 1" sheetId="3" r:id="rId3"/>
    <sheet name="SO 03 - Vodní nádrž 3" sheetId="4" r:id="rId4"/>
    <sheet name="SO 05 - Vodní nádrž 5" sheetId="5" r:id="rId5"/>
    <sheet name="SO 04 - Vodní tůň 4" sheetId="6" r:id="rId6"/>
    <sheet name="SO 06 - Vodní nádrž 6" sheetId="7" r:id="rId7"/>
    <sheet name="VRN - Vedlejší rozpočtové..." sheetId="8" r:id="rId8"/>
    <sheet name="S0 07 - Náhradní výsadba" sheetId="9" r:id="rId9"/>
    <sheet name="Pokyny pro vyplnění" sheetId="10" r:id="rId10"/>
  </sheets>
  <definedNames>
    <definedName name="_xlnm.Print_Area" localSheetId="0">'Rekapitulace stavby'!$D$4:$AO$36,'Rekapitulace stavby'!$C$42:$AQ$63</definedName>
    <definedName name="_xlnm.Print_Titles" localSheetId="0">'Rekapitulace stavby'!$52:$52</definedName>
    <definedName name="_xlnm._FilterDatabase" localSheetId="1" hidden="1">'SO 02 - Vodní nádrž 2'!$C$88:$K$343</definedName>
    <definedName name="_xlnm.Print_Area" localSheetId="1">'SO 02 - Vodní nádrž 2'!$C$4:$J$39,'SO 02 - Vodní nádrž 2'!$C$45:$J$70,'SO 02 - Vodní nádrž 2'!$C$76:$K$343</definedName>
    <definedName name="_xlnm.Print_Titles" localSheetId="1">'SO 02 - Vodní nádrž 2'!$88:$88</definedName>
    <definedName name="_xlnm._FilterDatabase" localSheetId="2" hidden="1">'SO 01 - Vodní nádrž 1'!$C$87:$K$340</definedName>
    <definedName name="_xlnm.Print_Area" localSheetId="2">'SO 01 - Vodní nádrž 1'!$C$4:$J$39,'SO 01 - Vodní nádrž 1'!$C$45:$J$69,'SO 01 - Vodní nádrž 1'!$C$75:$K$340</definedName>
    <definedName name="_xlnm.Print_Titles" localSheetId="2">'SO 01 - Vodní nádrž 1'!$87:$87</definedName>
    <definedName name="_xlnm._FilterDatabase" localSheetId="3" hidden="1">'SO 03 - Vodní nádrž 3'!$C$87:$K$306</definedName>
    <definedName name="_xlnm.Print_Area" localSheetId="3">'SO 03 - Vodní nádrž 3'!$C$4:$J$39,'SO 03 - Vodní nádrž 3'!$C$45:$J$69,'SO 03 - Vodní nádrž 3'!$C$75:$K$306</definedName>
    <definedName name="_xlnm.Print_Titles" localSheetId="3">'SO 03 - Vodní nádrž 3'!$87:$87</definedName>
    <definedName name="_xlnm._FilterDatabase" localSheetId="4" hidden="1">'SO 05 - Vodní nádrž 5'!$C$86:$K$204</definedName>
    <definedName name="_xlnm.Print_Area" localSheetId="4">'SO 05 - Vodní nádrž 5'!$C$4:$J$39,'SO 05 - Vodní nádrž 5'!$C$45:$J$68,'SO 05 - Vodní nádrž 5'!$C$74:$K$204</definedName>
    <definedName name="_xlnm.Print_Titles" localSheetId="4">'SO 05 - Vodní nádrž 5'!$86:$86</definedName>
    <definedName name="_xlnm._FilterDatabase" localSheetId="5" hidden="1">'SO 04 - Vodní tůň 4'!$C$86:$K$244</definedName>
    <definedName name="_xlnm.Print_Area" localSheetId="5">'SO 04 - Vodní tůň 4'!$C$4:$J$39,'SO 04 - Vodní tůň 4'!$C$45:$J$68,'SO 04 - Vodní tůň 4'!$C$74:$K$244</definedName>
    <definedName name="_xlnm.Print_Titles" localSheetId="5">'SO 04 - Vodní tůň 4'!$86:$86</definedName>
    <definedName name="_xlnm._FilterDatabase" localSheetId="6" hidden="1">'SO 06 - Vodní nádrž 6'!$C$88:$K$338</definedName>
    <definedName name="_xlnm.Print_Area" localSheetId="6">'SO 06 - Vodní nádrž 6'!$C$4:$J$39,'SO 06 - Vodní nádrž 6'!$C$45:$J$70,'SO 06 - Vodní nádrž 6'!$C$76:$K$338</definedName>
    <definedName name="_xlnm.Print_Titles" localSheetId="6">'SO 06 - Vodní nádrž 6'!$88:$88</definedName>
    <definedName name="_xlnm._FilterDatabase" localSheetId="7" hidden="1">'VRN - Vedlejší rozpočtové...'!$C$82:$K$124</definedName>
    <definedName name="_xlnm.Print_Area" localSheetId="7">'VRN - Vedlejší rozpočtové...'!$C$4:$J$39,'VRN - Vedlejší rozpočtové...'!$C$45:$J$64,'VRN - Vedlejší rozpočtové...'!$C$70:$K$124</definedName>
    <definedName name="_xlnm.Print_Titles" localSheetId="7">'VRN - Vedlejší rozpočtové...'!$82:$82</definedName>
    <definedName name="_xlnm._FilterDatabase" localSheetId="8" hidden="1">'S0 07 - Náhradní výsadba'!$C$80:$K$117</definedName>
    <definedName name="_xlnm.Print_Area" localSheetId="8">'S0 07 - Náhradní výsadba'!$C$4:$J$39,'S0 07 - Náhradní výsadba'!$C$45:$J$62,'S0 07 - Náhradní výsadba'!$C$68:$K$117</definedName>
    <definedName name="_xlnm.Print_Titles" localSheetId="8">'S0 07 - Náhradní výsadba'!$80:$80</definedName>
    <definedName name="_xlnm.Print_Area" localSheetId="9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9" l="1" r="J37"/>
  <c r="J36"/>
  <c i="1" r="AY62"/>
  <c i="9" r="J35"/>
  <c i="1" r="AX62"/>
  <c i="9"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100"/>
  <c r="BH100"/>
  <c r="BG100"/>
  <c r="BF100"/>
  <c r="T100"/>
  <c r="R100"/>
  <c r="P100"/>
  <c r="BI97"/>
  <c r="BH97"/>
  <c r="BG97"/>
  <c r="BF97"/>
  <c r="T97"/>
  <c r="R97"/>
  <c r="P97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7"/>
  <c r="BH87"/>
  <c r="BG87"/>
  <c r="BF87"/>
  <c r="T87"/>
  <c r="R87"/>
  <c r="P87"/>
  <c r="BI84"/>
  <c r="BH84"/>
  <c r="BG84"/>
  <c r="BF84"/>
  <c r="T84"/>
  <c r="R84"/>
  <c r="P84"/>
  <c r="F75"/>
  <c r="E73"/>
  <c r="F52"/>
  <c r="E50"/>
  <c r="J24"/>
  <c r="E24"/>
  <c r="J78"/>
  <c r="J23"/>
  <c r="J21"/>
  <c r="E21"/>
  <c r="J54"/>
  <c r="J20"/>
  <c r="J18"/>
  <c r="E18"/>
  <c r="F55"/>
  <c r="J17"/>
  <c r="J15"/>
  <c r="E15"/>
  <c r="F77"/>
  <c r="J14"/>
  <c r="J12"/>
  <c r="J52"/>
  <c r="E7"/>
  <c r="E48"/>
  <c i="8" r="J37"/>
  <c r="J36"/>
  <c i="1" r="AY61"/>
  <c i="8" r="J35"/>
  <c i="1" r="AX61"/>
  <c i="8"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BI120"/>
  <c r="BH120"/>
  <c r="BG120"/>
  <c r="BF120"/>
  <c r="T120"/>
  <c r="R120"/>
  <c r="P120"/>
  <c r="BI119"/>
  <c r="BH119"/>
  <c r="BG119"/>
  <c r="BF119"/>
  <c r="T119"/>
  <c r="R119"/>
  <c r="P119"/>
  <c r="BI117"/>
  <c r="BH117"/>
  <c r="BG117"/>
  <c r="BF117"/>
  <c r="T117"/>
  <c r="R117"/>
  <c r="P117"/>
  <c r="BI116"/>
  <c r="BH116"/>
  <c r="BG116"/>
  <c r="BF116"/>
  <c r="T116"/>
  <c r="R116"/>
  <c r="P116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5"/>
  <c r="BH105"/>
  <c r="BG105"/>
  <c r="BF105"/>
  <c r="T105"/>
  <c r="R105"/>
  <c r="P105"/>
  <c r="BI104"/>
  <c r="BH104"/>
  <c r="BG104"/>
  <c r="BF104"/>
  <c r="T104"/>
  <c r="R104"/>
  <c r="P104"/>
  <c r="BI102"/>
  <c r="BH102"/>
  <c r="BG102"/>
  <c r="BF102"/>
  <c r="T102"/>
  <c r="R102"/>
  <c r="P102"/>
  <c r="BI101"/>
  <c r="BH101"/>
  <c r="BG101"/>
  <c r="BF101"/>
  <c r="T101"/>
  <c r="R101"/>
  <c r="P101"/>
  <c r="BI100"/>
  <c r="BH100"/>
  <c r="BG100"/>
  <c r="BF100"/>
  <c r="T100"/>
  <c r="R100"/>
  <c r="P100"/>
  <c r="BI99"/>
  <c r="BH99"/>
  <c r="BG99"/>
  <c r="BF99"/>
  <c r="T99"/>
  <c r="R99"/>
  <c r="P99"/>
  <c r="BI98"/>
  <c r="BH98"/>
  <c r="BG98"/>
  <c r="BF98"/>
  <c r="T98"/>
  <c r="R98"/>
  <c r="P98"/>
  <c r="BI96"/>
  <c r="BH96"/>
  <c r="BG96"/>
  <c r="BF96"/>
  <c r="T96"/>
  <c r="R96"/>
  <c r="P96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2"/>
  <c r="BH92"/>
  <c r="BG92"/>
  <c r="BF92"/>
  <c r="T92"/>
  <c r="R92"/>
  <c r="P92"/>
  <c r="BI91"/>
  <c r="BH91"/>
  <c r="BG91"/>
  <c r="BF91"/>
  <c r="T91"/>
  <c r="R91"/>
  <c r="P91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5"/>
  <c r="BH85"/>
  <c r="BG85"/>
  <c r="BF85"/>
  <c r="T85"/>
  <c r="R85"/>
  <c r="P85"/>
  <c r="F77"/>
  <c r="E75"/>
  <c r="F52"/>
  <c r="E50"/>
  <c r="J24"/>
  <c r="E24"/>
  <c r="J80"/>
  <c r="J23"/>
  <c r="J21"/>
  <c r="E21"/>
  <c r="J54"/>
  <c r="J20"/>
  <c r="J18"/>
  <c r="E18"/>
  <c r="F80"/>
  <c r="J17"/>
  <c r="J15"/>
  <c r="E15"/>
  <c r="F79"/>
  <c r="J14"/>
  <c r="J12"/>
  <c r="J77"/>
  <c r="E7"/>
  <c r="E73"/>
  <c i="7" r="J37"/>
  <c r="J36"/>
  <c i="1" r="AY60"/>
  <c i="7" r="J35"/>
  <c i="1" r="AX60"/>
  <c i="7" r="BI337"/>
  <c r="BH337"/>
  <c r="BG337"/>
  <c r="BF337"/>
  <c r="T337"/>
  <c r="T336"/>
  <c r="R337"/>
  <c r="R336"/>
  <c r="P337"/>
  <c r="P336"/>
  <c r="BI334"/>
  <c r="BH334"/>
  <c r="BG334"/>
  <c r="BF334"/>
  <c r="T334"/>
  <c r="T333"/>
  <c r="R334"/>
  <c r="R333"/>
  <c r="P334"/>
  <c r="P333"/>
  <c r="BI331"/>
  <c r="BH331"/>
  <c r="BG331"/>
  <c r="BF331"/>
  <c r="T331"/>
  <c r="R331"/>
  <c r="P331"/>
  <c r="BI327"/>
  <c r="BH327"/>
  <c r="BG327"/>
  <c r="BF327"/>
  <c r="T327"/>
  <c r="R327"/>
  <c r="P327"/>
  <c r="BI324"/>
  <c r="BH324"/>
  <c r="BG324"/>
  <c r="BF324"/>
  <c r="T324"/>
  <c r="R324"/>
  <c r="P324"/>
  <c r="BI321"/>
  <c r="BH321"/>
  <c r="BG321"/>
  <c r="BF321"/>
  <c r="T321"/>
  <c r="R321"/>
  <c r="P321"/>
  <c r="BI314"/>
  <c r="BH314"/>
  <c r="BG314"/>
  <c r="BF314"/>
  <c r="T314"/>
  <c r="R314"/>
  <c r="P314"/>
  <c r="BI311"/>
  <c r="BH311"/>
  <c r="BG311"/>
  <c r="BF311"/>
  <c r="T311"/>
  <c r="R311"/>
  <c r="P311"/>
  <c r="BI304"/>
  <c r="BH304"/>
  <c r="BG304"/>
  <c r="BF304"/>
  <c r="T304"/>
  <c r="R304"/>
  <c r="P304"/>
  <c r="BI300"/>
  <c r="BH300"/>
  <c r="BG300"/>
  <c r="BF300"/>
  <c r="T300"/>
  <c r="R300"/>
  <c r="P300"/>
  <c r="BI297"/>
  <c r="BH297"/>
  <c r="BG297"/>
  <c r="BF297"/>
  <c r="T297"/>
  <c r="R297"/>
  <c r="P297"/>
  <c r="BI295"/>
  <c r="BH295"/>
  <c r="BG295"/>
  <c r="BF295"/>
  <c r="T295"/>
  <c r="R295"/>
  <c r="P295"/>
  <c r="BI292"/>
  <c r="BH292"/>
  <c r="BG292"/>
  <c r="BF292"/>
  <c r="T292"/>
  <c r="R292"/>
  <c r="P292"/>
  <c r="BI287"/>
  <c r="BH287"/>
  <c r="BG287"/>
  <c r="BF287"/>
  <c r="T287"/>
  <c r="R287"/>
  <c r="P287"/>
  <c r="BI285"/>
  <c r="BH285"/>
  <c r="BG285"/>
  <c r="BF285"/>
  <c r="T285"/>
  <c r="R285"/>
  <c r="P285"/>
  <c r="BI281"/>
  <c r="BH281"/>
  <c r="BG281"/>
  <c r="BF281"/>
  <c r="T281"/>
  <c r="R281"/>
  <c r="P281"/>
  <c r="BI276"/>
  <c r="BH276"/>
  <c r="BG276"/>
  <c r="BF276"/>
  <c r="T276"/>
  <c r="R276"/>
  <c r="P276"/>
  <c r="BI271"/>
  <c r="BH271"/>
  <c r="BG271"/>
  <c r="BF271"/>
  <c r="T271"/>
  <c r="R271"/>
  <c r="P271"/>
  <c r="BI267"/>
  <c r="BH267"/>
  <c r="BG267"/>
  <c r="BF267"/>
  <c r="T267"/>
  <c r="R267"/>
  <c r="P267"/>
  <c r="BI263"/>
  <c r="BH263"/>
  <c r="BG263"/>
  <c r="BF263"/>
  <c r="T263"/>
  <c r="R263"/>
  <c r="P263"/>
  <c r="BI258"/>
  <c r="BH258"/>
  <c r="BG258"/>
  <c r="BF258"/>
  <c r="T258"/>
  <c r="R258"/>
  <c r="P258"/>
  <c r="BI254"/>
  <c r="BH254"/>
  <c r="BG254"/>
  <c r="BF254"/>
  <c r="T254"/>
  <c r="R254"/>
  <c r="P254"/>
  <c r="BI250"/>
  <c r="BH250"/>
  <c r="BG250"/>
  <c r="BF250"/>
  <c r="T250"/>
  <c r="R250"/>
  <c r="P250"/>
  <c r="BI244"/>
  <c r="BH244"/>
  <c r="BG244"/>
  <c r="BF244"/>
  <c r="T244"/>
  <c r="R244"/>
  <c r="P244"/>
  <c r="BI238"/>
  <c r="BH238"/>
  <c r="BG238"/>
  <c r="BF238"/>
  <c r="T238"/>
  <c r="R238"/>
  <c r="P238"/>
  <c r="BI232"/>
  <c r="BH232"/>
  <c r="BG232"/>
  <c r="BF232"/>
  <c r="T232"/>
  <c r="R232"/>
  <c r="P232"/>
  <c r="BI230"/>
  <c r="BH230"/>
  <c r="BG230"/>
  <c r="BF230"/>
  <c r="T230"/>
  <c r="R230"/>
  <c r="P230"/>
  <c r="BI228"/>
  <c r="BH228"/>
  <c r="BG228"/>
  <c r="BF228"/>
  <c r="T228"/>
  <c r="R228"/>
  <c r="P228"/>
  <c r="BI225"/>
  <c r="BH225"/>
  <c r="BG225"/>
  <c r="BF225"/>
  <c r="T225"/>
  <c r="R225"/>
  <c r="P225"/>
  <c r="BI222"/>
  <c r="BH222"/>
  <c r="BG222"/>
  <c r="BF222"/>
  <c r="T222"/>
  <c r="R222"/>
  <c r="P222"/>
  <c r="BI220"/>
  <c r="BH220"/>
  <c r="BG220"/>
  <c r="BF220"/>
  <c r="T220"/>
  <c r="R220"/>
  <c r="P220"/>
  <c r="BI216"/>
  <c r="BH216"/>
  <c r="BG216"/>
  <c r="BF216"/>
  <c r="T216"/>
  <c r="R216"/>
  <c r="P216"/>
  <c r="BI212"/>
  <c r="BH212"/>
  <c r="BG212"/>
  <c r="BF212"/>
  <c r="T212"/>
  <c r="R212"/>
  <c r="P212"/>
  <c r="BI207"/>
  <c r="BH207"/>
  <c r="BG207"/>
  <c r="BF207"/>
  <c r="T207"/>
  <c r="R207"/>
  <c r="P207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3"/>
  <c r="BH193"/>
  <c r="BG193"/>
  <c r="BF193"/>
  <c r="T193"/>
  <c r="R193"/>
  <c r="P193"/>
  <c r="BI189"/>
  <c r="BH189"/>
  <c r="BG189"/>
  <c r="BF189"/>
  <c r="T189"/>
  <c r="R189"/>
  <c r="P189"/>
  <c r="BI182"/>
  <c r="BH182"/>
  <c r="BG182"/>
  <c r="BF182"/>
  <c r="T182"/>
  <c r="R182"/>
  <c r="P182"/>
  <c r="BI172"/>
  <c r="BH172"/>
  <c r="BG172"/>
  <c r="BF172"/>
  <c r="T172"/>
  <c r="R172"/>
  <c r="P172"/>
  <c r="BI169"/>
  <c r="BH169"/>
  <c r="BG169"/>
  <c r="BF169"/>
  <c r="T169"/>
  <c r="R169"/>
  <c r="P169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R153"/>
  <c r="P153"/>
  <c r="BI148"/>
  <c r="BH148"/>
  <c r="BG148"/>
  <c r="BF148"/>
  <c r="T148"/>
  <c r="R148"/>
  <c r="P148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2"/>
  <c r="BH132"/>
  <c r="BG132"/>
  <c r="BF132"/>
  <c r="T132"/>
  <c r="R132"/>
  <c r="P132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3"/>
  <c r="BH113"/>
  <c r="BG113"/>
  <c r="BF113"/>
  <c r="T113"/>
  <c r="R113"/>
  <c r="P113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F83"/>
  <c r="E81"/>
  <c r="F52"/>
  <c r="E50"/>
  <c r="J24"/>
  <c r="E24"/>
  <c r="J86"/>
  <c r="J23"/>
  <c r="J21"/>
  <c r="E21"/>
  <c r="J85"/>
  <c r="J20"/>
  <c r="J18"/>
  <c r="E18"/>
  <c r="F55"/>
  <c r="J17"/>
  <c r="J15"/>
  <c r="E15"/>
  <c r="F85"/>
  <c r="J14"/>
  <c r="J12"/>
  <c r="J83"/>
  <c r="E7"/>
  <c r="E79"/>
  <c i="6" r="J37"/>
  <c r="J36"/>
  <c i="1" r="AY59"/>
  <c i="6" r="J35"/>
  <c i="1" r="AX59"/>
  <c i="6" r="BI243"/>
  <c r="BH243"/>
  <c r="BG243"/>
  <c r="BF243"/>
  <c r="T243"/>
  <c r="T242"/>
  <c r="R243"/>
  <c r="R242"/>
  <c r="P243"/>
  <c r="P242"/>
  <c r="BI240"/>
  <c r="BH240"/>
  <c r="BG240"/>
  <c r="BF240"/>
  <c r="T240"/>
  <c r="T239"/>
  <c r="R240"/>
  <c r="R239"/>
  <c r="P240"/>
  <c r="P239"/>
  <c r="BI236"/>
  <c r="BH236"/>
  <c r="BG236"/>
  <c r="BF236"/>
  <c r="T236"/>
  <c r="T235"/>
  <c r="R236"/>
  <c r="R235"/>
  <c r="P236"/>
  <c r="P235"/>
  <c r="BI232"/>
  <c r="BH232"/>
  <c r="BG232"/>
  <c r="BF232"/>
  <c r="T232"/>
  <c r="R232"/>
  <c r="P232"/>
  <c r="BI227"/>
  <c r="BH227"/>
  <c r="BG227"/>
  <c r="BF227"/>
  <c r="T227"/>
  <c r="R227"/>
  <c r="P227"/>
  <c r="BI222"/>
  <c r="BH222"/>
  <c r="BG222"/>
  <c r="BF222"/>
  <c r="T222"/>
  <c r="R222"/>
  <c r="P222"/>
  <c r="BI219"/>
  <c r="BH219"/>
  <c r="BG219"/>
  <c r="BF219"/>
  <c r="T219"/>
  <c r="R219"/>
  <c r="P219"/>
  <c r="BI216"/>
  <c r="BH216"/>
  <c r="BG216"/>
  <c r="BF216"/>
  <c r="T216"/>
  <c r="R216"/>
  <c r="P216"/>
  <c r="BI213"/>
  <c r="BH213"/>
  <c r="BG213"/>
  <c r="BF213"/>
  <c r="T213"/>
  <c r="R213"/>
  <c r="P213"/>
  <c r="BI210"/>
  <c r="BH210"/>
  <c r="BG210"/>
  <c r="BF210"/>
  <c r="T210"/>
  <c r="R210"/>
  <c r="P210"/>
  <c r="BI208"/>
  <c r="BH208"/>
  <c r="BG208"/>
  <c r="BF208"/>
  <c r="T208"/>
  <c r="R208"/>
  <c r="P208"/>
  <c r="BI204"/>
  <c r="BH204"/>
  <c r="BG204"/>
  <c r="BF204"/>
  <c r="T204"/>
  <c r="R204"/>
  <c r="P204"/>
  <c r="BI200"/>
  <c r="BH200"/>
  <c r="BG200"/>
  <c r="BF200"/>
  <c r="T200"/>
  <c r="R200"/>
  <c r="P200"/>
  <c r="BI194"/>
  <c r="BH194"/>
  <c r="BG194"/>
  <c r="BF194"/>
  <c r="T194"/>
  <c r="R194"/>
  <c r="P194"/>
  <c r="BI192"/>
  <c r="BH192"/>
  <c r="BG192"/>
  <c r="BF192"/>
  <c r="T192"/>
  <c r="R192"/>
  <c r="P192"/>
  <c r="BI189"/>
  <c r="BH189"/>
  <c r="BG189"/>
  <c r="BF189"/>
  <c r="T189"/>
  <c r="R189"/>
  <c r="P189"/>
  <c r="BI187"/>
  <c r="BH187"/>
  <c r="BG187"/>
  <c r="BF187"/>
  <c r="T187"/>
  <c r="R187"/>
  <c r="P187"/>
  <c r="BI182"/>
  <c r="BH182"/>
  <c r="BG182"/>
  <c r="BF182"/>
  <c r="T182"/>
  <c r="R182"/>
  <c r="P182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6"/>
  <c r="BH166"/>
  <c r="BG166"/>
  <c r="BF166"/>
  <c r="T166"/>
  <c r="R166"/>
  <c r="P166"/>
  <c r="BI163"/>
  <c r="BH163"/>
  <c r="BG163"/>
  <c r="BF163"/>
  <c r="T163"/>
  <c r="R163"/>
  <c r="P163"/>
  <c r="BI157"/>
  <c r="BH157"/>
  <c r="BG157"/>
  <c r="BF157"/>
  <c r="T157"/>
  <c r="R157"/>
  <c r="P157"/>
  <c r="BI148"/>
  <c r="BH148"/>
  <c r="BG148"/>
  <c r="BF148"/>
  <c r="T148"/>
  <c r="R148"/>
  <c r="P148"/>
  <c r="BI145"/>
  <c r="BH145"/>
  <c r="BG145"/>
  <c r="BF145"/>
  <c r="T145"/>
  <c r="R145"/>
  <c r="P145"/>
  <c r="BI136"/>
  <c r="BH136"/>
  <c r="BG136"/>
  <c r="BF136"/>
  <c r="T136"/>
  <c r="R136"/>
  <c r="P136"/>
  <c r="BI133"/>
  <c r="BH133"/>
  <c r="BG133"/>
  <c r="BF133"/>
  <c r="T133"/>
  <c r="R133"/>
  <c r="P133"/>
  <c r="BI130"/>
  <c r="BH130"/>
  <c r="BG130"/>
  <c r="BF130"/>
  <c r="T130"/>
  <c r="R130"/>
  <c r="P130"/>
  <c r="BI125"/>
  <c r="BH125"/>
  <c r="BG125"/>
  <c r="BF125"/>
  <c r="T125"/>
  <c r="R125"/>
  <c r="P125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F81"/>
  <c r="E79"/>
  <c r="F52"/>
  <c r="E50"/>
  <c r="J24"/>
  <c r="E24"/>
  <c r="J84"/>
  <c r="J23"/>
  <c r="J21"/>
  <c r="E21"/>
  <c r="J83"/>
  <c r="J20"/>
  <c r="J18"/>
  <c r="E18"/>
  <c r="F84"/>
  <c r="J17"/>
  <c r="J15"/>
  <c r="E15"/>
  <c r="F83"/>
  <c r="J14"/>
  <c r="J12"/>
  <c r="J52"/>
  <c r="E7"/>
  <c r="E77"/>
  <c i="5" r="J37"/>
  <c r="J36"/>
  <c i="1" r="AY58"/>
  <c i="5" r="J35"/>
  <c i="1" r="AX58"/>
  <c i="5" r="BI203"/>
  <c r="BH203"/>
  <c r="BG203"/>
  <c r="BF203"/>
  <c r="T203"/>
  <c r="T202"/>
  <c r="R203"/>
  <c r="R202"/>
  <c r="P203"/>
  <c r="P202"/>
  <c r="BI200"/>
  <c r="BH200"/>
  <c r="BG200"/>
  <c r="BF200"/>
  <c r="T200"/>
  <c r="T199"/>
  <c r="R200"/>
  <c r="R199"/>
  <c r="P200"/>
  <c r="P199"/>
  <c r="BI196"/>
  <c r="BH196"/>
  <c r="BG196"/>
  <c r="BF196"/>
  <c r="T196"/>
  <c r="T195"/>
  <c r="R196"/>
  <c r="R195"/>
  <c r="P196"/>
  <c r="P195"/>
  <c r="BI192"/>
  <c r="BH192"/>
  <c r="BG192"/>
  <c r="BF192"/>
  <c r="T192"/>
  <c r="R192"/>
  <c r="P192"/>
  <c r="BI187"/>
  <c r="BH187"/>
  <c r="BG187"/>
  <c r="BF187"/>
  <c r="T187"/>
  <c r="R187"/>
  <c r="P187"/>
  <c r="BI182"/>
  <c r="BH182"/>
  <c r="BG182"/>
  <c r="BF182"/>
  <c r="T182"/>
  <c r="R182"/>
  <c r="P182"/>
  <c r="BI178"/>
  <c r="BH178"/>
  <c r="BG178"/>
  <c r="BF178"/>
  <c r="T178"/>
  <c r="R178"/>
  <c r="P178"/>
  <c r="BI174"/>
  <c r="BH174"/>
  <c r="BG174"/>
  <c r="BF174"/>
  <c r="T174"/>
  <c r="R174"/>
  <c r="P174"/>
  <c r="BI171"/>
  <c r="BH171"/>
  <c r="BG171"/>
  <c r="BF171"/>
  <c r="T171"/>
  <c r="R171"/>
  <c r="P171"/>
  <c r="BI167"/>
  <c r="BH167"/>
  <c r="BG167"/>
  <c r="BF167"/>
  <c r="T167"/>
  <c r="R167"/>
  <c r="P167"/>
  <c r="BI163"/>
  <c r="BH163"/>
  <c r="BG163"/>
  <c r="BF163"/>
  <c r="T163"/>
  <c r="R163"/>
  <c r="P163"/>
  <c r="BI157"/>
  <c r="BH157"/>
  <c r="BG157"/>
  <c r="BF157"/>
  <c r="T157"/>
  <c r="R157"/>
  <c r="P157"/>
  <c r="BI155"/>
  <c r="BH155"/>
  <c r="BG155"/>
  <c r="BF155"/>
  <c r="T155"/>
  <c r="R155"/>
  <c r="P155"/>
  <c r="BI150"/>
  <c r="BH150"/>
  <c r="BG150"/>
  <c r="BF150"/>
  <c r="T150"/>
  <c r="R150"/>
  <c r="P150"/>
  <c r="BI145"/>
  <c r="BH145"/>
  <c r="BG145"/>
  <c r="BF145"/>
  <c r="T145"/>
  <c r="R145"/>
  <c r="P145"/>
  <c r="BI141"/>
  <c r="BH141"/>
  <c r="BG141"/>
  <c r="BF141"/>
  <c r="T141"/>
  <c r="R141"/>
  <c r="P141"/>
  <c r="BI137"/>
  <c r="BH137"/>
  <c r="BG137"/>
  <c r="BF137"/>
  <c r="T137"/>
  <c r="R137"/>
  <c r="P137"/>
  <c r="BI131"/>
  <c r="BH131"/>
  <c r="BG131"/>
  <c r="BF131"/>
  <c r="T131"/>
  <c r="R131"/>
  <c r="P131"/>
  <c r="BI122"/>
  <c r="BH122"/>
  <c r="BG122"/>
  <c r="BF122"/>
  <c r="T122"/>
  <c r="R122"/>
  <c r="P122"/>
  <c r="BI113"/>
  <c r="BH113"/>
  <c r="BG113"/>
  <c r="BF113"/>
  <c r="T113"/>
  <c r="R113"/>
  <c r="P113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90"/>
  <c r="BH90"/>
  <c r="BG90"/>
  <c r="BF90"/>
  <c r="T90"/>
  <c r="R90"/>
  <c r="P90"/>
  <c r="F81"/>
  <c r="E79"/>
  <c r="F52"/>
  <c r="E50"/>
  <c r="J24"/>
  <c r="E24"/>
  <c r="J84"/>
  <c r="J23"/>
  <c r="J21"/>
  <c r="E21"/>
  <c r="J83"/>
  <c r="J20"/>
  <c r="J18"/>
  <c r="E18"/>
  <c r="F84"/>
  <c r="J17"/>
  <c r="J15"/>
  <c r="E15"/>
  <c r="F83"/>
  <c r="J14"/>
  <c r="J12"/>
  <c r="J81"/>
  <c r="E7"/>
  <c r="E77"/>
  <c i="4" r="J37"/>
  <c r="J36"/>
  <c i="1" r="AY57"/>
  <c i="4" r="J35"/>
  <c i="1" r="AX57"/>
  <c i="4" r="BI305"/>
  <c r="BH305"/>
  <c r="BG305"/>
  <c r="BF305"/>
  <c r="T305"/>
  <c r="T304"/>
  <c r="R305"/>
  <c r="R304"/>
  <c r="P305"/>
  <c r="P304"/>
  <c r="BI301"/>
  <c r="BH301"/>
  <c r="BG301"/>
  <c r="BF301"/>
  <c r="T301"/>
  <c r="R301"/>
  <c r="P301"/>
  <c r="BI299"/>
  <c r="BH299"/>
  <c r="BG299"/>
  <c r="BF299"/>
  <c r="T299"/>
  <c r="R299"/>
  <c r="P299"/>
  <c r="BI296"/>
  <c r="BH296"/>
  <c r="BG296"/>
  <c r="BF296"/>
  <c r="T296"/>
  <c r="R296"/>
  <c r="P296"/>
  <c r="BI291"/>
  <c r="BH291"/>
  <c r="BG291"/>
  <c r="BF291"/>
  <c r="T291"/>
  <c r="R291"/>
  <c r="P291"/>
  <c r="BI289"/>
  <c r="BH289"/>
  <c r="BG289"/>
  <c r="BF289"/>
  <c r="T289"/>
  <c r="R289"/>
  <c r="P289"/>
  <c r="BI281"/>
  <c r="BH281"/>
  <c r="BG281"/>
  <c r="BF281"/>
  <c r="T281"/>
  <c r="T280"/>
  <c r="R281"/>
  <c r="R280"/>
  <c r="P281"/>
  <c r="P280"/>
  <c r="BI275"/>
  <c r="BH275"/>
  <c r="BG275"/>
  <c r="BF275"/>
  <c r="T275"/>
  <c r="R275"/>
  <c r="P275"/>
  <c r="BI266"/>
  <c r="BH266"/>
  <c r="BG266"/>
  <c r="BF266"/>
  <c r="T266"/>
  <c r="R266"/>
  <c r="P266"/>
  <c r="BI257"/>
  <c r="BH257"/>
  <c r="BG257"/>
  <c r="BF257"/>
  <c r="T257"/>
  <c r="R257"/>
  <c r="P257"/>
  <c r="BI252"/>
  <c r="BH252"/>
  <c r="BG252"/>
  <c r="BF252"/>
  <c r="T252"/>
  <c r="R252"/>
  <c r="P252"/>
  <c r="BI247"/>
  <c r="BH247"/>
  <c r="BG247"/>
  <c r="BF247"/>
  <c r="T247"/>
  <c r="R247"/>
  <c r="P247"/>
  <c r="BI243"/>
  <c r="BH243"/>
  <c r="BG243"/>
  <c r="BF243"/>
  <c r="T243"/>
  <c r="R243"/>
  <c r="P243"/>
  <c r="BI239"/>
  <c r="BH239"/>
  <c r="BG239"/>
  <c r="BF239"/>
  <c r="T239"/>
  <c r="R239"/>
  <c r="P239"/>
  <c r="BI232"/>
  <c r="BH232"/>
  <c r="BG232"/>
  <c r="BF232"/>
  <c r="T232"/>
  <c r="R232"/>
  <c r="P232"/>
  <c r="BI224"/>
  <c r="BH224"/>
  <c r="BG224"/>
  <c r="BF224"/>
  <c r="T224"/>
  <c r="R224"/>
  <c r="P224"/>
  <c r="BI216"/>
  <c r="BH216"/>
  <c r="BG216"/>
  <c r="BF216"/>
  <c r="T216"/>
  <c r="R216"/>
  <c r="P216"/>
  <c r="BI213"/>
  <c r="BH213"/>
  <c r="BG213"/>
  <c r="BF213"/>
  <c r="T213"/>
  <c r="R213"/>
  <c r="P213"/>
  <c r="BI208"/>
  <c r="BH208"/>
  <c r="BG208"/>
  <c r="BF208"/>
  <c r="T208"/>
  <c r="R208"/>
  <c r="P208"/>
  <c r="BI204"/>
  <c r="BH204"/>
  <c r="BG204"/>
  <c r="BF204"/>
  <c r="T204"/>
  <c r="R204"/>
  <c r="P204"/>
  <c r="BI199"/>
  <c r="BH199"/>
  <c r="BG199"/>
  <c r="BF199"/>
  <c r="T199"/>
  <c r="R199"/>
  <c r="P199"/>
  <c r="BI197"/>
  <c r="BH197"/>
  <c r="BG197"/>
  <c r="BF197"/>
  <c r="T197"/>
  <c r="R197"/>
  <c r="P197"/>
  <c r="BI194"/>
  <c r="BH194"/>
  <c r="BG194"/>
  <c r="BF194"/>
  <c r="T194"/>
  <c r="R194"/>
  <c r="P194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69"/>
  <c r="BH169"/>
  <c r="BG169"/>
  <c r="BF169"/>
  <c r="T169"/>
  <c r="R169"/>
  <c r="P169"/>
  <c r="BI157"/>
  <c r="BH157"/>
  <c r="BG157"/>
  <c r="BF157"/>
  <c r="T157"/>
  <c r="R157"/>
  <c r="P157"/>
  <c r="BI154"/>
  <c r="BH154"/>
  <c r="BG154"/>
  <c r="BF154"/>
  <c r="T154"/>
  <c r="R154"/>
  <c r="P154"/>
  <c r="BI142"/>
  <c r="BH142"/>
  <c r="BG142"/>
  <c r="BF142"/>
  <c r="T142"/>
  <c r="R142"/>
  <c r="P142"/>
  <c r="BI139"/>
  <c r="BH139"/>
  <c r="BG139"/>
  <c r="BF139"/>
  <c r="T139"/>
  <c r="R139"/>
  <c r="P139"/>
  <c r="BI132"/>
  <c r="BH132"/>
  <c r="BG132"/>
  <c r="BF132"/>
  <c r="T132"/>
  <c r="R132"/>
  <c r="P132"/>
  <c r="BI129"/>
  <c r="BH129"/>
  <c r="BG129"/>
  <c r="BF129"/>
  <c r="T129"/>
  <c r="R129"/>
  <c r="P129"/>
  <c r="BI126"/>
  <c r="BH126"/>
  <c r="BG126"/>
  <c r="BF126"/>
  <c r="T126"/>
  <c r="R126"/>
  <c r="P126"/>
  <c r="BI122"/>
  <c r="BH122"/>
  <c r="BG122"/>
  <c r="BF122"/>
  <c r="T122"/>
  <c r="R122"/>
  <c r="P122"/>
  <c r="BI119"/>
  <c r="BH119"/>
  <c r="BG119"/>
  <c r="BF119"/>
  <c r="T119"/>
  <c r="R119"/>
  <c r="P119"/>
  <c r="BI115"/>
  <c r="BH115"/>
  <c r="BG115"/>
  <c r="BF115"/>
  <c r="T115"/>
  <c r="R115"/>
  <c r="P115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F82"/>
  <c r="E80"/>
  <c r="F52"/>
  <c r="E50"/>
  <c r="J24"/>
  <c r="E24"/>
  <c r="J85"/>
  <c r="J23"/>
  <c r="J21"/>
  <c r="E21"/>
  <c r="J84"/>
  <c r="J20"/>
  <c r="J18"/>
  <c r="E18"/>
  <c r="F55"/>
  <c r="J17"/>
  <c r="J15"/>
  <c r="E15"/>
  <c r="F84"/>
  <c r="J14"/>
  <c r="J12"/>
  <c r="J82"/>
  <c r="E7"/>
  <c r="E78"/>
  <c i="3" r="J37"/>
  <c r="J36"/>
  <c i="1" r="AY56"/>
  <c i="3" r="J35"/>
  <c i="1" r="AX56"/>
  <c i="3" r="BI339"/>
  <c r="BH339"/>
  <c r="BG339"/>
  <c r="BF339"/>
  <c r="T339"/>
  <c r="T338"/>
  <c r="R339"/>
  <c r="R338"/>
  <c r="P339"/>
  <c r="P338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1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R311"/>
  <c r="P311"/>
  <c r="BI304"/>
  <c r="BH304"/>
  <c r="BG304"/>
  <c r="BF304"/>
  <c r="T304"/>
  <c r="R304"/>
  <c r="P304"/>
  <c r="BI298"/>
  <c r="BH298"/>
  <c r="BG298"/>
  <c r="BF298"/>
  <c r="T298"/>
  <c r="R298"/>
  <c r="P298"/>
  <c r="BI290"/>
  <c r="BH290"/>
  <c r="BG290"/>
  <c r="BF290"/>
  <c r="T290"/>
  <c r="R290"/>
  <c r="P290"/>
  <c r="BI282"/>
  <c r="BH282"/>
  <c r="BG282"/>
  <c r="BF282"/>
  <c r="T282"/>
  <c r="R282"/>
  <c r="P282"/>
  <c r="BI277"/>
  <c r="BH277"/>
  <c r="BG277"/>
  <c r="BF277"/>
  <c r="T277"/>
  <c r="R277"/>
  <c r="P277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58"/>
  <c r="BH258"/>
  <c r="BG258"/>
  <c r="BF258"/>
  <c r="T258"/>
  <c r="R258"/>
  <c r="P258"/>
  <c r="BI252"/>
  <c r="BH252"/>
  <c r="BG252"/>
  <c r="BF252"/>
  <c r="T252"/>
  <c r="R252"/>
  <c r="P252"/>
  <c r="BI245"/>
  <c r="BH245"/>
  <c r="BG245"/>
  <c r="BF245"/>
  <c r="T245"/>
  <c r="R245"/>
  <c r="P245"/>
  <c r="BI243"/>
  <c r="BH243"/>
  <c r="BG243"/>
  <c r="BF243"/>
  <c r="T243"/>
  <c r="R243"/>
  <c r="P243"/>
  <c r="BI241"/>
  <c r="BH241"/>
  <c r="BG241"/>
  <c r="BF241"/>
  <c r="T241"/>
  <c r="R241"/>
  <c r="P241"/>
  <c r="BI237"/>
  <c r="BH237"/>
  <c r="BG237"/>
  <c r="BF237"/>
  <c r="T237"/>
  <c r="R237"/>
  <c r="P237"/>
  <c r="BI234"/>
  <c r="BH234"/>
  <c r="BG234"/>
  <c r="BF234"/>
  <c r="T234"/>
  <c r="R234"/>
  <c r="P234"/>
  <c r="BI232"/>
  <c r="BH232"/>
  <c r="BG232"/>
  <c r="BF232"/>
  <c r="T232"/>
  <c r="R232"/>
  <c r="P232"/>
  <c r="BI227"/>
  <c r="BH227"/>
  <c r="BG227"/>
  <c r="BF227"/>
  <c r="T227"/>
  <c r="R227"/>
  <c r="P227"/>
  <c r="BI223"/>
  <c r="BH223"/>
  <c r="BG223"/>
  <c r="BF223"/>
  <c r="T223"/>
  <c r="R223"/>
  <c r="P223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4"/>
  <c r="BH204"/>
  <c r="BG204"/>
  <c r="BF204"/>
  <c r="T204"/>
  <c r="R204"/>
  <c r="P204"/>
  <c r="BI200"/>
  <c r="BH200"/>
  <c r="BG200"/>
  <c r="BF200"/>
  <c r="T200"/>
  <c r="R200"/>
  <c r="P200"/>
  <c r="BI196"/>
  <c r="BH196"/>
  <c r="BG196"/>
  <c r="BF196"/>
  <c r="T196"/>
  <c r="R196"/>
  <c r="P196"/>
  <c r="BI192"/>
  <c r="BH192"/>
  <c r="BG192"/>
  <c r="BF192"/>
  <c r="T192"/>
  <c r="R192"/>
  <c r="P192"/>
  <c r="BI184"/>
  <c r="BH184"/>
  <c r="BG184"/>
  <c r="BF184"/>
  <c r="T184"/>
  <c r="R184"/>
  <c r="P184"/>
  <c r="BI174"/>
  <c r="BH174"/>
  <c r="BG174"/>
  <c r="BF174"/>
  <c r="T174"/>
  <c r="R174"/>
  <c r="P174"/>
  <c r="BI171"/>
  <c r="BH171"/>
  <c r="BG171"/>
  <c r="BF171"/>
  <c r="T171"/>
  <c r="R171"/>
  <c r="P171"/>
  <c r="BI161"/>
  <c r="BH161"/>
  <c r="BG161"/>
  <c r="BF161"/>
  <c r="T161"/>
  <c r="R161"/>
  <c r="P161"/>
  <c r="BI158"/>
  <c r="BH158"/>
  <c r="BG158"/>
  <c r="BF158"/>
  <c r="T158"/>
  <c r="R158"/>
  <c r="P158"/>
  <c r="BI155"/>
  <c r="BH155"/>
  <c r="BG155"/>
  <c r="BF155"/>
  <c r="T155"/>
  <c r="R155"/>
  <c r="P155"/>
  <c r="BI152"/>
  <c r="BH152"/>
  <c r="BG152"/>
  <c r="BF152"/>
  <c r="T152"/>
  <c r="R152"/>
  <c r="P152"/>
  <c r="BI147"/>
  <c r="BH147"/>
  <c r="BG147"/>
  <c r="BF147"/>
  <c r="T147"/>
  <c r="R147"/>
  <c r="P147"/>
  <c r="BI144"/>
  <c r="BH144"/>
  <c r="BG144"/>
  <c r="BF144"/>
  <c r="T144"/>
  <c r="R144"/>
  <c r="P144"/>
  <c r="BI139"/>
  <c r="BH139"/>
  <c r="BG139"/>
  <c r="BF139"/>
  <c r="T139"/>
  <c r="R139"/>
  <c r="P139"/>
  <c r="BI136"/>
  <c r="BH136"/>
  <c r="BG136"/>
  <c r="BF136"/>
  <c r="T136"/>
  <c r="R136"/>
  <c r="P136"/>
  <c r="BI131"/>
  <c r="BH131"/>
  <c r="BG131"/>
  <c r="BF131"/>
  <c r="T131"/>
  <c r="R131"/>
  <c r="P131"/>
  <c r="BI128"/>
  <c r="BH128"/>
  <c r="BG128"/>
  <c r="BF128"/>
  <c r="T128"/>
  <c r="R128"/>
  <c r="P128"/>
  <c r="BI125"/>
  <c r="BH125"/>
  <c r="BG125"/>
  <c r="BF125"/>
  <c r="T125"/>
  <c r="R125"/>
  <c r="P125"/>
  <c r="BI122"/>
  <c r="BH122"/>
  <c r="BG122"/>
  <c r="BF122"/>
  <c r="T122"/>
  <c r="R122"/>
  <c r="P122"/>
  <c r="BI120"/>
  <c r="BH120"/>
  <c r="BG120"/>
  <c r="BF120"/>
  <c r="T120"/>
  <c r="R120"/>
  <c r="P120"/>
  <c r="BI117"/>
  <c r="BH117"/>
  <c r="BG117"/>
  <c r="BF117"/>
  <c r="T117"/>
  <c r="R117"/>
  <c r="P117"/>
  <c r="BI114"/>
  <c r="BH114"/>
  <c r="BG114"/>
  <c r="BF114"/>
  <c r="T114"/>
  <c r="R114"/>
  <c r="P114"/>
  <c r="BI111"/>
  <c r="BH111"/>
  <c r="BG111"/>
  <c r="BF111"/>
  <c r="T111"/>
  <c r="R111"/>
  <c r="P111"/>
  <c r="BI109"/>
  <c r="BH109"/>
  <c r="BG109"/>
  <c r="BF109"/>
  <c r="T109"/>
  <c r="R109"/>
  <c r="P109"/>
  <c r="BI106"/>
  <c r="BH106"/>
  <c r="BG106"/>
  <c r="BF106"/>
  <c r="T106"/>
  <c r="R106"/>
  <c r="P106"/>
  <c r="BI103"/>
  <c r="BH103"/>
  <c r="BG103"/>
  <c r="BF103"/>
  <c r="T103"/>
  <c r="R103"/>
  <c r="P103"/>
  <c r="BI100"/>
  <c r="BH100"/>
  <c r="BG100"/>
  <c r="BF100"/>
  <c r="T100"/>
  <c r="R100"/>
  <c r="P100"/>
  <c r="BI97"/>
  <c r="BH97"/>
  <c r="BG97"/>
  <c r="BF97"/>
  <c r="T97"/>
  <c r="R97"/>
  <c r="P97"/>
  <c r="BI94"/>
  <c r="BH94"/>
  <c r="BG94"/>
  <c r="BF94"/>
  <c r="T94"/>
  <c r="R94"/>
  <c r="P94"/>
  <c r="BI91"/>
  <c r="BH91"/>
  <c r="BG91"/>
  <c r="BF91"/>
  <c r="T91"/>
  <c r="R91"/>
  <c r="P91"/>
  <c r="F82"/>
  <c r="E80"/>
  <c r="F52"/>
  <c r="E50"/>
  <c r="J24"/>
  <c r="E24"/>
  <c r="J55"/>
  <c r="J23"/>
  <c r="J21"/>
  <c r="E21"/>
  <c r="J84"/>
  <c r="J20"/>
  <c r="J18"/>
  <c r="E18"/>
  <c r="F85"/>
  <c r="J17"/>
  <c r="J15"/>
  <c r="E15"/>
  <c r="F54"/>
  <c r="J14"/>
  <c r="J12"/>
  <c r="J82"/>
  <c r="E7"/>
  <c r="E48"/>
  <c i="2" r="J37"/>
  <c r="J36"/>
  <c i="1" r="AY55"/>
  <c i="2" r="J35"/>
  <c i="1" r="AX55"/>
  <c i="2" r="BI342"/>
  <c r="BH342"/>
  <c r="BG342"/>
  <c r="BF342"/>
  <c r="T342"/>
  <c r="T341"/>
  <c r="R342"/>
  <c r="R341"/>
  <c r="P342"/>
  <c r="P341"/>
  <c r="BI339"/>
  <c r="BH339"/>
  <c r="BG339"/>
  <c r="BF339"/>
  <c r="T339"/>
  <c r="T338"/>
  <c r="R339"/>
  <c r="R338"/>
  <c r="P339"/>
  <c r="P338"/>
  <c r="BI336"/>
  <c r="BH336"/>
  <c r="BG336"/>
  <c r="BF336"/>
  <c r="T336"/>
  <c r="R336"/>
  <c r="P336"/>
  <c r="BI333"/>
  <c r="BH333"/>
  <c r="BG333"/>
  <c r="BF333"/>
  <c r="T333"/>
  <c r="R333"/>
  <c r="P333"/>
  <c r="BI330"/>
  <c r="BH330"/>
  <c r="BG330"/>
  <c r="BF330"/>
  <c r="T330"/>
  <c r="R330"/>
  <c r="P330"/>
  <c r="BI327"/>
  <c r="BH327"/>
  <c r="BG327"/>
  <c r="BF327"/>
  <c r="T327"/>
  <c r="R327"/>
  <c r="P327"/>
  <c r="BI325"/>
  <c r="BH325"/>
  <c r="BG325"/>
  <c r="BF325"/>
  <c r="T325"/>
  <c r="R325"/>
  <c r="P325"/>
  <c r="BI322"/>
  <c r="BH322"/>
  <c r="BG322"/>
  <c r="BF322"/>
  <c r="T322"/>
  <c r="R322"/>
  <c r="P322"/>
  <c r="BI317"/>
  <c r="BH317"/>
  <c r="BG317"/>
  <c r="BF317"/>
  <c r="T317"/>
  <c r="R317"/>
  <c r="P317"/>
  <c r="BI315"/>
  <c r="BH315"/>
  <c r="BG315"/>
  <c r="BF315"/>
  <c r="T315"/>
  <c r="R315"/>
  <c r="P315"/>
  <c r="BI311"/>
  <c r="BH311"/>
  <c r="BG311"/>
  <c r="BF311"/>
  <c r="T311"/>
  <c r="R311"/>
  <c r="P311"/>
  <c r="BI304"/>
  <c r="BH304"/>
  <c r="BG304"/>
  <c r="BF304"/>
  <c r="T304"/>
  <c r="R304"/>
  <c r="P304"/>
  <c r="BI298"/>
  <c r="BH298"/>
  <c r="BG298"/>
  <c r="BF298"/>
  <c r="T298"/>
  <c r="R298"/>
  <c r="P298"/>
  <c r="BI290"/>
  <c r="BH290"/>
  <c r="BG290"/>
  <c r="BF290"/>
  <c r="T290"/>
  <c r="R290"/>
  <c r="P290"/>
  <c r="BI282"/>
  <c r="BH282"/>
  <c r="BG282"/>
  <c r="BF282"/>
  <c r="T282"/>
  <c r="R282"/>
  <c r="P282"/>
  <c r="BI277"/>
  <c r="BH277"/>
  <c r="BG277"/>
  <c r="BF277"/>
  <c r="T277"/>
  <c r="R277"/>
  <c r="P277"/>
  <c r="BI272"/>
  <c r="BH272"/>
  <c r="BG272"/>
  <c r="BF272"/>
  <c r="T272"/>
  <c r="R272"/>
  <c r="P272"/>
  <c r="BI268"/>
  <c r="BH268"/>
  <c r="BG268"/>
  <c r="BF268"/>
  <c r="T268"/>
  <c r="R268"/>
  <c r="P268"/>
  <c r="BI264"/>
  <c r="BH264"/>
  <c r="BG264"/>
  <c r="BF264"/>
  <c r="T264"/>
  <c r="R264"/>
  <c r="P264"/>
  <c r="BI258"/>
  <c r="BH258"/>
  <c r="BG258"/>
  <c r="BF258"/>
  <c r="T258"/>
  <c r="R258"/>
  <c r="P258"/>
  <c r="BI251"/>
  <c r="BH251"/>
  <c r="BG251"/>
  <c r="BF251"/>
  <c r="T251"/>
  <c r="R251"/>
  <c r="P251"/>
  <c r="BI243"/>
  <c r="BH243"/>
  <c r="BG243"/>
  <c r="BF243"/>
  <c r="T243"/>
  <c r="R243"/>
  <c r="P243"/>
  <c r="BI241"/>
  <c r="BH241"/>
  <c r="BG241"/>
  <c r="BF241"/>
  <c r="T241"/>
  <c r="R241"/>
  <c r="P241"/>
  <c r="BI239"/>
  <c r="BH239"/>
  <c r="BG239"/>
  <c r="BF239"/>
  <c r="T239"/>
  <c r="R239"/>
  <c r="P239"/>
  <c r="BI236"/>
  <c r="BH236"/>
  <c r="BG236"/>
  <c r="BF236"/>
  <c r="T236"/>
  <c r="R236"/>
  <c r="P236"/>
  <c r="BI233"/>
  <c r="BH233"/>
  <c r="BG233"/>
  <c r="BF233"/>
  <c r="T233"/>
  <c r="R233"/>
  <c r="P233"/>
  <c r="BI231"/>
  <c r="BH231"/>
  <c r="BG231"/>
  <c r="BF231"/>
  <c r="T231"/>
  <c r="R231"/>
  <c r="P231"/>
  <c r="BI227"/>
  <c r="BH227"/>
  <c r="BG227"/>
  <c r="BF227"/>
  <c r="T227"/>
  <c r="R227"/>
  <c r="P227"/>
  <c r="BI223"/>
  <c r="BH223"/>
  <c r="BG223"/>
  <c r="BF223"/>
  <c r="T223"/>
  <c r="R223"/>
  <c r="P223"/>
  <c r="BI217"/>
  <c r="BH217"/>
  <c r="BG217"/>
  <c r="BF217"/>
  <c r="T217"/>
  <c r="R217"/>
  <c r="P217"/>
  <c r="BI215"/>
  <c r="BH215"/>
  <c r="BG215"/>
  <c r="BF215"/>
  <c r="T215"/>
  <c r="R215"/>
  <c r="P215"/>
  <c r="BI212"/>
  <c r="BH212"/>
  <c r="BG212"/>
  <c r="BF212"/>
  <c r="T212"/>
  <c r="R212"/>
  <c r="P212"/>
  <c r="BI210"/>
  <c r="BH210"/>
  <c r="BG210"/>
  <c r="BF210"/>
  <c r="T210"/>
  <c r="R210"/>
  <c r="P210"/>
  <c r="BI206"/>
  <c r="BH206"/>
  <c r="BG206"/>
  <c r="BF206"/>
  <c r="T206"/>
  <c r="R206"/>
  <c r="P206"/>
  <c r="BI201"/>
  <c r="BH201"/>
  <c r="BG201"/>
  <c r="BF201"/>
  <c r="T201"/>
  <c r="R201"/>
  <c r="P201"/>
  <c r="BI195"/>
  <c r="BH195"/>
  <c r="BG195"/>
  <c r="BF195"/>
  <c r="T195"/>
  <c r="R195"/>
  <c r="P195"/>
  <c r="BI191"/>
  <c r="BH191"/>
  <c r="BG191"/>
  <c r="BF191"/>
  <c r="T191"/>
  <c r="R191"/>
  <c r="P191"/>
  <c r="BI187"/>
  <c r="BH187"/>
  <c r="BG187"/>
  <c r="BF187"/>
  <c r="T187"/>
  <c r="R187"/>
  <c r="P187"/>
  <c r="BI180"/>
  <c r="BH180"/>
  <c r="BG180"/>
  <c r="BF180"/>
  <c r="T180"/>
  <c r="R180"/>
  <c r="P180"/>
  <c r="BI168"/>
  <c r="BH168"/>
  <c r="BG168"/>
  <c r="BF168"/>
  <c r="T168"/>
  <c r="R168"/>
  <c r="P168"/>
  <c r="BI165"/>
  <c r="BH165"/>
  <c r="BG165"/>
  <c r="BF165"/>
  <c r="T165"/>
  <c r="R165"/>
  <c r="P165"/>
  <c r="BI152"/>
  <c r="BH152"/>
  <c r="BG152"/>
  <c r="BF152"/>
  <c r="T152"/>
  <c r="R152"/>
  <c r="P152"/>
  <c r="BI149"/>
  <c r="BH149"/>
  <c r="BG149"/>
  <c r="BF149"/>
  <c r="T149"/>
  <c r="R149"/>
  <c r="P149"/>
  <c r="BI143"/>
  <c r="BH143"/>
  <c r="BG143"/>
  <c r="BF143"/>
  <c r="T143"/>
  <c r="R143"/>
  <c r="P143"/>
  <c r="BI138"/>
  <c r="BH138"/>
  <c r="BG138"/>
  <c r="BF138"/>
  <c r="T138"/>
  <c r="R138"/>
  <c r="P138"/>
  <c r="BI133"/>
  <c r="BH133"/>
  <c r="BG133"/>
  <c r="BF133"/>
  <c r="T133"/>
  <c r="R133"/>
  <c r="P133"/>
  <c r="BI128"/>
  <c r="BH128"/>
  <c r="BG128"/>
  <c r="BF128"/>
  <c r="T128"/>
  <c r="R128"/>
  <c r="P128"/>
  <c r="BI126"/>
  <c r="BH126"/>
  <c r="BG126"/>
  <c r="BF126"/>
  <c r="T126"/>
  <c r="R126"/>
  <c r="P126"/>
  <c r="BI123"/>
  <c r="BH123"/>
  <c r="BG123"/>
  <c r="BF123"/>
  <c r="T123"/>
  <c r="R123"/>
  <c r="P123"/>
  <c r="BI118"/>
  <c r="BH118"/>
  <c r="BG118"/>
  <c r="BF118"/>
  <c r="T118"/>
  <c r="R118"/>
  <c r="P118"/>
  <c r="BI115"/>
  <c r="BH115"/>
  <c r="BG115"/>
  <c r="BF115"/>
  <c r="T115"/>
  <c r="R115"/>
  <c r="P115"/>
  <c r="BI112"/>
  <c r="BH112"/>
  <c r="BG112"/>
  <c r="BF112"/>
  <c r="T112"/>
  <c r="R112"/>
  <c r="P112"/>
  <c r="BI110"/>
  <c r="BH110"/>
  <c r="BG110"/>
  <c r="BF110"/>
  <c r="T110"/>
  <c r="R110"/>
  <c r="P110"/>
  <c r="BI107"/>
  <c r="BH107"/>
  <c r="BG107"/>
  <c r="BF107"/>
  <c r="T107"/>
  <c r="R107"/>
  <c r="P107"/>
  <c r="BI104"/>
  <c r="BH104"/>
  <c r="BG104"/>
  <c r="BF104"/>
  <c r="T104"/>
  <c r="R104"/>
  <c r="P104"/>
  <c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F83"/>
  <c r="E81"/>
  <c r="F52"/>
  <c r="E50"/>
  <c r="J24"/>
  <c r="E24"/>
  <c r="J86"/>
  <c r="J23"/>
  <c r="J21"/>
  <c r="E21"/>
  <c r="J85"/>
  <c r="J20"/>
  <c r="J18"/>
  <c r="E18"/>
  <c r="F86"/>
  <c r="J17"/>
  <c r="J15"/>
  <c r="E15"/>
  <c r="F85"/>
  <c r="J14"/>
  <c r="J12"/>
  <c r="J83"/>
  <c r="E7"/>
  <c r="E79"/>
  <c i="1" r="L50"/>
  <c r="AM50"/>
  <c r="AM49"/>
  <c r="L49"/>
  <c r="AM47"/>
  <c r="L47"/>
  <c r="L45"/>
  <c r="L44"/>
  <c i="2" r="J322"/>
  <c r="J277"/>
  <c r="BK215"/>
  <c r="BK149"/>
  <c r="J110"/>
  <c r="J98"/>
  <c r="BK342"/>
  <c r="BK336"/>
  <c r="BK322"/>
  <c r="BK272"/>
  <c r="J251"/>
  <c r="J227"/>
  <c r="J210"/>
  <c r="J138"/>
  <c r="BK98"/>
  <c r="BK327"/>
  <c r="J233"/>
  <c r="J217"/>
  <c r="J191"/>
  <c r="BK168"/>
  <c r="BK126"/>
  <c i="3" r="BK304"/>
  <c r="BK232"/>
  <c r="BK152"/>
  <c r="J125"/>
  <c r="J114"/>
  <c r="J336"/>
  <c r="BK311"/>
  <c r="J200"/>
  <c r="BK117"/>
  <c r="BK111"/>
  <c r="J94"/>
  <c r="J282"/>
  <c r="J245"/>
  <c r="BK227"/>
  <c r="BK136"/>
  <c r="BK339"/>
  <c r="J304"/>
  <c r="J234"/>
  <c r="J144"/>
  <c r="J122"/>
  <c i="4" r="J296"/>
  <c r="BK208"/>
  <c r="J180"/>
  <c r="BK97"/>
  <c r="J247"/>
  <c r="BK132"/>
  <c r="J97"/>
  <c r="BK252"/>
  <c r="BK169"/>
  <c r="BK106"/>
  <c r="J224"/>
  <c r="BK103"/>
  <c i="5" r="J171"/>
  <c r="J145"/>
  <c r="J96"/>
  <c r="BK171"/>
  <c r="BK145"/>
  <c r="J93"/>
  <c r="J187"/>
  <c r="J157"/>
  <c r="J105"/>
  <c i="6" r="J189"/>
  <c r="J136"/>
  <c r="J108"/>
  <c r="BK173"/>
  <c r="BK120"/>
  <c r="J105"/>
  <c r="BK232"/>
  <c r="BK182"/>
  <c r="J120"/>
  <c i="7" r="J327"/>
  <c r="J292"/>
  <c r="BK267"/>
  <c r="BK254"/>
  <c r="J222"/>
  <c r="BK172"/>
  <c r="J128"/>
  <c r="BK314"/>
  <c r="BK271"/>
  <c r="J230"/>
  <c r="BK197"/>
  <c r="J125"/>
  <c r="BK225"/>
  <c r="J145"/>
  <c i="8" r="J99"/>
  <c r="J90"/>
  <c r="BK116"/>
  <c r="BK94"/>
  <c r="J124"/>
  <c r="J119"/>
  <c r="BK110"/>
  <c r="BK102"/>
  <c r="J96"/>
  <c r="BK90"/>
  <c i="9" r="BK101"/>
  <c r="BK92"/>
  <c i="2" r="BK330"/>
  <c r="J298"/>
  <c r="BK239"/>
  <c r="J206"/>
  <c r="BK128"/>
  <c r="BK107"/>
  <c r="BK95"/>
  <c r="BK325"/>
  <c r="J304"/>
  <c r="J243"/>
  <c r="BK217"/>
  <c r="BK180"/>
  <c r="BK112"/>
  <c r="BK101"/>
  <c r="BK339"/>
  <c r="BK304"/>
  <c r="BK241"/>
  <c r="J187"/>
  <c r="BK138"/>
  <c r="BK115"/>
  <c r="BK110"/>
  <c i="3" r="J325"/>
  <c r="BK298"/>
  <c r="BK196"/>
  <c r="J111"/>
  <c r="BK330"/>
  <c r="BK272"/>
  <c r="BK245"/>
  <c r="J210"/>
  <c r="J120"/>
  <c r="J290"/>
  <c r="BK243"/>
  <c r="J232"/>
  <c r="BK212"/>
  <c r="BK174"/>
  <c r="J131"/>
  <c r="J339"/>
  <c r="BK200"/>
  <c r="BK147"/>
  <c r="BK131"/>
  <c r="J109"/>
  <c i="4" r="J281"/>
  <c r="BK199"/>
  <c r="J103"/>
  <c r="J252"/>
  <c r="J169"/>
  <c r="J112"/>
  <c r="BK289"/>
  <c r="BK184"/>
  <c r="BK122"/>
  <c r="J204"/>
  <c r="J122"/>
  <c i="5" r="BK200"/>
  <c r="J167"/>
  <c r="J131"/>
  <c i="6" r="J222"/>
  <c r="J130"/>
  <c r="J243"/>
  <c r="J216"/>
  <c r="BK189"/>
  <c r="BK130"/>
  <c r="J99"/>
  <c r="J210"/>
  <c r="BK99"/>
  <c i="7" r="BK331"/>
  <c r="J300"/>
  <c r="J287"/>
  <c r="BK263"/>
  <c r="BK244"/>
  <c r="BK169"/>
  <c r="BK113"/>
  <c r="J331"/>
  <c r="J276"/>
  <c r="J250"/>
  <c r="J212"/>
  <c r="BK159"/>
  <c r="J172"/>
  <c r="BK110"/>
  <c i="8" r="J100"/>
  <c r="BK89"/>
  <c r="BK107"/>
  <c r="J94"/>
  <c i="9" r="BK100"/>
  <c r="BK97"/>
  <c r="J114"/>
  <c r="J104"/>
  <c i="4" r="J266"/>
  <c r="BK100"/>
  <c r="BK257"/>
  <c r="J213"/>
  <c r="BK112"/>
  <c r="BK305"/>
  <c r="BK192"/>
  <c r="J115"/>
  <c i="5" r="BK157"/>
  <c r="BK167"/>
  <c r="BK150"/>
  <c r="J99"/>
  <c r="J182"/>
  <c r="J137"/>
  <c i="6" r="BK236"/>
  <c r="BK133"/>
  <c r="BK219"/>
  <c r="BK204"/>
  <c r="J133"/>
  <c r="BK108"/>
  <c r="J236"/>
  <c r="J204"/>
  <c r="BK157"/>
  <c i="7" r="J334"/>
  <c r="J304"/>
  <c r="J285"/>
  <c r="J263"/>
  <c r="J254"/>
  <c r="BK230"/>
  <c r="BK189"/>
  <c r="J98"/>
  <c r="J281"/>
  <c r="J228"/>
  <c r="J153"/>
  <c r="BK116"/>
  <c r="J314"/>
  <c r="J113"/>
  <c i="8" r="J110"/>
  <c r="BK124"/>
  <c r="BK101"/>
  <c r="BK121"/>
  <c r="J112"/>
  <c i="9" r="BK111"/>
  <c r="J111"/>
  <c r="J95"/>
  <c i="2" r="J336"/>
  <c r="BK290"/>
  <c r="BK236"/>
  <c r="BK191"/>
  <c r="J126"/>
  <c r="J104"/>
  <c r="J92"/>
  <c r="BK333"/>
  <c r="J315"/>
  <c r="J290"/>
  <c r="J241"/>
  <c r="J215"/>
  <c r="BK195"/>
  <c r="BK118"/>
  <c r="J342"/>
  <c r="BK311"/>
  <c r="J268"/>
  <c r="J201"/>
  <c r="J149"/>
  <c r="J112"/>
  <c r="BK92"/>
  <c i="3" r="BK315"/>
  <c r="J237"/>
  <c r="BK120"/>
  <c r="J97"/>
  <c r="BK322"/>
  <c r="BK282"/>
  <c r="BK241"/>
  <c r="BK161"/>
  <c r="J103"/>
  <c r="BK327"/>
  <c r="J252"/>
  <c r="BK234"/>
  <c r="BK204"/>
  <c r="BK171"/>
  <c r="BK97"/>
  <c r="J333"/>
  <c r="BK252"/>
  <c r="J204"/>
  <c r="J161"/>
  <c r="J128"/>
  <c r="BK100"/>
  <c i="4" r="BK216"/>
  <c r="J192"/>
  <c r="BK109"/>
  <c r="BK281"/>
  <c r="BK194"/>
  <c r="BK299"/>
  <c r="BK188"/>
  <c r="BK119"/>
  <c r="J289"/>
  <c r="J197"/>
  <c r="BK139"/>
  <c i="5" r="BK163"/>
  <c r="BK131"/>
  <c r="BK203"/>
  <c r="BK178"/>
  <c r="J163"/>
  <c r="J113"/>
  <c r="J174"/>
  <c r="J141"/>
  <c r="BK93"/>
  <c i="6" r="BK177"/>
  <c r="J125"/>
  <c r="J240"/>
  <c r="BK213"/>
  <c r="BK243"/>
  <c r="BK200"/>
  <c r="BK148"/>
  <c r="BK93"/>
  <c i="7" r="BK321"/>
  <c r="J297"/>
  <c r="BK258"/>
  <c r="BK250"/>
  <c r="BK216"/>
  <c r="BK145"/>
  <c r="J119"/>
  <c r="J101"/>
  <c r="J244"/>
  <c r="J216"/>
  <c r="J169"/>
  <c r="BK101"/>
  <c r="BK201"/>
  <c r="BK132"/>
  <c r="J107"/>
  <c i="8" r="J92"/>
  <c r="BK88"/>
  <c r="BK96"/>
  <c r="BK85"/>
  <c r="BK123"/>
  <c r="J116"/>
  <c r="J105"/>
  <c r="BK100"/>
  <c r="J123"/>
  <c i="9" r="BK108"/>
  <c r="J100"/>
  <c r="J87"/>
  <c i="2" r="BK315"/>
  <c r="J258"/>
  <c r="J223"/>
  <c r="BK187"/>
  <c r="BK123"/>
  <c r="J101"/>
  <c i="1" r="AS54"/>
  <c i="2" r="J236"/>
  <c r="BK206"/>
  <c r="J123"/>
  <c r="J330"/>
  <c r="J272"/>
  <c r="J231"/>
  <c r="BK212"/>
  <c r="BK165"/>
  <c r="J128"/>
  <c i="3" r="J311"/>
  <c r="BK223"/>
  <c r="J139"/>
  <c r="J117"/>
  <c r="BK94"/>
  <c r="J317"/>
  <c r="BK264"/>
  <c r="J158"/>
  <c r="BK106"/>
  <c r="BK91"/>
  <c r="J277"/>
  <c r="BK237"/>
  <c r="J223"/>
  <c r="BK144"/>
  <c r="J91"/>
  <c r="J298"/>
  <c r="J243"/>
  <c r="J212"/>
  <c r="J155"/>
  <c r="BK139"/>
  <c i="4" r="J257"/>
  <c r="J194"/>
  <c r="J154"/>
  <c r="BK296"/>
  <c r="BK232"/>
  <c r="BK154"/>
  <c r="J216"/>
  <c r="BK115"/>
  <c r="BK291"/>
  <c r="J232"/>
  <c r="J142"/>
  <c r="J109"/>
  <c i="5" r="J108"/>
  <c i="6" r="BK194"/>
  <c r="J166"/>
  <c r="J96"/>
  <c r="BK227"/>
  <c r="J200"/>
  <c r="BK240"/>
  <c r="BK192"/>
  <c r="BK166"/>
  <c r="BK105"/>
  <c i="7" r="J324"/>
  <c r="BK304"/>
  <c r="BK292"/>
  <c r="BK228"/>
  <c r="BK205"/>
  <c r="J148"/>
  <c r="BK122"/>
  <c r="BK95"/>
  <c r="BK287"/>
  <c r="BK222"/>
  <c r="J193"/>
  <c r="BK104"/>
  <c r="BK220"/>
  <c r="BK148"/>
  <c r="J122"/>
  <c i="8" r="J121"/>
  <c r="J102"/>
  <c r="BK119"/>
  <c r="J91"/>
  <c i="9" r="BK107"/>
  <c r="BK114"/>
  <c r="J90"/>
  <c r="BK90"/>
  <c i="4" r="BK129"/>
  <c r="J291"/>
  <c r="J199"/>
  <c r="J106"/>
  <c r="BK243"/>
  <c r="J129"/>
  <c r="J208"/>
  <c r="J132"/>
  <c i="5" r="BK182"/>
  <c r="BK105"/>
  <c r="J200"/>
  <c r="BK174"/>
  <c r="BK108"/>
  <c r="BK192"/>
  <c r="J155"/>
  <c r="BK113"/>
  <c i="6" r="BK208"/>
  <c r="BK187"/>
  <c r="BK170"/>
  <c r="BK102"/>
  <c r="J192"/>
  <c r="J90"/>
  <c r="BK216"/>
  <c r="J173"/>
  <c r="BK114"/>
  <c r="BK96"/>
  <c i="7" r="BK327"/>
  <c r="J295"/>
  <c r="BK238"/>
  <c r="BK212"/>
  <c r="BK125"/>
  <c r="BK107"/>
  <c r="J311"/>
  <c r="J238"/>
  <c r="J189"/>
  <c r="BK334"/>
  <c r="BK182"/>
  <c r="BK137"/>
  <c i="8" r="BK122"/>
  <c r="BK91"/>
  <c r="BK104"/>
  <c r="BK92"/>
  <c i="9" r="BK104"/>
  <c r="J108"/>
  <c r="BK84"/>
  <c r="J101"/>
  <c i="2" r="J311"/>
  <c r="BK251"/>
  <c r="BK201"/>
  <c r="J165"/>
  <c r="BK133"/>
  <c r="J118"/>
  <c r="J339"/>
  <c r="J327"/>
  <c r="BK298"/>
  <c r="BK277"/>
  <c r="BK264"/>
  <c r="BK233"/>
  <c r="J168"/>
  <c r="J107"/>
  <c r="J333"/>
  <c r="BK282"/>
  <c r="BK243"/>
  <c r="BK227"/>
  <c r="J180"/>
  <c r="J133"/>
  <c r="BK104"/>
  <c i="3" r="J322"/>
  <c r="BK290"/>
  <c r="BK210"/>
  <c r="J192"/>
  <c r="BK109"/>
  <c r="J327"/>
  <c r="J268"/>
  <c r="J258"/>
  <c r="BK215"/>
  <c r="J147"/>
  <c r="BK333"/>
  <c r="J272"/>
  <c r="J241"/>
  <c r="J217"/>
  <c r="BK184"/>
  <c r="BK155"/>
  <c r="BK128"/>
  <c r="BK277"/>
  <c r="J215"/>
  <c r="J174"/>
  <c r="J152"/>
  <c r="J136"/>
  <c i="4" r="J275"/>
  <c r="BK197"/>
  <c r="BK142"/>
  <c r="J299"/>
  <c r="BK204"/>
  <c r="J157"/>
  <c r="BK224"/>
  <c r="J126"/>
  <c r="BK91"/>
  <c r="J239"/>
  <c r="BK180"/>
  <c r="J119"/>
  <c i="5" r="BK196"/>
  <c r="BK122"/>
  <c r="J192"/>
  <c r="BK155"/>
  <c r="J102"/>
  <c r="BK96"/>
  <c r="J196"/>
  <c r="J122"/>
  <c i="6" r="J219"/>
  <c r="J163"/>
  <c r="J93"/>
  <c r="BK222"/>
  <c r="J194"/>
  <c r="BK136"/>
  <c r="J213"/>
  <c r="J170"/>
  <c r="BK111"/>
  <c i="7" r="BK337"/>
  <c r="BK300"/>
  <c r="BK281"/>
  <c r="J232"/>
  <c r="BK193"/>
  <c r="BK156"/>
  <c r="J110"/>
  <c r="BK92"/>
  <c r="BK285"/>
  <c r="BK207"/>
  <c r="J141"/>
  <c r="J321"/>
  <c r="J159"/>
  <c r="BK119"/>
  <c r="BK98"/>
  <c i="8" r="BK120"/>
  <c r="BK105"/>
  <c r="J93"/>
  <c r="J120"/>
  <c r="J117"/>
  <c r="J107"/>
  <c r="J104"/>
  <c r="BK99"/>
  <c r="BK117"/>
  <c r="J98"/>
  <c r="J85"/>
  <c i="2" r="J325"/>
  <c r="J282"/>
  <c r="BK210"/>
  <c r="BK152"/>
  <c r="J143"/>
  <c r="J115"/>
  <c r="BK317"/>
  <c r="BK268"/>
  <c r="BK258"/>
  <c r="J239"/>
  <c r="BK231"/>
  <c r="J212"/>
  <c r="BK143"/>
  <c r="J95"/>
  <c r="J317"/>
  <c r="J264"/>
  <c r="BK223"/>
  <c r="J195"/>
  <c r="J152"/>
  <c i="3" r="BK336"/>
  <c r="BK317"/>
  <c r="J264"/>
  <c r="J184"/>
  <c r="BK122"/>
  <c r="BK103"/>
  <c r="BK325"/>
  <c r="BK217"/>
  <c r="J196"/>
  <c r="BK114"/>
  <c r="J100"/>
  <c r="J330"/>
  <c r="BK268"/>
  <c r="BK192"/>
  <c r="BK158"/>
  <c r="J106"/>
  <c r="J315"/>
  <c r="BK258"/>
  <c r="J227"/>
  <c r="J171"/>
  <c r="BK125"/>
  <c i="4" r="J301"/>
  <c r="BK213"/>
  <c r="J184"/>
  <c r="BK126"/>
  <c r="J91"/>
  <c r="J243"/>
  <c r="BK94"/>
  <c r="BK247"/>
  <c r="BK157"/>
  <c r="J100"/>
  <c r="BK266"/>
  <c r="J188"/>
  <c i="5" r="J178"/>
  <c r="J150"/>
  <c r="BK99"/>
  <c i="6" r="J182"/>
  <c r="J145"/>
  <c r="J111"/>
  <c r="J208"/>
  <c r="J148"/>
  <c r="BK117"/>
  <c r="J227"/>
  <c r="J177"/>
  <c r="J117"/>
  <c i="7" r="J337"/>
  <c r="BK295"/>
  <c r="BK276"/>
  <c r="J258"/>
  <c r="J220"/>
  <c r="J182"/>
  <c r="J132"/>
  <c r="J104"/>
  <c r="BK232"/>
  <c r="J201"/>
  <c r="BK128"/>
  <c r="BK324"/>
  <c r="J197"/>
  <c r="BK141"/>
  <c i="8" r="BK93"/>
  <c r="J122"/>
  <c r="BK98"/>
  <c r="J101"/>
  <c r="J88"/>
  <c i="9" r="J84"/>
  <c r="J107"/>
  <c r="J97"/>
  <c i="4" r="BK176"/>
  <c r="J305"/>
  <c r="BK239"/>
  <c r="J139"/>
  <c r="BK301"/>
  <c r="J94"/>
  <c r="BK275"/>
  <c r="J176"/>
  <c i="5" r="J203"/>
  <c r="BK141"/>
  <c r="J90"/>
  <c r="BK187"/>
  <c r="BK137"/>
  <c r="BK90"/>
  <c r="BK102"/>
  <c i="6" r="J157"/>
  <c r="J114"/>
  <c r="BK90"/>
  <c r="J232"/>
  <c r="BK210"/>
  <c r="BK163"/>
  <c r="BK125"/>
  <c r="J187"/>
  <c r="BK145"/>
  <c r="J102"/>
  <c i="7" r="BK311"/>
  <c r="BK297"/>
  <c r="J271"/>
  <c r="J225"/>
  <c r="BK153"/>
  <c r="J116"/>
  <c r="J92"/>
  <c r="J267"/>
  <c r="J205"/>
  <c r="J137"/>
  <c r="J207"/>
  <c r="J156"/>
  <c r="J95"/>
  <c i="8" r="J95"/>
  <c r="BK112"/>
  <c r="BK95"/>
  <c r="J89"/>
  <c i="9" r="J92"/>
  <c r="BK95"/>
  <c r="BK87"/>
  <c i="2" l="1" r="P303"/>
  <c i="3" r="P303"/>
  <c i="2" r="R303"/>
  <c i="3" r="T303"/>
  <c i="2" r="T303"/>
  <c i="3" r="R303"/>
  <c i="5" r="R89"/>
  <c r="P166"/>
  <c r="BK173"/>
  <c r="J173"/>
  <c r="J63"/>
  <c r="T186"/>
  <c i="6" r="BK89"/>
  <c r="J89"/>
  <c r="J61"/>
  <c r="BK203"/>
  <c r="J203"/>
  <c r="J62"/>
  <c r="BK215"/>
  <c r="J215"/>
  <c r="J63"/>
  <c r="BK226"/>
  <c r="J226"/>
  <c r="J64"/>
  <c i="7" r="T91"/>
  <c r="P215"/>
  <c r="BK227"/>
  <c r="J227"/>
  <c r="J63"/>
  <c r="BK257"/>
  <c r="J257"/>
  <c r="J64"/>
  <c r="BK275"/>
  <c r="J275"/>
  <c r="J65"/>
  <c r="BK284"/>
  <c r="J284"/>
  <c r="J66"/>
  <c r="BK291"/>
  <c r="J291"/>
  <c r="J67"/>
  <c i="8" r="BK87"/>
  <c r="J87"/>
  <c r="J61"/>
  <c r="R111"/>
  <c r="R109"/>
  <c i="9" r="BK83"/>
  <c r="BK82"/>
  <c r="J82"/>
  <c r="J60"/>
  <c i="2" r="P91"/>
  <c r="R91"/>
  <c r="BK226"/>
  <c r="J226"/>
  <c r="J62"/>
  <c r="R226"/>
  <c r="BK238"/>
  <c r="J238"/>
  <c r="J63"/>
  <c r="T238"/>
  <c r="P271"/>
  <c r="R271"/>
  <c r="P314"/>
  <c r="T314"/>
  <c r="BK321"/>
  <c r="J321"/>
  <c r="J67"/>
  <c r="R321"/>
  <c i="3" r="BK90"/>
  <c r="J90"/>
  <c r="J61"/>
  <c r="R90"/>
  <c r="BK226"/>
  <c r="J226"/>
  <c r="J62"/>
  <c r="R226"/>
  <c r="BK240"/>
  <c r="J240"/>
  <c r="J63"/>
  <c r="R240"/>
  <c r="BK271"/>
  <c r="J271"/>
  <c r="J64"/>
  <c r="T271"/>
  <c r="P314"/>
  <c r="R314"/>
  <c r="BK321"/>
  <c r="J321"/>
  <c r="J67"/>
  <c r="R321"/>
  <c i="4" r="P90"/>
  <c r="R90"/>
  <c r="BK207"/>
  <c r="J207"/>
  <c r="J62"/>
  <c r="R207"/>
  <c r="BK215"/>
  <c r="J215"/>
  <c r="J63"/>
  <c r="R215"/>
  <c r="BK246"/>
  <c r="J246"/>
  <c r="J64"/>
  <c r="R246"/>
  <c r="BK288"/>
  <c r="J288"/>
  <c r="J66"/>
  <c r="R288"/>
  <c r="BK295"/>
  <c r="J295"/>
  <c r="J67"/>
  <c r="R295"/>
  <c i="5" r="T89"/>
  <c r="T88"/>
  <c r="T87"/>
  <c r="T166"/>
  <c r="T173"/>
  <c r="P186"/>
  <c i="6" r="R89"/>
  <c r="R203"/>
  <c r="R215"/>
  <c r="T226"/>
  <c i="7" r="R91"/>
  <c r="T215"/>
  <c r="T227"/>
  <c r="R257"/>
  <c r="R275"/>
  <c r="P284"/>
  <c r="R291"/>
  <c i="8" r="T87"/>
  <c r="T84"/>
  <c r="P111"/>
  <c r="P109"/>
  <c i="9" r="P83"/>
  <c r="P82"/>
  <c r="P81"/>
  <c i="1" r="AU62"/>
  <c i="2" r="BK91"/>
  <c r="J91"/>
  <c r="J61"/>
  <c r="T91"/>
  <c r="P226"/>
  <c r="T226"/>
  <c r="P238"/>
  <c r="R238"/>
  <c r="BK271"/>
  <c r="J271"/>
  <c r="J64"/>
  <c r="T271"/>
  <c r="BK314"/>
  <c r="J314"/>
  <c r="J66"/>
  <c r="R314"/>
  <c r="P321"/>
  <c r="T321"/>
  <c i="3" r="P90"/>
  <c r="T90"/>
  <c r="P226"/>
  <c r="T226"/>
  <c r="P240"/>
  <c r="T240"/>
  <c r="P271"/>
  <c r="R271"/>
  <c r="BK314"/>
  <c r="J314"/>
  <c r="J66"/>
  <c r="T314"/>
  <c r="P321"/>
  <c r="T321"/>
  <c i="4" r="BK90"/>
  <c r="T90"/>
  <c r="P207"/>
  <c r="T207"/>
  <c r="P215"/>
  <c r="T215"/>
  <c r="P246"/>
  <c r="T246"/>
  <c r="P288"/>
  <c r="T288"/>
  <c r="P295"/>
  <c r="T295"/>
  <c i="5" r="P89"/>
  <c r="R166"/>
  <c r="R173"/>
  <c r="R186"/>
  <c i="6" r="P89"/>
  <c r="P88"/>
  <c r="P87"/>
  <c i="1" r="AU59"/>
  <c i="6" r="P203"/>
  <c r="P215"/>
  <c r="P226"/>
  <c i="7" r="P91"/>
  <c r="R215"/>
  <c r="P227"/>
  <c r="T257"/>
  <c r="T275"/>
  <c r="T284"/>
  <c r="T291"/>
  <c i="8" r="P87"/>
  <c r="P84"/>
  <c r="P83"/>
  <c i="1" r="AU61"/>
  <c i="8" r="T111"/>
  <c r="T109"/>
  <c i="9" r="R83"/>
  <c r="R82"/>
  <c r="R81"/>
  <c i="5" r="BK89"/>
  <c r="J89"/>
  <c r="J61"/>
  <c r="BK166"/>
  <c r="J166"/>
  <c r="J62"/>
  <c r="P173"/>
  <c r="BK186"/>
  <c r="J186"/>
  <c r="J64"/>
  <c i="6" r="T89"/>
  <c r="T88"/>
  <c r="T87"/>
  <c r="T203"/>
  <c r="T215"/>
  <c r="R226"/>
  <c i="7" r="BK91"/>
  <c r="J91"/>
  <c r="J61"/>
  <c r="BK215"/>
  <c r="J215"/>
  <c r="J62"/>
  <c r="R227"/>
  <c r="P257"/>
  <c r="P275"/>
  <c r="R284"/>
  <c r="P291"/>
  <c i="8" r="R87"/>
  <c r="R84"/>
  <c r="R83"/>
  <c r="BK111"/>
  <c r="J111"/>
  <c r="J63"/>
  <c i="9" r="T83"/>
  <c r="T82"/>
  <c r="T81"/>
  <c i="6" r="BK239"/>
  <c r="J239"/>
  <c r="J66"/>
  <c r="BK242"/>
  <c r="J242"/>
  <c r="J67"/>
  <c i="7" r="BK333"/>
  <c r="J333"/>
  <c r="J68"/>
  <c r="BK336"/>
  <c r="J336"/>
  <c r="J69"/>
  <c i="8" r="BK84"/>
  <c r="J84"/>
  <c r="J60"/>
  <c i="2" r="BK303"/>
  <c r="J303"/>
  <c r="J65"/>
  <c r="BK338"/>
  <c r="J338"/>
  <c r="J68"/>
  <c i="3" r="BK303"/>
  <c r="J303"/>
  <c r="J65"/>
  <c r="BK338"/>
  <c r="J338"/>
  <c r="J68"/>
  <c i="4" r="BK280"/>
  <c r="J280"/>
  <c r="J65"/>
  <c r="BK304"/>
  <c r="J304"/>
  <c r="J68"/>
  <c i="2" r="BK341"/>
  <c r="J341"/>
  <c r="J69"/>
  <c i="6" r="BK235"/>
  <c r="J235"/>
  <c r="J65"/>
  <c i="8" r="BK109"/>
  <c r="J109"/>
  <c r="J62"/>
  <c i="5" r="BK195"/>
  <c r="J195"/>
  <c r="J65"/>
  <c r="BK199"/>
  <c r="J199"/>
  <c r="J66"/>
  <c r="BK202"/>
  <c r="J202"/>
  <c r="J67"/>
  <c i="9" r="J55"/>
  <c r="J77"/>
  <c r="BE92"/>
  <c r="BE97"/>
  <c r="BE101"/>
  <c r="BE104"/>
  <c r="BE111"/>
  <c r="BE114"/>
  <c r="F54"/>
  <c r="E71"/>
  <c r="J75"/>
  <c r="F78"/>
  <c r="BE90"/>
  <c r="BE107"/>
  <c r="BE100"/>
  <c r="BE108"/>
  <c r="BE84"/>
  <c r="BE87"/>
  <c r="BE95"/>
  <c i="8" r="F54"/>
  <c r="J79"/>
  <c r="BE93"/>
  <c r="BE95"/>
  <c r="BE96"/>
  <c r="BE99"/>
  <c r="BE100"/>
  <c r="BE104"/>
  <c r="BE107"/>
  <c r="BE110"/>
  <c r="BE116"/>
  <c r="BE120"/>
  <c r="BE124"/>
  <c r="E48"/>
  <c r="J52"/>
  <c r="F55"/>
  <c r="BE90"/>
  <c r="BE91"/>
  <c r="BE92"/>
  <c r="BE94"/>
  <c r="BE101"/>
  <c r="BE121"/>
  <c r="BE122"/>
  <c r="J55"/>
  <c r="BE88"/>
  <c r="BE89"/>
  <c r="BE98"/>
  <c r="BE119"/>
  <c r="BE85"/>
  <c r="BE102"/>
  <c r="BE105"/>
  <c r="BE112"/>
  <c r="BE117"/>
  <c r="BE123"/>
  <c i="7" r="J52"/>
  <c r="J54"/>
  <c r="J55"/>
  <c r="F86"/>
  <c r="BE95"/>
  <c r="BE101"/>
  <c r="BE116"/>
  <c r="BE128"/>
  <c r="BE132"/>
  <c r="BE137"/>
  <c r="BE172"/>
  <c r="BE197"/>
  <c r="BE212"/>
  <c r="BE216"/>
  <c r="BE228"/>
  <c r="BE327"/>
  <c r="E48"/>
  <c r="BE92"/>
  <c r="BE107"/>
  <c r="BE113"/>
  <c r="BE125"/>
  <c r="BE145"/>
  <c r="BE156"/>
  <c r="BE189"/>
  <c r="BE193"/>
  <c r="BE205"/>
  <c r="BE230"/>
  <c r="BE238"/>
  <c r="BE267"/>
  <c r="BE281"/>
  <c r="BE292"/>
  <c r="BE311"/>
  <c r="BE314"/>
  <c r="BE321"/>
  <c r="BE324"/>
  <c r="BE334"/>
  <c r="F54"/>
  <c r="BE98"/>
  <c r="BE104"/>
  <c r="BE110"/>
  <c r="BE119"/>
  <c r="BE122"/>
  <c r="BE141"/>
  <c r="BE148"/>
  <c r="BE153"/>
  <c r="BE159"/>
  <c r="BE169"/>
  <c r="BE182"/>
  <c r="BE201"/>
  <c r="BE207"/>
  <c r="BE220"/>
  <c r="BE222"/>
  <c r="BE225"/>
  <c r="BE232"/>
  <c r="BE244"/>
  <c r="BE250"/>
  <c r="BE254"/>
  <c r="BE258"/>
  <c r="BE263"/>
  <c r="BE271"/>
  <c r="BE276"/>
  <c r="BE285"/>
  <c r="BE287"/>
  <c r="BE295"/>
  <c r="BE297"/>
  <c r="BE300"/>
  <c r="BE304"/>
  <c r="BE331"/>
  <c r="BE337"/>
  <c i="6" r="F54"/>
  <c r="J55"/>
  <c r="J81"/>
  <c r="BE90"/>
  <c r="BE96"/>
  <c r="BE102"/>
  <c r="BE108"/>
  <c r="BE111"/>
  <c r="BE117"/>
  <c r="BE133"/>
  <c r="BE136"/>
  <c r="BE145"/>
  <c r="BE163"/>
  <c r="BE173"/>
  <c r="BE177"/>
  <c r="BE194"/>
  <c r="BE222"/>
  <c r="BE227"/>
  <c i="5" r="BK88"/>
  <c r="J88"/>
  <c r="J60"/>
  <c i="6" r="E48"/>
  <c r="F55"/>
  <c r="BE105"/>
  <c r="BE114"/>
  <c r="BE120"/>
  <c r="BE157"/>
  <c r="BE170"/>
  <c r="BE187"/>
  <c r="BE189"/>
  <c r="BE200"/>
  <c r="BE204"/>
  <c r="BE208"/>
  <c r="BE219"/>
  <c r="BE236"/>
  <c r="BE240"/>
  <c r="BE243"/>
  <c r="J54"/>
  <c r="BE93"/>
  <c r="BE99"/>
  <c r="BE125"/>
  <c r="BE130"/>
  <c r="BE148"/>
  <c r="BE166"/>
  <c r="BE182"/>
  <c r="BE192"/>
  <c r="BE210"/>
  <c r="BE213"/>
  <c r="BE216"/>
  <c r="BE232"/>
  <c i="4" r="J90"/>
  <c r="J61"/>
  <c i="5" r="J54"/>
  <c r="BE90"/>
  <c r="BE99"/>
  <c r="BE105"/>
  <c r="BE122"/>
  <c r="BE150"/>
  <c r="BE196"/>
  <c r="E48"/>
  <c r="F54"/>
  <c r="J55"/>
  <c r="BE93"/>
  <c r="BE96"/>
  <c r="BE108"/>
  <c r="BE131"/>
  <c r="BE141"/>
  <c r="BE157"/>
  <c r="BE167"/>
  <c r="BE171"/>
  <c r="BE174"/>
  <c r="BE182"/>
  <c r="J52"/>
  <c r="F55"/>
  <c r="BE102"/>
  <c r="BE113"/>
  <c r="BE137"/>
  <c r="BE145"/>
  <c r="BE155"/>
  <c r="BE163"/>
  <c r="BE178"/>
  <c r="BE187"/>
  <c r="BE192"/>
  <c r="BE200"/>
  <c r="BE203"/>
  <c i="4" r="J54"/>
  <c r="F85"/>
  <c r="BE94"/>
  <c r="BE97"/>
  <c r="BE103"/>
  <c r="BE106"/>
  <c r="BE109"/>
  <c r="BE112"/>
  <c r="BE213"/>
  <c r="BE247"/>
  <c r="E48"/>
  <c r="F54"/>
  <c r="J55"/>
  <c r="BE100"/>
  <c r="BE129"/>
  <c r="BE139"/>
  <c r="BE142"/>
  <c r="BE180"/>
  <c r="BE194"/>
  <c r="BE197"/>
  <c r="BE199"/>
  <c r="BE208"/>
  <c r="BE216"/>
  <c r="BE224"/>
  <c r="BE232"/>
  <c r="BE257"/>
  <c r="BE275"/>
  <c r="BE291"/>
  <c r="BE296"/>
  <c r="BE305"/>
  <c r="BE119"/>
  <c r="BE126"/>
  <c r="BE132"/>
  <c r="BE176"/>
  <c r="BE192"/>
  <c r="BE252"/>
  <c r="BE299"/>
  <c r="BE301"/>
  <c r="J52"/>
  <c r="BE91"/>
  <c r="BE115"/>
  <c r="BE122"/>
  <c r="BE154"/>
  <c r="BE157"/>
  <c r="BE169"/>
  <c r="BE184"/>
  <c r="BE188"/>
  <c r="BE204"/>
  <c r="BE239"/>
  <c r="BE243"/>
  <c r="BE266"/>
  <c r="BE281"/>
  <c r="BE289"/>
  <c i="3" r="J52"/>
  <c r="E78"/>
  <c r="F84"/>
  <c r="BE91"/>
  <c r="BE111"/>
  <c r="BE114"/>
  <c r="BE131"/>
  <c r="BE192"/>
  <c r="BE204"/>
  <c r="BE217"/>
  <c r="BE227"/>
  <c r="BE237"/>
  <c r="BE264"/>
  <c r="BE277"/>
  <c r="BE298"/>
  <c r="BE304"/>
  <c r="BE315"/>
  <c r="BE322"/>
  <c r="BE327"/>
  <c r="BE333"/>
  <c r="BE336"/>
  <c r="BE339"/>
  <c r="J54"/>
  <c r="BE100"/>
  <c r="BE103"/>
  <c r="BE106"/>
  <c r="BE109"/>
  <c r="BE117"/>
  <c r="BE210"/>
  <c r="BE215"/>
  <c r="BE258"/>
  <c r="BE311"/>
  <c r="BE317"/>
  <c r="BE325"/>
  <c r="F55"/>
  <c r="J85"/>
  <c r="BE120"/>
  <c r="BE128"/>
  <c r="BE136"/>
  <c r="BE139"/>
  <c r="BE147"/>
  <c r="BE152"/>
  <c r="BE161"/>
  <c r="BE171"/>
  <c r="BE174"/>
  <c r="BE184"/>
  <c r="BE196"/>
  <c r="BE223"/>
  <c r="BE232"/>
  <c r="BE234"/>
  <c r="BE290"/>
  <c r="BE94"/>
  <c r="BE97"/>
  <c r="BE122"/>
  <c r="BE125"/>
  <c r="BE144"/>
  <c r="BE155"/>
  <c r="BE158"/>
  <c r="BE200"/>
  <c r="BE212"/>
  <c r="BE241"/>
  <c r="BE243"/>
  <c r="BE245"/>
  <c r="BE252"/>
  <c r="BE268"/>
  <c r="BE272"/>
  <c r="BE282"/>
  <c r="BE330"/>
  <c i="2" r="J52"/>
  <c r="F55"/>
  <c r="BE110"/>
  <c r="BE112"/>
  <c r="BE123"/>
  <c r="BE128"/>
  <c r="BE133"/>
  <c r="BE143"/>
  <c r="BE152"/>
  <c r="BE168"/>
  <c r="BE210"/>
  <c r="BE217"/>
  <c r="BE231"/>
  <c r="BE239"/>
  <c r="BE241"/>
  <c r="BE243"/>
  <c r="BE251"/>
  <c r="BE264"/>
  <c r="BE268"/>
  <c r="BE277"/>
  <c r="BE298"/>
  <c r="BE336"/>
  <c r="E48"/>
  <c r="F54"/>
  <c r="J55"/>
  <c r="BE98"/>
  <c r="BE104"/>
  <c r="BE115"/>
  <c r="BE138"/>
  <c r="BE149"/>
  <c r="BE165"/>
  <c r="BE191"/>
  <c r="BE195"/>
  <c r="BE201"/>
  <c r="BE206"/>
  <c r="BE215"/>
  <c r="BE227"/>
  <c r="BE236"/>
  <c r="BE258"/>
  <c r="BE272"/>
  <c r="BE290"/>
  <c r="BE304"/>
  <c r="BE315"/>
  <c r="BE317"/>
  <c r="BE322"/>
  <c r="BE330"/>
  <c r="BE342"/>
  <c r="J54"/>
  <c r="BE92"/>
  <c r="BE95"/>
  <c r="BE101"/>
  <c r="BE107"/>
  <c r="BE118"/>
  <c r="BE126"/>
  <c r="BE180"/>
  <c r="BE187"/>
  <c r="BE212"/>
  <c r="BE223"/>
  <c r="BE233"/>
  <c r="BE282"/>
  <c r="BE311"/>
  <c r="BE325"/>
  <c r="BE327"/>
  <c r="BE333"/>
  <c r="BE339"/>
  <c r="F37"/>
  <c i="1" r="BD55"/>
  <c i="5" r="F37"/>
  <c i="1" r="BD58"/>
  <c i="5" r="J34"/>
  <c i="1" r="AW58"/>
  <c i="5" r="F36"/>
  <c i="1" r="BC58"/>
  <c i="7" r="F36"/>
  <c i="1" r="BC60"/>
  <c i="2" r="J34"/>
  <c i="1" r="AW55"/>
  <c i="4" r="F36"/>
  <c i="1" r="BC57"/>
  <c i="6" r="F34"/>
  <c i="1" r="BA59"/>
  <c i="7" r="F34"/>
  <c i="1" r="BA60"/>
  <c i="2" r="F36"/>
  <c i="1" r="BC55"/>
  <c i="6" r="F35"/>
  <c i="1" r="BB59"/>
  <c i="8" r="F34"/>
  <c i="1" r="BA61"/>
  <c i="9" r="F36"/>
  <c i="1" r="BC62"/>
  <c i="2" r="F35"/>
  <c i="1" r="BB55"/>
  <c i="4" r="J34"/>
  <c i="1" r="AW57"/>
  <c i="7" r="F35"/>
  <c i="1" r="BB60"/>
  <c i="2" r="F34"/>
  <c i="1" r="BA55"/>
  <c i="3" r="F36"/>
  <c i="1" r="BC56"/>
  <c i="7" r="F37"/>
  <c i="1" r="BD60"/>
  <c i="3" r="F34"/>
  <c i="1" r="BA56"/>
  <c i="4" r="F35"/>
  <c i="1" r="BB57"/>
  <c i="7" r="J34"/>
  <c i="1" r="AW60"/>
  <c i="8" r="J34"/>
  <c i="1" r="AW61"/>
  <c i="9" r="F34"/>
  <c i="1" r="BA62"/>
  <c i="3" r="F35"/>
  <c i="1" r="BB56"/>
  <c i="4" r="F37"/>
  <c i="1" r="BD57"/>
  <c i="6" r="J34"/>
  <c i="1" r="AW59"/>
  <c i="8" r="F37"/>
  <c i="1" r="BD61"/>
  <c i="9" r="F37"/>
  <c i="1" r="BD62"/>
  <c i="3" r="F37"/>
  <c i="1" r="BD56"/>
  <c i="5" r="F34"/>
  <c i="1" r="BA58"/>
  <c i="5" r="F35"/>
  <c i="1" r="BB58"/>
  <c i="6" r="F36"/>
  <c i="1" r="BC59"/>
  <c i="9" r="J34"/>
  <c i="1" r="AW62"/>
  <c i="9" r="F35"/>
  <c i="1" r="BB62"/>
  <c i="3" r="J34"/>
  <c i="1" r="AW56"/>
  <c i="4" r="F34"/>
  <c i="1" r="BA57"/>
  <c i="6" r="F37"/>
  <c i="1" r="BD59"/>
  <c i="8" r="F35"/>
  <c i="1" r="BB61"/>
  <c i="8" r="F36"/>
  <c i="1" r="BC61"/>
  <c i="8" l="1" r="T83"/>
  <c i="4" r="BK89"/>
  <c r="J89"/>
  <c r="J60"/>
  <c i="3" r="P89"/>
  <c r="P88"/>
  <c i="1" r="AU56"/>
  <c i="2" r="T90"/>
  <c r="T89"/>
  <c i="7" r="R90"/>
  <c r="R89"/>
  <c i="4" r="R89"/>
  <c r="R88"/>
  <c i="2" r="R90"/>
  <c r="R89"/>
  <c i="7" r="T90"/>
  <c r="T89"/>
  <c r="P90"/>
  <c r="P89"/>
  <c i="1" r="AU60"/>
  <c i="5" r="P88"/>
  <c r="P87"/>
  <c i="1" r="AU58"/>
  <c i="4" r="T89"/>
  <c r="T88"/>
  <c i="3" r="T89"/>
  <c r="T88"/>
  <c i="6" r="R88"/>
  <c r="R87"/>
  <c i="4" r="P89"/>
  <c r="P88"/>
  <c i="1" r="AU57"/>
  <c i="3" r="R89"/>
  <c r="R88"/>
  <c i="2" r="P90"/>
  <c r="P89"/>
  <c i="1" r="AU55"/>
  <c i="5" r="R88"/>
  <c r="R87"/>
  <c i="9" r="J83"/>
  <c r="J61"/>
  <c i="2" r="BK90"/>
  <c r="BK89"/>
  <c r="J89"/>
  <c r="J59"/>
  <c i="7" r="BK90"/>
  <c r="J90"/>
  <c r="J60"/>
  <c i="3" r="BK89"/>
  <c r="BK88"/>
  <c r="J88"/>
  <c r="J59"/>
  <c i="8" r="BK83"/>
  <c r="J83"/>
  <c i="9" r="BK81"/>
  <c r="J81"/>
  <c r="J59"/>
  <c i="6" r="BK88"/>
  <c r="J88"/>
  <c r="J60"/>
  <c i="5" r="BK87"/>
  <c r="J87"/>
  <c i="8" r="J30"/>
  <c i="1" r="AG61"/>
  <c i="3" r="J33"/>
  <c i="1" r="AV56"/>
  <c r="AT56"/>
  <c i="8" r="F33"/>
  <c i="1" r="AZ61"/>
  <c r="BA54"/>
  <c r="W30"/>
  <c r="BD54"/>
  <c r="W33"/>
  <c i="4" r="F33"/>
  <c i="1" r="AZ57"/>
  <c i="9" r="F33"/>
  <c i="1" r="AZ62"/>
  <c i="2" r="F33"/>
  <c i="1" r="AZ55"/>
  <c i="7" r="J33"/>
  <c i="1" r="AV60"/>
  <c r="AT60"/>
  <c i="3" r="F33"/>
  <c i="1" r="AZ56"/>
  <c i="8" r="J33"/>
  <c i="1" r="AV61"/>
  <c r="AT61"/>
  <c r="AN61"/>
  <c i="9" r="J33"/>
  <c i="1" r="AV62"/>
  <c r="AT62"/>
  <c i="6" r="F33"/>
  <c i="1" r="AZ59"/>
  <c i="7" r="F33"/>
  <c i="1" r="AZ60"/>
  <c r="BB54"/>
  <c r="AX54"/>
  <c i="5" r="J33"/>
  <c i="1" r="AV58"/>
  <c r="AT58"/>
  <c i="5" r="F33"/>
  <c i="1" r="AZ58"/>
  <c i="5" r="J30"/>
  <c i="1" r="AG58"/>
  <c i="6" r="J33"/>
  <c i="1" r="AV59"/>
  <c r="AT59"/>
  <c i="2" r="J33"/>
  <c i="1" r="AV55"/>
  <c r="AT55"/>
  <c i="4" r="J33"/>
  <c i="1" r="AV57"/>
  <c r="AT57"/>
  <c r="BC54"/>
  <c r="W32"/>
  <c i="7" l="1" r="BK89"/>
  <c r="J89"/>
  <c r="J59"/>
  <c i="8" r="J59"/>
  <c i="4" r="BK88"/>
  <c r="J88"/>
  <c i="2" r="J90"/>
  <c r="J60"/>
  <c i="3" r="J89"/>
  <c r="J60"/>
  <c i="6" r="BK87"/>
  <c r="J87"/>
  <c i="8" r="J39"/>
  <c i="1" r="AN58"/>
  <c i="5" r="J59"/>
  <c r="J39"/>
  <c i="2" r="J30"/>
  <c i="1" r="AG55"/>
  <c i="4" r="J30"/>
  <c i="1" r="AG57"/>
  <c i="9" r="J30"/>
  <c i="1" r="AG62"/>
  <c r="AW54"/>
  <c r="AK30"/>
  <c r="AZ54"/>
  <c r="W29"/>
  <c r="AU54"/>
  <c i="3" r="J30"/>
  <c i="1" r="AG56"/>
  <c i="6" r="J30"/>
  <c i="1" r="AG59"/>
  <c r="W31"/>
  <c r="AY54"/>
  <c i="6" l="1" r="J39"/>
  <c i="2" r="J39"/>
  <c i="4" r="J39"/>
  <c i="9" r="J39"/>
  <c i="3" r="J39"/>
  <c i="4" r="J59"/>
  <c i="6" r="J59"/>
  <c i="1" r="AN56"/>
  <c r="AN59"/>
  <c r="AN62"/>
  <c r="AN55"/>
  <c r="AN57"/>
  <c r="AV54"/>
  <c r="AK29"/>
  <c i="7" r="J30"/>
  <c i="1" r="AG60"/>
  <c r="AN60"/>
  <c i="7" l="1" r="J39"/>
  <c i="1" r="AG54"/>
  <c r="AK26"/>
  <c r="AT54"/>
  <c l="1" r="AN5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<sst xmlns="http://schemas.openxmlformats.org/spreadsheetml/2006/main">
  <si>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</si>
  <si>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</si>
  <si>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</si>
  <si>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</si>
  <si>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</si>
  <si>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{57a66e8c-28ea-4af5-9844-545c00237475}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</si>
  <si>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</si>
  <si>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</si>
  <si>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</si>
  <si>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</si>
  <si>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</si>
  <si>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</si>
  <si>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</si>
  <si>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</si>
  <si>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</si>
  <si>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</si>
  <si>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</si>
  <si>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Hospodaření se srážkovými vodami na území obce Skřípov</t>
  </si>
  <si>
    <t>KSO:</t>
  </si>
  <si>
    <t/>
  </si>
  <si>
    <t>CC-CZ:</t>
  </si>
  <si>
    <t>Místo:</t>
  </si>
  <si>
    <t xml:space="preserve"> </t>
  </si>
  <si>
    <t>Datum:</t>
  </si>
  <si>
    <t>22. 11. 2022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</si>
  <si>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</si>
  <si>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</si>
  <si>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</si>
  <si>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</si>
  <si>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</si>
  <si>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</si>
  <si>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</si>
  <si>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</si>
  <si>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</si>
  <si>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</si>
  <si>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</si>
  <si>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</si>
  <si>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</si>
  <si>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</si>
  <si>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</si>
  <si>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</si>
  <si>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</si>
  <si>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</si>
  <si>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</si>
  <si>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</si>
  <si>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</si>
  <si>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</si>
  <si>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</si>
  <si>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</si>
  <si>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</si>
  <si>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</si>
  <si>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</si>
  <si>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</si>
  <si>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</si>
  <si>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</si>
  <si>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</si>
  <si>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</si>
  <si>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</si>
  <si>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</si>
  <si>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</si>
  <si>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</si>
  <si>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</si>
  <si>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</si>
  <si>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</si>
  <si>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</si>
  <si>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</si>
  <si>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</si>
  <si>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</si>
  <si>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</si>
  <si>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</si>
  <si>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</si>
  <si>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</si>
  <si>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</si>
  <si>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</si>
  <si>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02</t>
  </si>
  <si>
    <t>Vodní nádrž 2</t>
  </si>
  <si>
    <t>STA</t>
  </si>
  <si>
    <t>1</t>
  </si>
  <si>
    <t>{b2439d0c-ee1d-40a9-baf2-f9cbf237c18d}</t>
  </si>
  <si>
    <t>2</t>
  </si>
  <si>
    <t>SO 01</t>
  </si>
  <si>
    <t>Vodní nádrž 1</t>
  </si>
  <si>
    <t>{205aac8e-3ed8-40e4-b83e-e4a1b004341d}</t>
  </si>
  <si>
    <t>SO 03</t>
  </si>
  <si>
    <t>Vodní nádrž 3</t>
  </si>
  <si>
    <t>{dde5c702-3584-488b-8592-74f98c70476c}</t>
  </si>
  <si>
    <t>SO 05</t>
  </si>
  <si>
    <t>Vodní nádrž 5</t>
  </si>
  <si>
    <t>{7c507748-0293-4506-b095-4daafb9d6097}</t>
  </si>
  <si>
    <t>SO 04</t>
  </si>
  <si>
    <t>Vodní tůň 4</t>
  </si>
  <si>
    <t>{568485ad-a7b2-4190-a484-682f7069c510}</t>
  </si>
  <si>
    <t>SO 06</t>
  </si>
  <si>
    <t>Vodní nádrž 6</t>
  </si>
  <si>
    <t>{6d6e422a-2d97-4549-a7f7-cd11a0659208}</t>
  </si>
  <si>
    <t>VRN</t>
  </si>
  <si>
    <t>Vedlejší rozpočtové náklady</t>
  </si>
  <si>
    <t>VON</t>
  </si>
  <si>
    <t>{3f758161-a83d-45b3-879e-718639e4b00e}</t>
  </si>
  <si>
    <t>S0 07</t>
  </si>
  <si>
    <t>Náhradní výsadba</t>
  </si>
  <si>
    <t>{dd038796-6005-4ca3-b81c-5c54ce475f69}</t>
  </si>
  <si>
    <t>KRYCÍ LIST SOUPISU PRACÍ</t>
  </si>
  <si>
    <t>Objekt:</t>
  </si>
  <si>
    <t>SO 02 - Vodní nádrž 2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</si>
  <si>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</si>
  <si>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</si>
  <si>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</si>
  <si>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</si>
  <si>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</si>
  <si>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</si>
  <si>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</si>
  <si>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</si>
  <si>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</si>
  <si>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</si>
  <si>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</si>
  <si>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</si>
  <si>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</si>
  <si>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</si>
  <si>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</si>
  <si>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</si>
  <si>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</si>
  <si>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</si>
  <si>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</si>
  <si>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</si>
  <si>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</si>
  <si>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</si>
  <si>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</si>
  <si>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</si>
  <si>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</si>
  <si>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</si>
  <si>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</si>
  <si>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</si>
  <si>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</si>
  <si>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</si>
  <si>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</si>
  <si>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</si>
  <si>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111151103</t>
  </si>
  <si>
    <t>Odstranění travin a rákosu strojně travin, při celkové ploše přes 500 m2</t>
  </si>
  <si>
    <t>m2</t>
  </si>
  <si>
    <t>CS ÚRS 2022 02</t>
  </si>
  <si>
    <t>4</t>
  </si>
  <si>
    <t>-254620334</t>
  </si>
  <si>
    <t>Online PSC</t>
  </si>
  <si>
    <t>https://podminky.urs.cz/item/CS_URS_2022_02/111151103</t>
  </si>
  <si>
    <t>VV</t>
  </si>
  <si>
    <t>"odstranění travin v místě stavby"2284</t>
  </si>
  <si>
    <t>14</t>
  </si>
  <si>
    <t>111211231</t>
  </si>
  <si>
    <t>Snesení větví stromů na hromady nebo naložení na dopravní prostředek listnatých v rovině nebo ve svahu do 1:3, průměru kmene do 30 cm</t>
  </si>
  <si>
    <t>kus</t>
  </si>
  <si>
    <t>1034149094</t>
  </si>
  <si>
    <t>https://podminky.urs.cz/item/CS_URS_2022_02/111211231</t>
  </si>
  <si>
    <t>5</t>
  </si>
  <si>
    <t>111251201</t>
  </si>
  <si>
    <t>Odstranění křovin a stromů s odstraněním kořenů strojně průměru kmene do 100 mm v rovině nebo ve svahu sklonu terénu přes 1:5, při celkové ploše do 100 m2</t>
  </si>
  <si>
    <t>1364497706</t>
  </si>
  <si>
    <t>https://podminky.urs.cz/item/CS_URS_2022_02/111251201</t>
  </si>
  <si>
    <t>"místo vodní nádrže"190</t>
  </si>
  <si>
    <t>16</t>
  </si>
  <si>
    <t>112101101</t>
  </si>
  <si>
    <t>Odstranění stromů s odřezáním kmene a s odvětvením listnatých, průměru kmene přes 100 do 300 mm</t>
  </si>
  <si>
    <t>1428606153</t>
  </si>
  <si>
    <t>https://podminky.urs.cz/item/CS_URS_2022_02/112101101</t>
  </si>
  <si>
    <t>81</t>
  </si>
  <si>
    <t>112111111</t>
  </si>
  <si>
    <t>Spálení větví stromů všech druhů stromů o průměru kmene přes 0,10 m na hromadách</t>
  </si>
  <si>
    <t>-958432809</t>
  </si>
  <si>
    <t>https://podminky.urs.cz/item/CS_URS_2022_02/112111111</t>
  </si>
  <si>
    <t>19</t>
  </si>
  <si>
    <t>112251101</t>
  </si>
  <si>
    <t>Odstranění pařezů strojně s jejich vykopáním nebo vytrháním průměru přes 100 do 300 mm</t>
  </si>
  <si>
    <t>1193966431</t>
  </si>
  <si>
    <t>https://podminky.urs.cz/item/CS_URS_2022_02/112251101</t>
  </si>
  <si>
    <t>76</t>
  </si>
  <si>
    <t>113107163</t>
  </si>
  <si>
    <t>Odstranění podkladů nebo krytů strojně plochy jednotlivě přes 50 m2 do 200 m2 s přemístěním hmot na skládku na vzdálenost do 20 m nebo s naložením na dopravní prostředek z kameniva hrubého drceného, o tl. vrstvy přes 200 do 300 mm</t>
  </si>
  <si>
    <t>-1840793214</t>
  </si>
  <si>
    <t>https://podminky.urs.cz/item/CS_URS_2022_02/113107163</t>
  </si>
  <si>
    <t>75</t>
  </si>
  <si>
    <t>113107323</t>
  </si>
  <si>
    <t>Odstranění podkladů nebo krytů strojně plochy jednotlivě do 50 m2 s přemístěním hmot na skládku na vzdálenost do 3 m nebo s naložením na dopravní prostředek z kameniva hrubého drceného, o tl. vrstvy přes 200 do 300 mm</t>
  </si>
  <si>
    <t>1589972428</t>
  </si>
  <si>
    <t>https://podminky.urs.cz/item/CS_URS_2022_02/113107323</t>
  </si>
  <si>
    <t>"staveništní komunikace"146</t>
  </si>
  <si>
    <t>115101201</t>
  </si>
  <si>
    <t>Čerpání vody na dopravní výšku do 10 m s uvažovaným průměrným přítokem do 500 l/min</t>
  </si>
  <si>
    <t>hod</t>
  </si>
  <si>
    <t>751000424</t>
  </si>
  <si>
    <t>https://podminky.urs.cz/item/CS_URS_2022_02/115101201</t>
  </si>
  <si>
    <t>"pro zakládání objektů dle potřeby"30</t>
  </si>
  <si>
    <t>121151123</t>
  </si>
  <si>
    <t>Sejmutí ornice strojně při souvislé ploše přes 500 m2, tl. vrstvy do 200 mm</t>
  </si>
  <si>
    <t>30891108</t>
  </si>
  <si>
    <t>https://podminky.urs.cz/item/CS_URS_2022_02/121151123</t>
  </si>
  <si>
    <t>"ornice v místě stavby"2283</t>
  </si>
  <si>
    <t>"staveništní komunikace"135</t>
  </si>
  <si>
    <t>Součet</t>
  </si>
  <si>
    <t>3</t>
  </si>
  <si>
    <t>115101301</t>
  </si>
  <si>
    <t>Pohotovost záložní čerpací soupravy pro dopravní výšku do 10 m s uvažovaným průměrným přítokem do 500 l/min</t>
  </si>
  <si>
    <t>den</t>
  </si>
  <si>
    <t>-979363252</t>
  </si>
  <si>
    <t>https://podminky.urs.cz/item/CS_URS_2022_02/115101301</t>
  </si>
  <si>
    <t>"pro zakládání objektů dle potřeby"20</t>
  </si>
  <si>
    <t>80</t>
  </si>
  <si>
    <t>122702119</t>
  </si>
  <si>
    <t>Odkopávky a prokopávky výsypek Příplatek k cenám za lepivost zemin</t>
  </si>
  <si>
    <t>m3</t>
  </si>
  <si>
    <t>622126131</t>
  </si>
  <si>
    <t>https://podminky.urs.cz/item/CS_URS_2022_02/122702119</t>
  </si>
  <si>
    <t>86</t>
  </si>
  <si>
    <t>124253101</t>
  </si>
  <si>
    <t>Vykopávky pro koryta vodotečí strojně v hornině třídy těžitelnosti I skupiny 3 přes 100 do 1 000 m3</t>
  </si>
  <si>
    <t>1555869834</t>
  </si>
  <si>
    <t>https://podminky.urs.cz/item/CS_URS_2022_02/124253101</t>
  </si>
  <si>
    <t>"vodní tůně+přítokové a odtokové koryto"197,4</t>
  </si>
  <si>
    <t>"staveništní komunikace"28,8</t>
  </si>
  <si>
    <t>Součet1</t>
  </si>
  <si>
    <t>85</t>
  </si>
  <si>
    <t>124253119</t>
  </si>
  <si>
    <t>Vykopávky pro koryta vodotečí strojně Příplatek k cenám za vykopávky pro koryta vodotečí v tekoucí vodě při LTM v hornině třídy těžitelnosti I skupiny 3</t>
  </si>
  <si>
    <t>25033619</t>
  </si>
  <si>
    <t>https://podminky.urs.cz/item/CS_URS_2022_02/124253119</t>
  </si>
  <si>
    <t>"vodní tůně+přítokové a odtokové koryto"211+5,9+2,7</t>
  </si>
  <si>
    <t>"staveništní komunikace"32</t>
  </si>
  <si>
    <t>88</t>
  </si>
  <si>
    <t>124353100</t>
  </si>
  <si>
    <t>Vykopávky pro koryta vodotečí strojně v hornině třídy těžitelnosti II skupiny 4 do 100 m3</t>
  </si>
  <si>
    <t>293062606</t>
  </si>
  <si>
    <t>https://podminky.urs.cz/item/CS_URS_2022_02/124353100</t>
  </si>
  <si>
    <t>"vodní tůně+přítokové a odtokové koryto"22,2</t>
  </si>
  <si>
    <t>"staveništní komunikace"3,2</t>
  </si>
  <si>
    <t>79</t>
  </si>
  <si>
    <t>132151252</t>
  </si>
  <si>
    <t>Hloubení nezapažených rýh šířky přes 800 do 2 000 mm strojně s urovnáním dna do předepsaného profilu a spádu v hornině třídy těžitelnosti I skupiny 1 a 2 přes 20 do 50 m3</t>
  </si>
  <si>
    <t>991633650</t>
  </si>
  <si>
    <t>https://podminky.urs.cz/item/CS_URS_2022_02/132151252</t>
  </si>
  <si>
    <t>"nouzový přeliv"17*0,5</t>
  </si>
  <si>
    <t>"výpustné zařízení"14,4*1,2</t>
  </si>
  <si>
    <t>"vzdouvací objekt"38,7*0,5</t>
  </si>
  <si>
    <t>26</t>
  </si>
  <si>
    <t>162201401</t>
  </si>
  <si>
    <t>Vodorovné přemístění větví, kmenů nebo pařezů s naložením, složením a dopravou do 1000 m větví stromů listnatých, průměru kmene přes 100 do 300 mm</t>
  </si>
  <si>
    <t>-1554784496</t>
  </si>
  <si>
    <t>https://podminky.urs.cz/item/CS_URS_2022_02/162201401</t>
  </si>
  <si>
    <t>28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</si>
  <si>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</si>
  <si>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</si>
  <si>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346900923</t>
  </si>
  <si>
    <t>https://podminky.urs.cz/item/CS_URS_2022_02/162351103</t>
  </si>
  <si>
    <t>"ornice - nazpět"910*0,2</t>
  </si>
  <si>
    <t>"ochranná hrázka"0,5*8*1</t>
  </si>
  <si>
    <t>"výkop staveništní komunikace"32</t>
  </si>
  <si>
    <t>"výkop nádrže"251,6</t>
  </si>
  <si>
    <t>"skládka"95,38</t>
  </si>
  <si>
    <t>"násypy - hráz"178,5</t>
  </si>
  <si>
    <t>"vzdouvací objekt+vtok"37*0,5</t>
  </si>
  <si>
    <t>"zásypy nazpět"50</t>
  </si>
  <si>
    <t>82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</si>
  <si>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</si>
  <si>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</si>
  <si>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845393029</t>
  </si>
  <si>
    <t>https://podminky.urs.cz/item/CS_URS_2022_02/162751119</t>
  </si>
  <si>
    <t>"skládka do 15 km"14*95,38</t>
  </si>
  <si>
    <t>29</t>
  </si>
  <si>
    <t>167151111</t>
  </si>
  <si>
    <t>Nakládání, skládání a překládání neulehlého výkopku nebo sypaniny strojně nakládání, množství přes 100 m3, z hornin třídy těžitelnosti I, skupiny 1 až 3</t>
  </si>
  <si>
    <t>1590858500</t>
  </si>
  <si>
    <t>https://podminky.urs.cz/item/CS_URS_2022_02/167151111</t>
  </si>
  <si>
    <t>"ornice - nazpět"910*0,2*2</t>
  </si>
  <si>
    <t>"násypy - hráz"178,5+210</t>
  </si>
  <si>
    <t>30</t>
  </si>
  <si>
    <t>171151103</t>
  </si>
  <si>
    <t>Uložení sypanin do násypů strojně s rozprostřením sypaniny ve vrstvách a s hrubým urovnáním zhutněných z hornin soudržných jakékoliv třídy těžitelnosti</t>
  </si>
  <si>
    <t>-1094574796</t>
  </si>
  <si>
    <t>https://podminky.urs.cz/item/CS_URS_2022_02/171151103</t>
  </si>
  <si>
    <t>"ochranná hrázka"0,5*8*2</t>
  </si>
  <si>
    <t>"výkop staveništní komunikace"45</t>
  </si>
  <si>
    <t>83</t>
  </si>
  <si>
    <t>171201221</t>
  </si>
  <si>
    <t>Poplatek za uložení stavebního odpadu na skládce (skládkovné) zeminy a kamení zatříděného do Katalogu odpadů pod kódem 17 05 04</t>
  </si>
  <si>
    <t>t</t>
  </si>
  <si>
    <t>1470304137</t>
  </si>
  <si>
    <t>https://podminky.urs.cz/item/CS_URS_2022_02/171201221</t>
  </si>
  <si>
    <t>P</t>
  </si>
  <si>
    <t>Poznámka k položce:_x000d_
1 519,080*1,8</t>
  </si>
  <si>
    <t>95,38*2,0</t>
  </si>
  <si>
    <t>84</t>
  </si>
  <si>
    <t>171251201</t>
  </si>
  <si>
    <t>Uložení sypaniny na skládky nebo meziskládky bez hutnění s upravením uložené sypaniny do předepsaného tvaru</t>
  </si>
  <si>
    <t>-1012396322</t>
  </si>
  <si>
    <t>https://podminky.urs.cz/item/CS_URS_2022_02/171251201</t>
  </si>
  <si>
    <t>Poznámka k položce:_x000d_
skladka</t>
  </si>
  <si>
    <t>"Odvoz materiálu na skládku" 95,38</t>
  </si>
  <si>
    <t>77</t>
  </si>
  <si>
    <t>172153103</t>
  </si>
  <si>
    <t>Zřízení těsnícího jádra nebo těsnící vrstvy zemních a kamenitých hrází přehradních a jiných vodních nádrží z horniny třídy těžitelnosti I a II, skupiny 1 až 4 se zhutněním do 100 % PS - koef. C vodorovné šířky vrstvy přes 3 m</t>
  </si>
  <si>
    <t>602887428</t>
  </si>
  <si>
    <t>https://podminky.urs.cz/item/CS_URS_2022_02/172153103</t>
  </si>
  <si>
    <t>Poznámka k položce:_x000d_
Těsnící jádro hráze - 365 m3</t>
  </si>
  <si>
    <t>"těsnění nádrže - svah" 123*0,5</t>
  </si>
  <si>
    <t>"Těsnění nádrže - dno"183*0,8</t>
  </si>
  <si>
    <t>32</t>
  </si>
  <si>
    <t>181351113</t>
  </si>
  <si>
    <t>Rozprostření a urovnání ornice v rovině nebo ve svahu sklonu do 1:5 strojně při souvislé ploše přes 500 m2, tl. vrstvy do 200 mm</t>
  </si>
  <si>
    <t>-870909316</t>
  </si>
  <si>
    <t>https://podminky.urs.cz/item/CS_URS_2022_02/181351113</t>
  </si>
  <si>
    <t>"staveništní komunikace+staveniště"150</t>
  </si>
  <si>
    <t>" terén kolem tůní"760</t>
  </si>
  <si>
    <t>33</t>
  </si>
  <si>
    <t>181451311</t>
  </si>
  <si>
    <t>Založení trávníku strojně výsevem včetně utažení na ploše v rovině nebo na svahu do 1:5</t>
  </si>
  <si>
    <t>833297126</t>
  </si>
  <si>
    <t>https://podminky.urs.cz/item/CS_URS_2022_02/181451311</t>
  </si>
  <si>
    <t>" terén kolem tůní"910</t>
  </si>
  <si>
    <t>34</t>
  </si>
  <si>
    <t>M</t>
  </si>
  <si>
    <t>00572472</t>
  </si>
  <si>
    <t>osivo směs travní krajinná-rovinná</t>
  </si>
  <si>
    <t>kg</t>
  </si>
  <si>
    <t>8</t>
  </si>
  <si>
    <t>1491259899</t>
  </si>
  <si>
    <t>910*0,025 'Přepočtené koeficientem množství</t>
  </si>
  <si>
    <t>35</t>
  </si>
  <si>
    <t>181451312</t>
  </si>
  <si>
    <t>Založení trávníku strojně výsevem včetně utažení na ploše na svahu přes 1:5 do 1:2</t>
  </si>
  <si>
    <t>-613445830</t>
  </si>
  <si>
    <t>https://podminky.urs.cz/item/CS_URS_2022_02/181451312</t>
  </si>
  <si>
    <t>"svahy koryta"265</t>
  </si>
  <si>
    <t>36</t>
  </si>
  <si>
    <t>00572474</t>
  </si>
  <si>
    <t>osivo směs travní krajinná-svahová</t>
  </si>
  <si>
    <t>1181582072</t>
  </si>
  <si>
    <t>265*0,025 'Přepočtené koeficientem množství</t>
  </si>
  <si>
    <t>37</t>
  </si>
  <si>
    <t>181951112</t>
  </si>
  <si>
    <t>Úprava pláně vyrovnáním výškových rozdílů strojně v hornině třídy těžitelnosti I, skupiny 1 až 3 se zhutněním</t>
  </si>
  <si>
    <t>862370125</t>
  </si>
  <si>
    <t>https://podminky.urs.cz/item/CS_URS_2022_02/181951112</t>
  </si>
  <si>
    <t>"staveništní komunikace"105</t>
  </si>
  <si>
    <t>"úrovnání terénu kolem tůní"910</t>
  </si>
  <si>
    <t>"úrovnání dna "185</t>
  </si>
  <si>
    <t>38</t>
  </si>
  <si>
    <t>182151111</t>
  </si>
  <si>
    <t>Svahování trvalých svahů do projektovaných profilů strojně s potřebným přemístěním výkopku při svahování v zářezech v hornině třídy těžitelnosti I, skupiny 1 až 3</t>
  </si>
  <si>
    <t>992708785</t>
  </si>
  <si>
    <t>https://podminky.urs.cz/item/CS_URS_2022_02/182151111</t>
  </si>
  <si>
    <t>"svahování tůní" 228+56</t>
  </si>
  <si>
    <t>Zakládání</t>
  </si>
  <si>
    <t>41</t>
  </si>
  <si>
    <t>213141112</t>
  </si>
  <si>
    <t>Zřízení vrstvy z geotextilie filtrační, separační, odvodňovací, ochranné, výztužné nebo protierozní v rovině nebo ve sklonu do 1:5, šířky přes 3 do 6 m</t>
  </si>
  <si>
    <t>-1127426818</t>
  </si>
  <si>
    <t>https://podminky.urs.cz/item/CS_URS_2022_02/213141112</t>
  </si>
  <si>
    <t>"vzdouvací objekt"37</t>
  </si>
  <si>
    <t>42</t>
  </si>
  <si>
    <t>69311202</t>
  </si>
  <si>
    <t>geotextilie netkaná separační, ochranná, filtrační, drenážní PES(70%)+PP(30%) 500g/m2</t>
  </si>
  <si>
    <t>-454359199</t>
  </si>
  <si>
    <t>76,5974973276945*1,1845 'Přepočtené koeficientem množství</t>
  </si>
  <si>
    <t>43</t>
  </si>
  <si>
    <t>291211111</t>
  </si>
  <si>
    <t>Zřízení zpevněné plochy ze silničních panelů osazených do lože tl. 50 mm z kameniva</t>
  </si>
  <si>
    <t>795036387</t>
  </si>
  <si>
    <t>https://podminky.urs.cz/item/CS_URS_2022_02/291211111</t>
  </si>
  <si>
    <t>"přejezd přes brody"105</t>
  </si>
  <si>
    <t>44</t>
  </si>
  <si>
    <t>59381007</t>
  </si>
  <si>
    <t>panel silniční 3,00x2,00x0,18m</t>
  </si>
  <si>
    <t>-89756360</t>
  </si>
  <si>
    <t>24,5*0,25 'Přepočtené koeficientem množství</t>
  </si>
  <si>
    <t>Svislé a kompletní konstrukce</t>
  </si>
  <si>
    <t>57</t>
  </si>
  <si>
    <t>015</t>
  </si>
  <si>
    <t>Prefabrikovaný požerák 750 x 750, dvoudlužový, pozink, dubové dluže</t>
  </si>
  <si>
    <t>ks</t>
  </si>
  <si>
    <t>-1190584512</t>
  </si>
  <si>
    <t xml:space="preserve">"prefabrikovaný požerák 0,75 x 0,75 m, pozink,  dvoudlužový, dubové dluže" 1.85</t>
  </si>
  <si>
    <t>58</t>
  </si>
  <si>
    <t>016</t>
  </si>
  <si>
    <t>Pozinkovaný poklop - požerák</t>
  </si>
  <si>
    <t>1113338094</t>
  </si>
  <si>
    <t>"pozinkovaný poklop" 1</t>
  </si>
  <si>
    <t>99</t>
  </si>
  <si>
    <t>321321115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</si>
  <si>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25/30</t>
  </si>
  <si>
    <t>1205269939</t>
  </si>
  <si>
    <t>https://podminky.urs.cz/item/CS_URS_2022_02/321321115</t>
  </si>
  <si>
    <t>"zdi u požeráku"0,15*0,2*2</t>
  </si>
  <si>
    <t>"základ potrubí"10,9*0,2</t>
  </si>
  <si>
    <t>"základ - lávka"1,2*0,5</t>
  </si>
  <si>
    <t>"základ - odtok"0,5*0,8*2,5</t>
  </si>
  <si>
    <t>"základ požerák"3*1,8*0,8</t>
  </si>
  <si>
    <t>68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</si>
  <si>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</si>
  <si>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</si>
  <si>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-1376989380</t>
  </si>
  <si>
    <t>https://podminky.urs.cz/item/CS_URS_2022_02/321351010</t>
  </si>
  <si>
    <t xml:space="preserve">Poznámka k položce:_x000d_
závěrečný práh  2*0,4 boky, 2*0,8*3,6                  6,56 m2_x000d_
výtokové čelo+dno za čelem _x000d_
2*2,08+2*11; 1,2*3,55                                          30,42 m2_x000d_
potrubí 2*(1,79*8,6  + 0,43* 8,6)                          38,18 m2_x000d_
_x000d_
požerák:_x000d_
3 vnitřní stěny; 2,85*(0,75+0,75+0,75)                 6,41 m2_x000d_
obvodové stěny 2,85*(1,165+1,165+1,58)           11,14 m2_x000d_
základ  2*2,03*1,5+4,2*1,5                                   12,39 m2_x000d_
_x000d_
přeliv_x000d_
čelní stěna u požeráku 2*2,85*0,6+2*2,85*4,2       27,36 m2_x000d_
čelní stěna u odpadu 2*2 + 2*2,65*4,2                     26,26 m2_x000d_
boční zdi přelivu  2*6*2,3                                            27,6 m2_x000d_
sokl 2*1,45 + 1,2*2,36  + 0,85*2,36                           7,74 m2_x000d_
_x000d_
</t>
  </si>
  <si>
    <t>"stěny - u požeráku"0,15*0,2*2*2</t>
  </si>
  <si>
    <t>"základ - požerák"1,8*0,5*2+3*0,8*2</t>
  </si>
  <si>
    <t>"základ - lávka"0,3*0,8*2+1,2*0,5*2</t>
  </si>
  <si>
    <t>70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</si>
  <si>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</si>
  <si>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</si>
  <si>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-2040357699</t>
  </si>
  <si>
    <t>https://podminky.urs.cz/item/CS_URS_2022_02/321352010</t>
  </si>
  <si>
    <t>73</t>
  </si>
  <si>
    <t>321366111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</si>
  <si>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</si>
  <si>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101140798</t>
  </si>
  <si>
    <t>https://podminky.urs.cz/item/CS_URS_2022_02/321366111</t>
  </si>
  <si>
    <t>"stupeň+práh"8,16*0,15</t>
  </si>
  <si>
    <t>72</t>
  </si>
  <si>
    <t>321368211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</si>
  <si>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svařované sítě z ocelových tažených drátů jakéhokoliv druhu oceli jakéhokoliv průměru a roztečí</t>
  </si>
  <si>
    <t>-801625563</t>
  </si>
  <si>
    <t>https://podminky.urs.cz/item/CS_URS_2022_02/321368211</t>
  </si>
  <si>
    <t>"kari sítě"(0,42*0,72*2+0,72*3*2+0,42*3*2+10,9*1,12+1,8*10+2,88*0,72*2+1,8*0,72*2+2,88*1,8*2)*7,9/1000*1,2</t>
  </si>
  <si>
    <t>Vodorovné konstrukce</t>
  </si>
  <si>
    <t>45</t>
  </si>
  <si>
    <t>451315125</t>
  </si>
  <si>
    <t>Podkladní a výplňové vrstvy z betonu prostého tloušťky do 150 mm, z betonu C 16/20</t>
  </si>
  <si>
    <t>-1573967340</t>
  </si>
  <si>
    <t>https://podminky.urs.cz/item/CS_URS_2022_02/451315125</t>
  </si>
  <si>
    <t>"práh - výtok" 2,5*0,7</t>
  </si>
  <si>
    <t>"výpustné zařízení"2,5*2+0,5*1,2+11*1,2</t>
  </si>
  <si>
    <t>7</t>
  </si>
  <si>
    <t>462512370</t>
  </si>
  <si>
    <t>Zához z lomového kamene neupraveného záhozového s proštěrkováním z terénu, hmotnosti jednotlivých kamenů přes 200 do 500 kg</t>
  </si>
  <si>
    <t>-1473746307</t>
  </si>
  <si>
    <t>https://podminky.urs.cz/item/CS_URS_2022_02/462512370</t>
  </si>
  <si>
    <t>"kamenná patka opevnění"0,43*65</t>
  </si>
  <si>
    <t>"patka - výtok"0,38*4,5</t>
  </si>
  <si>
    <t>463212111</t>
  </si>
  <si>
    <t>Rovnanina z lomového kamene upraveného, tříděného jakékoliv tloušťky rovnaniny s vyklínováním spár a dutin úlomky kamene</t>
  </si>
  <si>
    <t>-1019009214</t>
  </si>
  <si>
    <t>https://podminky.urs.cz/item/CS_URS_2022_02/463212111</t>
  </si>
  <si>
    <t>"nouzový přeliv"20*0,4</t>
  </si>
  <si>
    <t>"vzdouvací objekt"37*0,4</t>
  </si>
  <si>
    <t>"opevnění tůně"235*0,3</t>
  </si>
  <si>
    <t>"odtok z tůně"7,1*0,3</t>
  </si>
  <si>
    <t xml:space="preserve"> "opevnění nátok"8,5*0,4</t>
  </si>
  <si>
    <t>9</t>
  </si>
  <si>
    <t>463212191</t>
  </si>
  <si>
    <t>Rovnanina z lomového kamene upraveného, tříděného Příplatek k cenám za vypracování líce</t>
  </si>
  <si>
    <t>-227813840</t>
  </si>
  <si>
    <t>https://podminky.urs.cz/item/CS_URS_2022_02/463212191</t>
  </si>
  <si>
    <t>12</t>
  </si>
  <si>
    <t>467951220</t>
  </si>
  <si>
    <t>Práh dřevěný z výřezů pro stavební účely zajištění na vzdušné straně pilotami Ø od 150 do 190 mm, délky od 1,5 do 1,8 m, zaraženými v osové vzdálenosti od 1 do 3 m dvojitý z kulatiny Ø od 200 do 290 mm</t>
  </si>
  <si>
    <t>m</t>
  </si>
  <si>
    <t>-2091615180</t>
  </si>
  <si>
    <t>https://podminky.urs.cz/item/CS_URS_2022_02/467951220</t>
  </si>
  <si>
    <t>"vzdouvací objektu"5,75</t>
  </si>
  <si>
    <t>"odběrný objekt"2,8</t>
  </si>
  <si>
    <t>Komunikace pozemní</t>
  </si>
  <si>
    <t>46</t>
  </si>
  <si>
    <t>564831111</t>
  </si>
  <si>
    <t>Podklad ze štěrkodrti ŠD s rozprostřením a zhutněním plochy přes 100 m2, po zhutnění tl. 100 mm</t>
  </si>
  <si>
    <t>1570122204</t>
  </si>
  <si>
    <t>https://podminky.urs.cz/item/CS_URS_2022_02/564831111</t>
  </si>
  <si>
    <t>"podsyp - zához+opevnění"235</t>
  </si>
  <si>
    <t>"nouzový přeliv"20</t>
  </si>
  <si>
    <t>47</t>
  </si>
  <si>
    <t>564861111</t>
  </si>
  <si>
    <t>Podklad ze štěrkodrti ŠD s rozprostřením a zhutněním plochy přes 100 m2, po zhutnění tl. 200 mm</t>
  </si>
  <si>
    <t>-39520725</t>
  </si>
  <si>
    <t>https://podminky.urs.cz/item/CS_URS_2022_02/564861111</t>
  </si>
  <si>
    <t>Trubní vedení</t>
  </si>
  <si>
    <t>59</t>
  </si>
  <si>
    <t>820391113</t>
  </si>
  <si>
    <t>Přeseknutí železobetonové trouby v rovině kolmé nebo skloněné k ose trouby, se začištěním DN přes 250 do 400 mm</t>
  </si>
  <si>
    <t>287263604</t>
  </si>
  <si>
    <t>https://podminky.urs.cz/item/CS_URS_2022_02/820391113</t>
  </si>
  <si>
    <t>60</t>
  </si>
  <si>
    <t>899643111</t>
  </si>
  <si>
    <t>Bednění pro obetonování potrubí v otevřeném výkopu</t>
  </si>
  <si>
    <t>1838777683</t>
  </si>
  <si>
    <t>https://podminky.urs.cz/item/CS_URS_2022_02/899643111</t>
  </si>
  <si>
    <t>"potrubí - výpust" 10,2*4.4</t>
  </si>
  <si>
    <t>Ostatní konstrukce a práce, bourání</t>
  </si>
  <si>
    <t>54</t>
  </si>
  <si>
    <t>919521110</t>
  </si>
  <si>
    <t>Zřízení silničního propustku z trub betonových nebo železobetonových DN 300 mm</t>
  </si>
  <si>
    <t>916779801</t>
  </si>
  <si>
    <t>https://podminky.urs.cz/item/CS_URS_2022_02/919521110</t>
  </si>
  <si>
    <t>"odpadní potrubí"10,8</t>
  </si>
  <si>
    <t>55</t>
  </si>
  <si>
    <t>PFB.1020001</t>
  </si>
  <si>
    <t>Trouba hrdlová železobetonová TZH-Q 30/250</t>
  </si>
  <si>
    <t>-1604571020</t>
  </si>
  <si>
    <t>0,417*10,8 'Přepočtené koeficientem množství</t>
  </si>
  <si>
    <t>56</t>
  </si>
  <si>
    <t>919535556</t>
  </si>
  <si>
    <t>Obetonování trubního propustku betonem prostým se zvýšenými nároky na prostředí tř. C 25/30</t>
  </si>
  <si>
    <t>-534374816</t>
  </si>
  <si>
    <t>https://podminky.urs.cz/item/CS_URS_2022_02/919535556</t>
  </si>
  <si>
    <t>"Obetonování potrubí"0,6*10,2</t>
  </si>
  <si>
    <t>48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</si>
  <si>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</si>
  <si>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</si>
  <si>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1422725443</t>
  </si>
  <si>
    <t>https://podminky.urs.cz/item/CS_URS_2022_02/938909311</t>
  </si>
  <si>
    <t>2000</t>
  </si>
  <si>
    <t>66</t>
  </si>
  <si>
    <t>R005</t>
  </si>
  <si>
    <t>Lávka na objektu, oboustranné zábradlí z akátu + podpěry, nosníky oc.profily U260, rošt z akátu + uzamykatelná branka</t>
  </si>
  <si>
    <t>-1569899560</t>
  </si>
  <si>
    <t>Poznámka k položce:_x000d_
lávka k požeráku 8,4 m</t>
  </si>
  <si>
    <t>"Lávka na objektu, oboustranné zábradlí z akátu + podpěry, nosníky oc.profily U260, rošt z akátu + uzamykatelná branka"2,5</t>
  </si>
  <si>
    <t>67</t>
  </si>
  <si>
    <t>R002</t>
  </si>
  <si>
    <t>pačokování betonových konstrukcí v kontaktu se zeminou - použítí zeminy jílovinové žárovzdorné (ČSN 72 1330) surové kusové Modřice MIC - dodávka + montáž</t>
  </si>
  <si>
    <t>kpl</t>
  </si>
  <si>
    <t>-82467510</t>
  </si>
  <si>
    <t>997</t>
  </si>
  <si>
    <t>Přesun sutě</t>
  </si>
  <si>
    <t>49</t>
  </si>
  <si>
    <t>997013501</t>
  </si>
  <si>
    <t>Odvoz suti a vybouraných hmot na skládku nebo meziskládku se složením, na vzdálenost do 1 km</t>
  </si>
  <si>
    <t>-1715946672</t>
  </si>
  <si>
    <t>https://podminky.urs.cz/item/CS_URS_2022_02/997013501</t>
  </si>
  <si>
    <t>998</t>
  </si>
  <si>
    <t>Přesun hmot</t>
  </si>
  <si>
    <t>50</t>
  </si>
  <si>
    <t>998323011</t>
  </si>
  <si>
    <t>Přesun hmot pro jezy a stupně dopravní vzdálenost do 500 m</t>
  </si>
  <si>
    <t>-821646200</t>
  </si>
  <si>
    <t>https://podminky.urs.cz/item/CS_URS_2022_02/998323011</t>
  </si>
  <si>
    <t>SO 01 - Vodní nádrž 1</t>
  </si>
  <si>
    <t>382783172</t>
  </si>
  <si>
    <t>"odstranění travin v místě stavby"1150</t>
  </si>
  <si>
    <t>111211222</t>
  </si>
  <si>
    <t>Snesení větví stromů na hromady nebo naložení na dopravní prostředek jehličnatých v rovině nebo ve svahu přes 1:3, průměru kmene přes 30 cm</t>
  </si>
  <si>
    <t>-533488331</t>
  </si>
  <si>
    <t>https://podminky.urs.cz/item/CS_URS_2022_02/111211222</t>
  </si>
  <si>
    <t>395770440</t>
  </si>
  <si>
    <t>-1817868204</t>
  </si>
  <si>
    <t>"místo vodní nádrže"350</t>
  </si>
  <si>
    <t>1685165915</t>
  </si>
  <si>
    <t>6</t>
  </si>
  <si>
    <t>112101102</t>
  </si>
  <si>
    <t>Odstranění stromů s odřezáním kmene a s odvětvením listnatých, průměru kmene přes 300 do 500 mm</t>
  </si>
  <si>
    <t>-216301070</t>
  </si>
  <si>
    <t>https://podminky.urs.cz/item/CS_URS_2022_02/112101102</t>
  </si>
  <si>
    <t>112101105</t>
  </si>
  <si>
    <t>Odstranění stromů s odřezáním kmene a s odvětvením listnatých, průměru kmene přes 900 do 1100 mm</t>
  </si>
  <si>
    <t>-959440516</t>
  </si>
  <si>
    <t>https://podminky.urs.cz/item/CS_URS_2022_02/112101105</t>
  </si>
  <si>
    <t>-184074259</t>
  </si>
  <si>
    <t>-658497345</t>
  </si>
  <si>
    <t>112251102</t>
  </si>
  <si>
    <t>Odstranění pařezů strojně s jejich vykopáním nebo vytrháním průměru přes 300 do 500 mm</t>
  </si>
  <si>
    <t>-2142896882</t>
  </si>
  <si>
    <t>https://podminky.urs.cz/item/CS_URS_2022_02/112251102</t>
  </si>
  <si>
    <t>10</t>
  </si>
  <si>
    <t>112251105</t>
  </si>
  <si>
    <t>Odstranění pařezů strojně s jejich vykopáním nebo vytrháním průměru přes 900 do 1100 mm</t>
  </si>
  <si>
    <t>-253275349</t>
  </si>
  <si>
    <t>https://podminky.urs.cz/item/CS_URS_2022_02/112251105</t>
  </si>
  <si>
    <t>-447567855</t>
  </si>
  <si>
    <t>"staveništní komunikace"150</t>
  </si>
  <si>
    <t>1508480417</t>
  </si>
  <si>
    <t>13</t>
  </si>
  <si>
    <t>-1100888848</t>
  </si>
  <si>
    <t>-825934421</t>
  </si>
  <si>
    <t>"ornice v místě stavby"1150</t>
  </si>
  <si>
    <t>-98688029</t>
  </si>
  <si>
    <t>124253102</t>
  </si>
  <si>
    <t>Vykopávky pro koryta vodotečí strojně v hornině třídy těžitelnosti I skupiny 3 přes 1 000 do 5 000 m3</t>
  </si>
  <si>
    <t>830835218</t>
  </si>
  <si>
    <t>https://podminky.urs.cz/item/CS_URS_2022_02/124253102</t>
  </si>
  <si>
    <t>"vodní tůně"1458</t>
  </si>
  <si>
    <t>"staveništní komunikace"40,5</t>
  </si>
  <si>
    <t>1317735555</t>
  </si>
  <si>
    <t>1665</t>
  </si>
  <si>
    <t>61</t>
  </si>
  <si>
    <t>-1849073508</t>
  </si>
  <si>
    <t>"vodní tůně"162</t>
  </si>
  <si>
    <t>"staveništní komunikace"4,5</t>
  </si>
  <si>
    <t>132151251</t>
  </si>
  <si>
    <t>Hloubení nezapažených rýh šířky přes 800 do 2 000 mm strojně s urovnáním dna do předepsaného profilu a spádu v hornině třídy těžitelnosti I skupiny 1 a 2 do 20 m3</t>
  </si>
  <si>
    <t>-1219461879</t>
  </si>
  <si>
    <t>https://podminky.urs.cz/item/CS_URS_2022_02/132151251</t>
  </si>
  <si>
    <t>"vzdouvací objekt"38*0,5</t>
  </si>
  <si>
    <t>17</t>
  </si>
  <si>
    <t>-1753447330</t>
  </si>
  <si>
    <t>18</t>
  </si>
  <si>
    <t>162201402</t>
  </si>
  <si>
    <t>Vodorovné přemístění větví, kmenů nebo pařezů s naložením, složením a dopravou do 1000 m větví stromů listnatých, průměru kmene přes 300 do 500 mm</t>
  </si>
  <si>
    <t>788458440</t>
  </si>
  <si>
    <t>https://podminky.urs.cz/item/CS_URS_2022_02/162201402</t>
  </si>
  <si>
    <t>-1194074169</t>
  </si>
  <si>
    <t>"terénní úpravy"216</t>
  </si>
  <si>
    <t>"výkop nádrže"1620</t>
  </si>
  <si>
    <t>"násypy - hráz"817,6</t>
  </si>
  <si>
    <t>"vzdouvací objekt+vtok"38,7*0,5</t>
  </si>
  <si>
    <t>62</t>
  </si>
  <si>
    <t>-522295314</t>
  </si>
  <si>
    <t>216*15</t>
  </si>
  <si>
    <t>20</t>
  </si>
  <si>
    <t>-429712010</t>
  </si>
  <si>
    <t>"skladka"216</t>
  </si>
  <si>
    <t>"násypy"817,6</t>
  </si>
  <si>
    <t>"výkop tůní"1620</t>
  </si>
  <si>
    <t>623286951</t>
  </si>
  <si>
    <t>63</t>
  </si>
  <si>
    <t>911952714</t>
  </si>
  <si>
    <t>216*2</t>
  </si>
  <si>
    <t>64</t>
  </si>
  <si>
    <t>1420799027</t>
  </si>
  <si>
    <t>22</t>
  </si>
  <si>
    <t>-2068976967</t>
  </si>
  <si>
    <t>" terén kolem tůní"415</t>
  </si>
  <si>
    <t>23</t>
  </si>
  <si>
    <t>1887621055</t>
  </si>
  <si>
    <t>"vzdouvací objekt"11,8*1,5</t>
  </si>
  <si>
    <t>24</t>
  </si>
  <si>
    <t>2043025338</t>
  </si>
  <si>
    <t>537,7*0,025 'Přepočtené koeficientem množství</t>
  </si>
  <si>
    <t>25</t>
  </si>
  <si>
    <t>-2065904647</t>
  </si>
  <si>
    <t>"svahy koryta"854</t>
  </si>
  <si>
    <t>-467978568</t>
  </si>
  <si>
    <t>854*0,025 'Přepočtené koeficientem množství</t>
  </si>
  <si>
    <t>27</t>
  </si>
  <si>
    <t>-2050847799</t>
  </si>
  <si>
    <t>"úrovnání terénu kolem tůní"760</t>
  </si>
  <si>
    <t>"úrovnání dna "495</t>
  </si>
  <si>
    <t>1396218432</t>
  </si>
  <si>
    <t xml:space="preserve">"svahování tůní"  345</t>
  </si>
  <si>
    <t>208881863</t>
  </si>
  <si>
    <t>"vzdouvací objekt"35,8</t>
  </si>
  <si>
    <t xml:space="preserve"> "opevnění nátok"11</t>
  </si>
  <si>
    <t>1787365893</t>
  </si>
  <si>
    <t>96,8854831063811*1,1845 'Přepočtené koeficientem množství</t>
  </si>
  <si>
    <t>31</t>
  </si>
  <si>
    <t>-982808906</t>
  </si>
  <si>
    <t>"přejezd přes brody"150</t>
  </si>
  <si>
    <t>1569413905</t>
  </si>
  <si>
    <t>35*0,25 'Přepočtené koeficientem množství</t>
  </si>
  <si>
    <t>-1274578148</t>
  </si>
  <si>
    <t xml:space="preserve">"prefabrikovaný požerák 0,75 x 0,75 m, pozink,  dvoudlužový, dubové dluže" 1.6</t>
  </si>
  <si>
    <t>1887766911</t>
  </si>
  <si>
    <t>-1216574972</t>
  </si>
  <si>
    <t>"zdi u požeráku"0,67*0,2*2</t>
  </si>
  <si>
    <t>"základ potrubí"10,2*0,2</t>
  </si>
  <si>
    <t>-1450704850</t>
  </si>
  <si>
    <t>"stěny - u požeráku"0,68*0,2*2*2</t>
  </si>
  <si>
    <t>-2070874849</t>
  </si>
  <si>
    <t>1078694280</t>
  </si>
  <si>
    <t>"stupeň+práh"7,228*0,15</t>
  </si>
  <si>
    <t>39</t>
  </si>
  <si>
    <t>-95756839</t>
  </si>
  <si>
    <t>"kari sítě"(0,42*0,72*2+0,72*3*2+0,42*3*2+10,5*1,12+1,8*10+2,88*0,72*2+1,8*0,72*2+2,88*1,8*2)*7,9/1000*1,2</t>
  </si>
  <si>
    <t>40</t>
  </si>
  <si>
    <t>-1585532004</t>
  </si>
  <si>
    <t>"práh - výtok" 3,5*0,7</t>
  </si>
  <si>
    <t>"výpustné zařízení"3,3*2+0,5*1,2+10*1,2</t>
  </si>
  <si>
    <t>118045704</t>
  </si>
  <si>
    <t>"kamenná patka opevnění"0,43*94</t>
  </si>
  <si>
    <t>"patka - výtok"0,38*3</t>
  </si>
  <si>
    <t>717066809</t>
  </si>
  <si>
    <t>"nouzový přeliv"25*0,4</t>
  </si>
  <si>
    <t>"vzdouvací objekt"35,8*0,4</t>
  </si>
  <si>
    <t>"opevnění tůně"345*0,3</t>
  </si>
  <si>
    <t>"odtok z tůně"9,2*0,3</t>
  </si>
  <si>
    <t xml:space="preserve"> "opevnění nátok"11*0,4</t>
  </si>
  <si>
    <t>-37432543</t>
  </si>
  <si>
    <t>"vzdoucvací objekt"35,8*0,4</t>
  </si>
  <si>
    <t>-1519211192</t>
  </si>
  <si>
    <t>"vzdouvací objektu"6,6</t>
  </si>
  <si>
    <t>-2121939661</t>
  </si>
  <si>
    <t>"podsyp - zához+opevnění"345</t>
  </si>
  <si>
    <t>"nouzový přeliv"25</t>
  </si>
  <si>
    <t>-747820485</t>
  </si>
  <si>
    <t>493456786</t>
  </si>
  <si>
    <t>-1883687664</t>
  </si>
  <si>
    <t>"potrubí - výpust" 11*4.4</t>
  </si>
  <si>
    <t>-494963659</t>
  </si>
  <si>
    <t>"odpadní potrubí"11,8</t>
  </si>
  <si>
    <t>249419779</t>
  </si>
  <si>
    <t>0,456*10,8 'Přepočtené koeficientem množství</t>
  </si>
  <si>
    <t>51</t>
  </si>
  <si>
    <t>-1813789075</t>
  </si>
  <si>
    <t>"Obetonování potrubí"0,6*11,8</t>
  </si>
  <si>
    <t>52</t>
  </si>
  <si>
    <t>900697080</t>
  </si>
  <si>
    <t>1000</t>
  </si>
  <si>
    <t>53</t>
  </si>
  <si>
    <t>-641210575</t>
  </si>
  <si>
    <t>"Lávka na objektu, oboustranné zábradlí z akátu + podpěry, nosníky oc.profily U260, rošt z akátu + uzamykatelná branka"4,3</t>
  </si>
  <si>
    <t>-720052655</t>
  </si>
  <si>
    <t>858791709</t>
  </si>
  <si>
    <t>SO 03 - Vodní nádrž 3</t>
  </si>
  <si>
    <t>-464287838</t>
  </si>
  <si>
    <t>"odstranění travin v místě stavby"930</t>
  </si>
  <si>
    <t>1997103943</t>
  </si>
  <si>
    <t>-239699356</t>
  </si>
  <si>
    <t>"místo vodní nádrže"100</t>
  </si>
  <si>
    <t>-1718081930</t>
  </si>
  <si>
    <t>-357588740</t>
  </si>
  <si>
    <t>-1490352397</t>
  </si>
  <si>
    <t>11</t>
  </si>
  <si>
    <t>-342774037</t>
  </si>
  <si>
    <t>-844829201</t>
  </si>
  <si>
    <t>-1205936943</t>
  </si>
  <si>
    <t>"ornice v místě stavby"930</t>
  </si>
  <si>
    <t>-141836347</t>
  </si>
  <si>
    <t>40,68</t>
  </si>
  <si>
    <t>-2030721416</t>
  </si>
  <si>
    <t>"vodní tůně+přívodní koryto+odpadní koryto"(350+0,9*6+0,9*5,55)*0,9</t>
  </si>
  <si>
    <t>-1523542028</t>
  </si>
  <si>
    <t>360,395</t>
  </si>
  <si>
    <t>-1556638216</t>
  </si>
  <si>
    <t>36,09</t>
  </si>
  <si>
    <t>1078709529</t>
  </si>
  <si>
    <t>"nouzový přeliv"19*0,5</t>
  </si>
  <si>
    <t>"výpustné zařízení"11,4*1,2</t>
  </si>
  <si>
    <t>"přepouštěcí objekt"12*0,5</t>
  </si>
  <si>
    <t>"vzdouvací objekt"23*0,5</t>
  </si>
  <si>
    <t>969826017</t>
  </si>
  <si>
    <t>976893986</t>
  </si>
  <si>
    <t>"ornice - nazpět"930*0,2</t>
  </si>
  <si>
    <t>"skladka"120</t>
  </si>
  <si>
    <t>"výkop nádrže"360,95</t>
  </si>
  <si>
    <t>"násypy - hráz"360,7</t>
  </si>
  <si>
    <t>"vzdouvací objekt+vtok"23*0,5</t>
  </si>
  <si>
    <t>-2137160401</t>
  </si>
  <si>
    <t>120*15</t>
  </si>
  <si>
    <t>42560967</t>
  </si>
  <si>
    <t>"ornice - nazpět"930*0,2*2</t>
  </si>
  <si>
    <t>"terénní úpravy"120</t>
  </si>
  <si>
    <t>71627148</t>
  </si>
  <si>
    <t>"zásypy nazpět"100</t>
  </si>
  <si>
    <t>"násypy"361</t>
  </si>
  <si>
    <t>382423848</t>
  </si>
  <si>
    <t>120*2</t>
  </si>
  <si>
    <t>-1534285899</t>
  </si>
  <si>
    <t>120</t>
  </si>
  <si>
    <t>472717496</t>
  </si>
  <si>
    <t>-792248944</t>
  </si>
  <si>
    <t>-1491576709</t>
  </si>
  <si>
    <t>415*0,025 'Přepočtené koeficientem množství</t>
  </si>
  <si>
    <t>-2038733987</t>
  </si>
  <si>
    <t>"svahy koryta"185</t>
  </si>
  <si>
    <t>-1847668648</t>
  </si>
  <si>
    <t>185*0,025 'Přepočtené koeficientem množství</t>
  </si>
  <si>
    <t>600037637</t>
  </si>
  <si>
    <t>"úrovnání terénu kolem tůní"415</t>
  </si>
  <si>
    <t>"úrovnání dna "67+6,5</t>
  </si>
  <si>
    <t>-123604816</t>
  </si>
  <si>
    <t xml:space="preserve">"svahování tůní"  985</t>
  </si>
  <si>
    <t>2089056714</t>
  </si>
  <si>
    <t>"vzdouvací objekt"23</t>
  </si>
  <si>
    <t>-899569374</t>
  </si>
  <si>
    <t>70,3868894362598*1,1845 'Přepočtené koeficientem množství</t>
  </si>
  <si>
    <t>74</t>
  </si>
  <si>
    <t>-194317672</t>
  </si>
  <si>
    <t>"zdi u požeráku"0,2*1,75*0,4+0,2*0,89*0,4</t>
  </si>
  <si>
    <t>"základ potrubí"7,8*0,2</t>
  </si>
  <si>
    <t>"základ-odtok"0,8*0,5*3,5</t>
  </si>
  <si>
    <t>-928707855</t>
  </si>
  <si>
    <t>"stěny - u požeráku"0,55*0,2*2*2</t>
  </si>
  <si>
    <t>"základ - odtok"0,5*0,8*2+0,8*2*3,5</t>
  </si>
  <si>
    <t>323977244</t>
  </si>
  <si>
    <t>1508922503</t>
  </si>
  <si>
    <t>"stupeň+práh"8,091*0,15</t>
  </si>
  <si>
    <t>-1547851357</t>
  </si>
  <si>
    <t>"kari sítě"(0,42*0,72*2+0,72*3*2+0,42*3*2+7,8*1,12+1,8*10+2,88*0,72*2+1,8*0,72*2+2,88*1,8*2)*7,9/1000*1,2</t>
  </si>
  <si>
    <t>1563206385</t>
  </si>
  <si>
    <t>"výpustné zařízení"3,3*2+0,5*1,2+7,8*1,2</t>
  </si>
  <si>
    <t>1987585016</t>
  </si>
  <si>
    <t>"kamenná patka opevnění"0,43*67</t>
  </si>
  <si>
    <t>-1225750051</t>
  </si>
  <si>
    <t>"nouzový přeliv"19*0,4</t>
  </si>
  <si>
    <t>"vzdouvací objekt"23*0,4</t>
  </si>
  <si>
    <t>"opevnění tůně"(114+156)*0,3</t>
  </si>
  <si>
    <t>"přepouštěcí objekt"11,4*0,4</t>
  </si>
  <si>
    <t>"odtok z tůně"7,85*0,4</t>
  </si>
  <si>
    <t xml:space="preserve"> "opevnění nátok"5,9*0,4</t>
  </si>
  <si>
    <t>858751107</t>
  </si>
  <si>
    <t>-956841549</t>
  </si>
  <si>
    <t>"vzdouvací objektu"5,5</t>
  </si>
  <si>
    <t>-860442311</t>
  </si>
  <si>
    <t>"podsyp - zához+opevnění"81</t>
  </si>
  <si>
    <t>"nouzový přeliv"19</t>
  </si>
  <si>
    <t>"přepouštěcí objekt"11,6</t>
  </si>
  <si>
    <t>277672788</t>
  </si>
  <si>
    <t>1514586786</t>
  </si>
  <si>
    <t>"potrubí - výpust" 7,8*4.4</t>
  </si>
  <si>
    <t>716399975</t>
  </si>
  <si>
    <t>"odpadní potrubí"8</t>
  </si>
  <si>
    <t>1772855235</t>
  </si>
  <si>
    <t>0,308888888888889*10,8 'Přepočtené koeficientem množství</t>
  </si>
  <si>
    <t>707577487</t>
  </si>
  <si>
    <t>"Obetonování potrubí"0,6*7,8</t>
  </si>
  <si>
    <t>1701737018</t>
  </si>
  <si>
    <t>SO 05 - Vodní nádrž 5</t>
  </si>
  <si>
    <t>-429369612</t>
  </si>
  <si>
    <t>"odstranění travin v místě stavby"340</t>
  </si>
  <si>
    <t>1605206854</t>
  </si>
  <si>
    <t>344840384</t>
  </si>
  <si>
    <t>1869733979</t>
  </si>
  <si>
    <t>-1691015584</t>
  </si>
  <si>
    <t>"pro zakládání objektů dle potřeby"50</t>
  </si>
  <si>
    <t>-443292992</t>
  </si>
  <si>
    <t>-39346675</t>
  </si>
  <si>
    <t>"těžení sedimentu"66,5</t>
  </si>
  <si>
    <t>"staveništní komunikace"146*0,3</t>
  </si>
  <si>
    <t>2046476264</t>
  </si>
  <si>
    <t>"ornice - nazpět"386*0,2</t>
  </si>
  <si>
    <t>"zásypy nazpět"15</t>
  </si>
  <si>
    <t>"ochranná hrázka"0,5*35*2</t>
  </si>
  <si>
    <t>"násypy"3</t>
  </si>
  <si>
    <t>2021977508</t>
  </si>
  <si>
    <t>"ornice - nazpět"386*0,2*2</t>
  </si>
  <si>
    <t>418787383</t>
  </si>
  <si>
    <t>34521512</t>
  </si>
  <si>
    <t>66,5*2,0</t>
  </si>
  <si>
    <t>-806095868</t>
  </si>
  <si>
    <t>"Odvoz materiálu na skládku" 66,5</t>
  </si>
  <si>
    <t>-608482066</t>
  </si>
  <si>
    <t>"staveništní komunikace+staveniště"46</t>
  </si>
  <si>
    <t>" terén kolemí"340</t>
  </si>
  <si>
    <t>-1159704839</t>
  </si>
  <si>
    <t>-1545711870</t>
  </si>
  <si>
    <t>386*0,025 'Přepočtené koeficientem množství</t>
  </si>
  <si>
    <t>-909786044</t>
  </si>
  <si>
    <t>"úrovnání terénu"200</t>
  </si>
  <si>
    <t>"úrovnání dna "146</t>
  </si>
  <si>
    <t>1746588455</t>
  </si>
  <si>
    <t>"svahování" 109</t>
  </si>
  <si>
    <t>-1242401194</t>
  </si>
  <si>
    <t>"opevnění "120</t>
  </si>
  <si>
    <t>-1942974028</t>
  </si>
  <si>
    <t>248,424315657388*1,1845 'Přepočtené koeficientem množství</t>
  </si>
  <si>
    <t>-2144481094</t>
  </si>
  <si>
    <t>"kamenná patka opevnění"0,43*85</t>
  </si>
  <si>
    <t>591967228</t>
  </si>
  <si>
    <t>"opevnění "120*0,3</t>
  </si>
  <si>
    <t>480964800</t>
  </si>
  <si>
    <t>-1543500361</t>
  </si>
  <si>
    <t>"podsyp - zához+opevnění"120</t>
  </si>
  <si>
    <t>-258945355</t>
  </si>
  <si>
    <t>-444616921</t>
  </si>
  <si>
    <t>1278130380</t>
  </si>
  <si>
    <t>-739390182</t>
  </si>
  <si>
    <t>SO 04 - Vodní tůň 4</t>
  </si>
  <si>
    <t>867489843</t>
  </si>
  <si>
    <t>"odstranění travin v místě stavby"45</t>
  </si>
  <si>
    <t>214010351</t>
  </si>
  <si>
    <t>-1495081594</t>
  </si>
  <si>
    <t>"místo vodní nádrže"30</t>
  </si>
  <si>
    <t>-1725838765</t>
  </si>
  <si>
    <t>-1673268126</t>
  </si>
  <si>
    <t>-710943393</t>
  </si>
  <si>
    <t>-1268007546</t>
  </si>
  <si>
    <t>"staveništní komunikace"45</t>
  </si>
  <si>
    <t>1736586404</t>
  </si>
  <si>
    <t>-603437132</t>
  </si>
  <si>
    <t>"pro zakládání objektů dle potřeby"15</t>
  </si>
  <si>
    <t>-1163166061</t>
  </si>
  <si>
    <t>"vzdouvací objekt"33*0,5</t>
  </si>
  <si>
    <t>-148393677</t>
  </si>
  <si>
    <t>" koryto"25</t>
  </si>
  <si>
    <t>"staveništní komunikace"45*0,3</t>
  </si>
  <si>
    <t>-88909113</t>
  </si>
  <si>
    <t>820106920</t>
  </si>
  <si>
    <t>1509043868</t>
  </si>
  <si>
    <t>1393660857</t>
  </si>
  <si>
    <t>"ornice - nazpět"207*0,2</t>
  </si>
  <si>
    <t>"výkop staveništní komunikace"45*0,3</t>
  </si>
  <si>
    <t>"výkop"23</t>
  </si>
  <si>
    <t>"násypy"16</t>
  </si>
  <si>
    <t>"vzdouvací objekt+vtok"33*0,5</t>
  </si>
  <si>
    <t>1251256004</t>
  </si>
  <si>
    <t>15*33</t>
  </si>
  <si>
    <t>1991282979</t>
  </si>
  <si>
    <t>"ornice - nazpět"207*0,2*2</t>
  </si>
  <si>
    <t>-1826704715</t>
  </si>
  <si>
    <t>"zásypy nazpět"20</t>
  </si>
  <si>
    <t>1833846402</t>
  </si>
  <si>
    <t>1141354279</t>
  </si>
  <si>
    <t>33*2</t>
  </si>
  <si>
    <t>1878760336</t>
  </si>
  <si>
    <t>-234750155</t>
  </si>
  <si>
    <t>-152633970</t>
  </si>
  <si>
    <t>"staveništní komunikace+staveniště"45</t>
  </si>
  <si>
    <t>"okolí kolem stavby"162</t>
  </si>
  <si>
    <t>1295238261</t>
  </si>
  <si>
    <t>199431126</t>
  </si>
  <si>
    <t>207*0,025 'Přepočtené koeficientem množství</t>
  </si>
  <si>
    <t>1706620209</t>
  </si>
  <si>
    <t>"svahy koryta"29</t>
  </si>
  <si>
    <t>944819646</t>
  </si>
  <si>
    <t>29*0,025 'Přepočtené koeficientem množství</t>
  </si>
  <si>
    <t>-1726856164</t>
  </si>
  <si>
    <t>"úrovnání terénu kolem tůní"162</t>
  </si>
  <si>
    <t>"úrovnání dna "90</t>
  </si>
  <si>
    <t>272003124</t>
  </si>
  <si>
    <t xml:space="preserve">"svahování"29 </t>
  </si>
  <si>
    <t>1630631338</t>
  </si>
  <si>
    <t>"vzdouvací objekt"33</t>
  </si>
  <si>
    <t>-1735276016</t>
  </si>
  <si>
    <t>68,3166868057816*1,1845 'Přepočtené koeficientem množství</t>
  </si>
  <si>
    <t>-1084538079</t>
  </si>
  <si>
    <t>"přejezd přes brody"45</t>
  </si>
  <si>
    <t>-1551261406</t>
  </si>
  <si>
    <t>10,5*0,25 'Přepočtené koeficientem množství</t>
  </si>
  <si>
    <t>-2052497144</t>
  </si>
  <si>
    <t>"vzdouvací objekt"33*0,4</t>
  </si>
  <si>
    <t>-1500033615</t>
  </si>
  <si>
    <t>1215794040</t>
  </si>
  <si>
    <t>"vzdouvací objektu"6,45</t>
  </si>
  <si>
    <t>-16764500</t>
  </si>
  <si>
    <t>108166556</t>
  </si>
  <si>
    <t>-1155812338</t>
  </si>
  <si>
    <t>1527028465</t>
  </si>
  <si>
    <t>69662334</t>
  </si>
  <si>
    <t>SO 06 - Vodní nádrž 6</t>
  </si>
  <si>
    <t>1604632557</t>
  </si>
  <si>
    <t>"odstranění travin v místě stavby"1480</t>
  </si>
  <si>
    <t>651310740</t>
  </si>
  <si>
    <t>-1491533388</t>
  </si>
  <si>
    <t>1832550828</t>
  </si>
  <si>
    <t>-699154393</t>
  </si>
  <si>
    <t>61611844</t>
  </si>
  <si>
    <t>-560572696</t>
  </si>
  <si>
    <t>-1886261219</t>
  </si>
  <si>
    <t>960342686</t>
  </si>
  <si>
    <t>-2124875839</t>
  </si>
  <si>
    <t>"staveništní komunikace"200</t>
  </si>
  <si>
    <t>2087830414</t>
  </si>
  <si>
    <t>"pro zakládání objektů dle potřeby"60</t>
  </si>
  <si>
    <t>-1202850816</t>
  </si>
  <si>
    <t>"pro zakládání objektů dle potřeby"80</t>
  </si>
  <si>
    <t>-1436142813</t>
  </si>
  <si>
    <t>"ornice v místě stavby"1015</t>
  </si>
  <si>
    <t>-1441273161</t>
  </si>
  <si>
    <t>"odpadní potrubí"9,5*1,3</t>
  </si>
  <si>
    <t>"požerák"20*0,4</t>
  </si>
  <si>
    <t>1643170868</t>
  </si>
  <si>
    <t xml:space="preserve">"vodní  nádrž"282,78</t>
  </si>
  <si>
    <t>671719864</t>
  </si>
  <si>
    <t xml:space="preserve">"vodní  nádrž"314,2</t>
  </si>
  <si>
    <t>69</t>
  </si>
  <si>
    <t>248313173</t>
  </si>
  <si>
    <t>31,42</t>
  </si>
  <si>
    <t>-1007635371</t>
  </si>
  <si>
    <t>1002990665</t>
  </si>
  <si>
    <t>-422723831</t>
  </si>
  <si>
    <t>-1463216549</t>
  </si>
  <si>
    <t>"ornice - nazpět"1015*0,2</t>
  </si>
  <si>
    <t>"ochranná hrázka"0,5*15*1</t>
  </si>
  <si>
    <t>"skladka"100</t>
  </si>
  <si>
    <t>"výkop nádrže"314,2</t>
  </si>
  <si>
    <t>"násypy - hráz"15</t>
  </si>
  <si>
    <t>"zásyp"0,78*9,5</t>
  </si>
  <si>
    <t>"požerák+potrubí"20,35</t>
  </si>
  <si>
    <t>-1199589882</t>
  </si>
  <si>
    <t>100*15</t>
  </si>
  <si>
    <t>-1212816225</t>
  </si>
  <si>
    <t>"ornice - nazpět"1015*0,2*2</t>
  </si>
  <si>
    <t>"terénní úpravy"100</t>
  </si>
  <si>
    <t>-1039249238</t>
  </si>
  <si>
    <t>"zásypy nazpět"9,5*0,78</t>
  </si>
  <si>
    <t>71</t>
  </si>
  <si>
    <t>-200957323</t>
  </si>
  <si>
    <t>15*2</t>
  </si>
  <si>
    <t>1858999303</t>
  </si>
  <si>
    <t>100</t>
  </si>
  <si>
    <t>-1384266017</t>
  </si>
  <si>
    <t>" terén kolem nádrže"1015</t>
  </si>
  <si>
    <t>899479260</t>
  </si>
  <si>
    <t>" terén kolem"1015</t>
  </si>
  <si>
    <t>286683982</t>
  </si>
  <si>
    <t>1015*0,025 'Přepočtené koeficientem množství</t>
  </si>
  <si>
    <t>-99246636</t>
  </si>
  <si>
    <t>"úrovnání terénu kolem "1015</t>
  </si>
  <si>
    <t>"úrovnání dna "256</t>
  </si>
  <si>
    <t>952017674</t>
  </si>
  <si>
    <t>"svahování "133,6</t>
  </si>
  <si>
    <t>-1627674376</t>
  </si>
  <si>
    <t xml:space="preserve"> "opevnění"287</t>
  </si>
  <si>
    <t>1735950872</t>
  </si>
  <si>
    <t>594,148154947252*1,1845 'Přepočtené koeficientem množství</t>
  </si>
  <si>
    <t>79001956</t>
  </si>
  <si>
    <t>"příjezd ke stavbě"200</t>
  </si>
  <si>
    <t>-412395440</t>
  </si>
  <si>
    <t>46,6666666666667*0,25 'Přepočtené koeficientem množství</t>
  </si>
  <si>
    <t>793385607</t>
  </si>
  <si>
    <t>-1157874599</t>
  </si>
  <si>
    <t>321321116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</si>
  <si>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</si>
  <si>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1444702689</t>
  </si>
  <si>
    <t>https://podminky.urs.cz/item/CS_URS_2022_02/321321116</t>
  </si>
  <si>
    <t>"požerák"1,72*1,85</t>
  </si>
  <si>
    <t>"základ potrubí"9,5*0,1*0,9</t>
  </si>
  <si>
    <t>"základ požerák"3,44*0,35*1,8</t>
  </si>
  <si>
    <t>532995164</t>
  </si>
  <si>
    <t>"stěny - u požeráku"1,17*0,25*2+0,25*1,82</t>
  </si>
  <si>
    <t>"základ - požerák"1,8*0,35*2+3,44*0,35*2</t>
  </si>
  <si>
    <t>"požerák"(1,15+1,15+1,1)*2*1,82</t>
  </si>
  <si>
    <t>-713571216</t>
  </si>
  <si>
    <t>-2006170902</t>
  </si>
  <si>
    <t>"stupeň+práh"6,204*0,15</t>
  </si>
  <si>
    <t>1698485403</t>
  </si>
  <si>
    <t>"kari sítě"1,5</t>
  </si>
  <si>
    <t>77203244</t>
  </si>
  <si>
    <t>"potrubí"9,5*0,9</t>
  </si>
  <si>
    <t>"výpustné zařízení"7,28</t>
  </si>
  <si>
    <t>728078417</t>
  </si>
  <si>
    <t>1851552463</t>
  </si>
  <si>
    <t>"opevnění tůně"290*0,3</t>
  </si>
  <si>
    <t>1601009359</t>
  </si>
  <si>
    <t>257632135</t>
  </si>
  <si>
    <t>"podsyp - zához+opevnění"286</t>
  </si>
  <si>
    <t>1863296205</t>
  </si>
  <si>
    <t>-1143378796</t>
  </si>
  <si>
    <t>2122530129</t>
  </si>
  <si>
    <t>"potrubí - výpust" 9,5*1,5</t>
  </si>
  <si>
    <t>919521120</t>
  </si>
  <si>
    <t>Zřízení silničního propustku z trub betonových nebo železobetonových DN 400 mm</t>
  </si>
  <si>
    <t>-27277460</t>
  </si>
  <si>
    <t>https://podminky.urs.cz/item/CS_URS_2022_02/919521120</t>
  </si>
  <si>
    <t>65</t>
  </si>
  <si>
    <t>28611183</t>
  </si>
  <si>
    <t>trubka kanalizační PVC DN 400x3000mm SN10</t>
  </si>
  <si>
    <t>-338007016</t>
  </si>
  <si>
    <t>10,1</t>
  </si>
  <si>
    <t>-423322580</t>
  </si>
  <si>
    <t>"Obetonování potrubí"0,5*9,5</t>
  </si>
  <si>
    <t>934956124</t>
  </si>
  <si>
    <t>Přepadová a ochranná zařízení nádrží dřevěná hradítka (dluže požeráku) š.150 mm, bez nátěru, s potřebným kováním z dubového dřeva, tl. 50 mm</t>
  </si>
  <si>
    <t>7949267</t>
  </si>
  <si>
    <t>https://podminky.urs.cz/item/CS_URS_2022_02/934956124</t>
  </si>
  <si>
    <t>Poznámka k položce:_x000d_
dvojitá dlužová stěna - šířka 0,88, výška 2,1 m = 2*0,88*2,1</t>
  </si>
  <si>
    <t>"dvojitá dlužová stěna - šířka 0,68, výška 2,1 m "2*0,86*1,82</t>
  </si>
  <si>
    <t>13010814.01</t>
  </si>
  <si>
    <t>ocel profilová jakost S235JR (11 375) průřez U (UPN) 65</t>
  </si>
  <si>
    <t>-230390623</t>
  </si>
  <si>
    <t xml:space="preserve">Poznámka k položce:_x000d_
8,64 kg/m_x000d_
U profily jako vodící drážky a dosedací prahy dluží požeráku_x000d_
vertikální - výška 2,8 m, 4 ks - 4*2,8*0,00864    0,097_x000d_
horizontální - délka 0,9*2*0,00864                      0,015</t>
  </si>
  <si>
    <t>"8,64 kg/m"</t>
  </si>
  <si>
    <t>"U profily jako vodící drážky a dosedací prahy dluží požeráku"</t>
  </si>
  <si>
    <t>"vertikální - výška 1,82 m, 4 ks " 4*1,82*8,64/1000*1,2</t>
  </si>
  <si>
    <t xml:space="preserve">"horizontální - délka" 0,7*2*8,64/1000*1,2                      </t>
  </si>
  <si>
    <t>-871233748</t>
  </si>
  <si>
    <t>5600</t>
  </si>
  <si>
    <t>953334118</t>
  </si>
  <si>
    <t>Bobtnavý pásek do pracovních spar betonových konstrukcí bentonitový, rozměru 20 x 15 mm</t>
  </si>
  <si>
    <t>-1806235059</t>
  </si>
  <si>
    <t>https://podminky.urs.cz/item/CS_URS_2022_02/953334118</t>
  </si>
  <si>
    <t xml:space="preserve">Poznámka k položce:_x000d_
výtokový objekt 9,8 m_x000d_
bezpeč.přeliv - potrubí  15,4 m_x000d_
požerák - přeliv  14,1 m</t>
  </si>
  <si>
    <t>"výtokový objekt" 9,8</t>
  </si>
  <si>
    <t xml:space="preserve">"bezpeč.přeliv - potrubí"  15,4</t>
  </si>
  <si>
    <t xml:space="preserve">"požerák - přeliv"  14,1</t>
  </si>
  <si>
    <t>953942421</t>
  </si>
  <si>
    <t>Osazování drobných kovových předmětů se zalitím maltou cementovou, do vysekaných kapes nebo připravených otvorů ocelového čtvercového rámu velikosti do 1000x1000 mm, s podlitím rámu</t>
  </si>
  <si>
    <t>-2083042859</t>
  </si>
  <si>
    <t>https://podminky.urs.cz/item/CS_URS_2022_02/953942421</t>
  </si>
  <si>
    <t>13010428.02</t>
  </si>
  <si>
    <t>úhelník ocelový rovnostranný jakost S235JR (11 375) 60x60x6mm</t>
  </si>
  <si>
    <t>-836093563</t>
  </si>
  <si>
    <t xml:space="preserve">Poznámka k položce:_x000d_
3 - stranný rám pro poklop požeráku  3*1*0,004</t>
  </si>
  <si>
    <t xml:space="preserve">"3 - stranný rám pro poklop požeráku"  3*1*0,005</t>
  </si>
  <si>
    <t>953943125</t>
  </si>
  <si>
    <t>Osazování drobných kovových předmětů výrobků ostatních jinde neuvedených do betonu se zajištěním polohy k bednění či k výztuži před zabetonováním hmotnosti přes 30 do 120 kg/kus</t>
  </si>
  <si>
    <t>-2140285318</t>
  </si>
  <si>
    <t>https://podminky.urs.cz/item/CS_URS_2022_02/953943125</t>
  </si>
  <si>
    <t xml:space="preserve">Poznámka k položce:_x000d_
2 drážky pro dluže - každá 2 x vertikální, 1 x horizontální    2*3 </t>
  </si>
  <si>
    <t xml:space="preserve">"2 drážky pro dluže - každá 2 x vertikální, 1 x horizontální"    2*3 </t>
  </si>
  <si>
    <t>1553671430</t>
  </si>
  <si>
    <t>1118716238</t>
  </si>
  <si>
    <t>-339269817</t>
  </si>
  <si>
    <t>VRN - Vedlejší rozpočtové náklady</t>
  </si>
  <si>
    <t>N00 - Vedlejší a ostaní náklady</t>
  </si>
  <si>
    <t xml:space="preserve">    N01 - Vedlejší a ostatní náklady</t>
  </si>
  <si>
    <t xml:space="preserve">    VRN1 - Průzkumné, geodetické a projektové práce</t>
  </si>
  <si>
    <t>N00</t>
  </si>
  <si>
    <t>Vedlejší a ostaní náklady</t>
  </si>
  <si>
    <t>R210</t>
  </si>
  <si>
    <t>Následné péče o výsadbu po dobu 3 let</t>
  </si>
  <si>
    <t>soubor</t>
  </si>
  <si>
    <t>512</t>
  </si>
  <si>
    <t>1508604290</t>
  </si>
  <si>
    <t>N01</t>
  </si>
  <si>
    <t>Vedlejší a ostatní náklady</t>
  </si>
  <si>
    <t>R01</t>
  </si>
  <si>
    <t>Vyhotovení fotodokumentace a videozáznamu dotčených pozemků, komunikací a staveb na těchto pozemcích ležících. Fotodokumentace a videozáznam budou předány objednateli před zahájením stavebních prací v elektronické podobě (1x CD/DVD).</t>
  </si>
  <si>
    <t>-1293312797</t>
  </si>
  <si>
    <t>R02</t>
  </si>
  <si>
    <t>Vytýčení inženýrských sítí a zařízení, včetně zajištění případné aktualizace vyjádření správců sítí, která pozbudou platnosti v období mezi předáním staveniště a vytyčením sítí.</t>
  </si>
  <si>
    <t>-1902963068</t>
  </si>
  <si>
    <t>R03</t>
  </si>
  <si>
    <t>Zajištění umístění štítku o povolení stavby a stejnopisu oznámení o zahájení prací oblastnímu inspektorátu práce na viditelném místě u vstupu na staveniště.</t>
  </si>
  <si>
    <t>208150008</t>
  </si>
  <si>
    <t>R04</t>
  </si>
  <si>
    <t>Vytyčení stavby, hranic pozemků a provedení geodetických prací nutných k posouzení shody realizované stavby se schválenou projektovou dokumentací odborně způsobilou osobou v oboru zeměměřictví.</t>
  </si>
  <si>
    <t>1418566782</t>
  </si>
  <si>
    <t>R05</t>
  </si>
  <si>
    <t>Aktualizace, přizpůsobení a doplnění plánu bezpečnosti a ochrany zdraví při práci.</t>
  </si>
  <si>
    <t>-1816263213</t>
  </si>
  <si>
    <t>R06</t>
  </si>
  <si>
    <t>Aktualizace a doplnění povodňového plánu, včetně ověření souladu příslušným povodňovým orgánem obce.</t>
  </si>
  <si>
    <t>389748272</t>
  </si>
  <si>
    <t>R07</t>
  </si>
  <si>
    <t>Aktualizace a doplnění firemního havarijního plánu</t>
  </si>
  <si>
    <t>-2137445073</t>
  </si>
  <si>
    <t>R08</t>
  </si>
  <si>
    <t>Provedení opatření vyplývajících z povodňového a havarijního plánu (např. hlásný profil, havarijní souprava apod.).</t>
  </si>
  <si>
    <t>1605284748</t>
  </si>
  <si>
    <t>R09</t>
  </si>
  <si>
    <t>Zpracování a předání doplněné dokumentace pro provádění stavby o realizační detaily stavby a technologické postupy zhotovitele.</t>
  </si>
  <si>
    <t>252115150</t>
  </si>
  <si>
    <t>Poznámka k položce:_x000d_
Předány budou min. realizační detaily a technologické postupy pro:, - vrtání a osazování chemických kotev, - pažení výkopů, - atd.</t>
  </si>
  <si>
    <t>R14</t>
  </si>
  <si>
    <t>Zajištění a zabezpečení staveniště, zřízení a likvidace zařízení staveniště, včetně oplocení, případných přípojek, přístupů, sjezdů, skládek, deponií, míchacích center apod.</t>
  </si>
  <si>
    <t>2114145427</t>
  </si>
  <si>
    <t>R16</t>
  </si>
  <si>
    <t>Zajištění a provedení zkoušek, rozborů a atestů nutných pro řádné provádění a dokončení díla, uvedených v projektové dokumentaci včetně předání jejich výsledků objednateli, jakož i provedení zkoušek a rozborů předepsaných platnou projektovou dokumentací</t>
  </si>
  <si>
    <t>1869645014</t>
  </si>
  <si>
    <t>R17</t>
  </si>
  <si>
    <t>Uvedení dotčených pozemků a komunikací do původního (popř. zasmluvněného) stavu.</t>
  </si>
  <si>
    <t>294744552</t>
  </si>
  <si>
    <t>R18</t>
  </si>
  <si>
    <t>Informování vlastníků stavbou dotčených pozemků a komunikací o vstupu na pozemky, včetně protokolárního předání dotčených pozemků a komunikací uvedených do původního stavu, zpět jejich vlastníkům.</t>
  </si>
  <si>
    <t>-949333955</t>
  </si>
  <si>
    <t>R19</t>
  </si>
  <si>
    <t>Zpracování a předání dokumentace skutečného provedení stavby (3 paré + 1 v elektronické formě) objednateli a zaměření skutečného provedení stavby – geodetická část dokumentace (3 paré + 1 v elektronické formě) v rozsahu odpovídajícím příslušným právním př</t>
  </si>
  <si>
    <t>-756230564</t>
  </si>
  <si>
    <t>Poznámka k položce:_x000d_
Poznámka k položce:_x000d_
- součástí geodetické části bude polohové a výškové geodetické zaměření základových spár (např. prahy, stupně, přehrážka, hráz)_x000d_
- zaměření bude provedeno maximálně se střední souřadnicovou chybou Uxy=0,14 m, Uh=0,12 m dle ČSN 01 3410</t>
  </si>
  <si>
    <t>R21</t>
  </si>
  <si>
    <t>Vedení pracovního deníku skrývaných kulturních vrstev půdy a provádění souvisejících činností</t>
  </si>
  <si>
    <t>103164032</t>
  </si>
  <si>
    <t>R22</t>
  </si>
  <si>
    <t>Zajištění geotechnického dozoru stavby</t>
  </si>
  <si>
    <t>1816773772</t>
  </si>
  <si>
    <t>Poznámka k položce:_x000d_
1. Přítomnost autorizovaného inženýra v oboru geotechnika v požadovaných fázích výstavby dle požadavků projektové dokumentace, včetně zajištění stanovisek, posudků, zkoušek apod._x000d_
2. Minimální rozsah požadovaných prací je stanoven projektovou dokumentací._x000d_
3. V případě potřeby nebo požadavku objednatele se bude geotechnický dozor stavby účastnit kontrolních dnů a prohlídek stavby._x000d_
4. Položka zahrnuje náklady na veškeré související činnosti spojené s geotechnickým dozorem stavby.</t>
  </si>
  <si>
    <t>R23</t>
  </si>
  <si>
    <t>Dopravní značení stavby</t>
  </si>
  <si>
    <t>1426158707</t>
  </si>
  <si>
    <t>Poznámka k položce:_x000d_
 - pronájem, umístění dopravních značek dle DIO</t>
  </si>
  <si>
    <t>K102</t>
  </si>
  <si>
    <t xml:space="preserve">Publicita projektu </t>
  </si>
  <si>
    <t>4153436</t>
  </si>
  <si>
    <t>VRN1</t>
  </si>
  <si>
    <t>Průzkumné, geodetické a projektové práce</t>
  </si>
  <si>
    <t>011114000</t>
  </si>
  <si>
    <t>Inženýrsko-geologický průzkum</t>
  </si>
  <si>
    <t>CS ÚRS 2021 01</t>
  </si>
  <si>
    <t>1024</t>
  </si>
  <si>
    <t>1315364513</t>
  </si>
  <si>
    <t>https://podminky.urs.cz/item/CS_URS_2021_01/011114000</t>
  </si>
  <si>
    <t>Poznámka k položce:_x000d_
Doplňující IG průzkum</t>
  </si>
  <si>
    <t>204</t>
  </si>
  <si>
    <t>Havarijní čerpání podzemních a povrchových vod při živelných pohromách, intenzivních přívalových deštích, či letních bouřkách (pokud není uvedeno v jednotlivých SO a pokud se na ně nevztahuje pojistka). (500 l/min za dobu 72 hod.)</t>
  </si>
  <si>
    <t>-2037700823</t>
  </si>
  <si>
    <t>R202</t>
  </si>
  <si>
    <t>Náklady spojené s plněním dalších podmínek zde neuvedených, které vyplývají ze stavebních povolení.</t>
  </si>
  <si>
    <t>1798647611</t>
  </si>
  <si>
    <t>R203</t>
  </si>
  <si>
    <t>Vypracování geometrického plánu. Geometrický plán bude vypracován ve 3 vyhotoveních v listinné podobě (do katastru bude vložen až po dokončení stavby).</t>
  </si>
  <si>
    <t>198014903</t>
  </si>
  <si>
    <t>R205</t>
  </si>
  <si>
    <t>Náklady spojené se zajištěním věcných břemen vlastníků pozemků</t>
  </si>
  <si>
    <t>-749358519</t>
  </si>
  <si>
    <t>R206</t>
  </si>
  <si>
    <t>Náklady spojené s kolaudačním řízením stavby, se zajištěním a vypracováním dokladů ke kolaudačním souhlasům , a to plně v souladu s požadavky stavebníka (veškeré administrativní úkony zhotovitele před vydáním kolaudačního rozhodnutí).</t>
  </si>
  <si>
    <t>1126851015</t>
  </si>
  <si>
    <t>R207</t>
  </si>
  <si>
    <t>Kompletační činnost zhotovitele.</t>
  </si>
  <si>
    <t>-1977734760</t>
  </si>
  <si>
    <t>R208</t>
  </si>
  <si>
    <t>Zajištění archeologického dohledu</t>
  </si>
  <si>
    <t>-2059267880</t>
  </si>
  <si>
    <t>R212</t>
  </si>
  <si>
    <t>Náklady spojené s vyřízením požadavků orgánů a organizací nutných před započetím výstavby a obsažených v dokladové části: např. kácení zeleně, dopravní trasy, zvláštní užívání komunikací, správní poplatky, ohlášení stavby, povolení s nakládání s podzemními vodami k jejich čerpání za účelem snižování jejich hladiny.</t>
  </si>
  <si>
    <t>95461490</t>
  </si>
  <si>
    <t>S0 07 - Náhradní výsadba</t>
  </si>
  <si>
    <t>183104712</t>
  </si>
  <si>
    <t>Kopání jamek pro výsadbu sazenic velikost jamky průměr 700 mm, hl. 700 mm v půdě nezabuřeněné zemina 2</t>
  </si>
  <si>
    <t>902822450</t>
  </si>
  <si>
    <t>https://podminky.urs.cz/item/CS_URS_2022_02/183104712</t>
  </si>
  <si>
    <t>"výsadba lokality 1,2,3 a 6"36</t>
  </si>
  <si>
    <t>184102125</t>
  </si>
  <si>
    <t>Výsadba dřeviny s balem do předem vyhloubené jamky se zalitím na svahu přes 1:5 do 1:2, při průměru balu přes 500 do 600 mm</t>
  </si>
  <si>
    <t>1697332602</t>
  </si>
  <si>
    <t>https://podminky.urs.cz/item/CS_URS_2022_02/184102125</t>
  </si>
  <si>
    <t>R50381.R1</t>
  </si>
  <si>
    <t>Stromy 150-200cm</t>
  </si>
  <si>
    <t>-1980650526</t>
  </si>
  <si>
    <t>Poznámka k položce:_x000d_
stromy dle výběru obce</t>
  </si>
  <si>
    <t>-1161555019</t>
  </si>
  <si>
    <t>-1702439090</t>
  </si>
  <si>
    <t>184215131</t>
  </si>
  <si>
    <t>Ukotvení dřeviny kůly třemi kůly, délky do 1 m</t>
  </si>
  <si>
    <t>617095079</t>
  </si>
  <si>
    <t>https://podminky.urs.cz/item/CS_URS_2022_02/184215131</t>
  </si>
  <si>
    <t>60591253</t>
  </si>
  <si>
    <t>kůl vyvazovací dřevěný impregnovaný D 8cm dl 2m</t>
  </si>
  <si>
    <t>-85842189</t>
  </si>
  <si>
    <t>184813112</t>
  </si>
  <si>
    <t>Ošetřování a ochrana stromů proti škodám způsobeným zvěří ovázání rákosem</t>
  </si>
  <si>
    <t>1716843626</t>
  </si>
  <si>
    <t>https://podminky.urs.cz/item/CS_URS_2022_02/184813112</t>
  </si>
  <si>
    <t>184813125</t>
  </si>
  <si>
    <t>Ochrana dřevin před okusem zvěří ručně Příplatek k ceně za mechanickou ochranu ve svahu přes 1:5 do 1:2</t>
  </si>
  <si>
    <t>-1346521181</t>
  </si>
  <si>
    <t>https://podminky.urs.cz/item/CS_URS_2022_02/184813125</t>
  </si>
  <si>
    <t>"výsadba lokality 1,2.3 a 6"36</t>
  </si>
  <si>
    <t>31324805</t>
  </si>
  <si>
    <t>pletivo drátěné s šestihrannými oky Pz 40/0,9mm v 1m</t>
  </si>
  <si>
    <t>-72451999</t>
  </si>
  <si>
    <t>185804312</t>
  </si>
  <si>
    <t>Zalití rostlin vodou plochy záhonů jednotlivě přes 20 m2</t>
  </si>
  <si>
    <t>-21458429</t>
  </si>
  <si>
    <t>https://podminky.urs.cz/item/CS_URS_2022_02/185804312</t>
  </si>
  <si>
    <t>1813476558</t>
  </si>
  <si>
    <t>185851121</t>
  </si>
  <si>
    <t>Dovoz vody pro zálivku rostlin na vzdálenost do 1000 m</t>
  </si>
  <si>
    <t>-1578294678</t>
  </si>
  <si>
    <t>https://podminky.urs.cz/item/CS_URS_2022_02/185851121</t>
  </si>
  <si>
    <t>Poznámka k položce:_x000d_
40*47/1000 stromy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</si>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</sst>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38" fillId="0" borderId="23" xfId="0" applyFont="1" applyBorder="1" applyAlignment="1" applyProtection="1">
      <alignment horizontal="center" vertical="center"/>
    </xf>
    <xf numFmtId="49" fontId="38" fillId="0" borderId="23" xfId="0" applyNumberFormat="1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left" vertical="center" wrapText="1"/>
    </xf>
    <xf numFmtId="0" fontId="38" fillId="0" borderId="23" xfId="0" applyFont="1" applyBorder="1" applyAlignment="1" applyProtection="1">
      <alignment horizontal="center" vertical="center" wrapText="1"/>
    </xf>
    <xf numFmtId="167" fontId="38" fillId="0" borderId="23" xfId="0" applyNumberFormat="1" applyFont="1" applyBorder="1" applyAlignment="1" applyProtection="1">
      <alignment vertical="center"/>
    </xf>
    <xf numFmtId="4" fontId="38" fillId="2" borderId="23" xfId="0" applyNumberFormat="1" applyFont="1" applyFill="1" applyBorder="1" applyAlignment="1" applyProtection="1">
      <alignment vertical="center"/>
      <protection locked="0"/>
    </xf>
    <xf numFmtId="4" fontId="38" fillId="0" borderId="23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8" fillId="2" borderId="15" xfId="0" applyFont="1" applyFill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40" fillId="0" borderId="24" xfId="0" applyFont="1" applyBorder="1" applyAlignment="1">
      <alignment vertical="center" wrapText="1"/>
    </xf>
    <xf numFmtId="0" fontId="40" fillId="0" borderId="25" xfId="0" applyFont="1" applyBorder="1" applyAlignment="1">
      <alignment vertical="center" wrapText="1"/>
    </xf>
    <xf numFmtId="0" fontId="40" fillId="0" borderId="26" xfId="0" applyFont="1" applyBorder="1" applyAlignment="1">
      <alignment vertical="center" wrapText="1"/>
    </xf>
    <xf numFmtId="0" fontId="40" fillId="0" borderId="27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0" fillId="0" borderId="28" xfId="0" applyFont="1" applyBorder="1" applyAlignment="1">
      <alignment horizontal="center" vertical="center" wrapText="1"/>
    </xf>
    <xf numFmtId="0" fontId="40" fillId="0" borderId="27" xfId="0" applyFont="1" applyBorder="1" applyAlignment="1">
      <alignment vertical="center" wrapText="1"/>
    </xf>
    <xf numFmtId="0" fontId="42" fillId="0" borderId="29" xfId="0" applyFont="1" applyBorder="1" applyAlignment="1">
      <alignment horizontal="left" wrapText="1"/>
    </xf>
    <xf numFmtId="0" fontId="40" fillId="0" borderId="28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4" fillId="0" borderId="27" xfId="0" applyFont="1" applyBorder="1" applyAlignment="1">
      <alignment vertical="center" wrapText="1"/>
    </xf>
    <xf numFmtId="0" fontId="43" fillId="0" borderId="1" xfId="0" applyFont="1" applyBorder="1" applyAlignment="1">
      <alignment vertical="center" wrapText="1"/>
    </xf>
    <xf numFmtId="0" fontId="43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vertical="center"/>
    </xf>
    <xf numFmtId="49" fontId="43" fillId="0" borderId="1" xfId="0" applyNumberFormat="1" applyFont="1" applyBorder="1" applyAlignment="1">
      <alignment horizontal="left" vertical="center" wrapText="1"/>
    </xf>
    <xf numFmtId="49" fontId="43" fillId="0" borderId="1" xfId="0" applyNumberFormat="1" applyFont="1" applyBorder="1" applyAlignment="1">
      <alignment vertical="center" wrapText="1"/>
    </xf>
    <xf numFmtId="0" fontId="40" fillId="0" borderId="30" xfId="0" applyFont="1" applyBorder="1" applyAlignment="1">
      <alignment vertical="center" wrapText="1"/>
    </xf>
    <xf numFmtId="0" fontId="45" fillId="0" borderId="29" xfId="0" applyFont="1" applyBorder="1" applyAlignment="1">
      <alignment vertical="center" wrapText="1"/>
    </xf>
    <xf numFmtId="0" fontId="40" fillId="0" borderId="31" xfId="0" applyFont="1" applyBorder="1" applyAlignment="1">
      <alignment vertical="center" wrapText="1"/>
    </xf>
    <xf numFmtId="0" fontId="40" fillId="0" borderId="1" xfId="0" applyFont="1" applyBorder="1" applyAlignment="1">
      <alignment vertical="top"/>
    </xf>
    <xf numFmtId="0" fontId="40" fillId="0" borderId="0" xfId="0" applyFont="1" applyAlignment="1">
      <alignment vertical="top"/>
    </xf>
    <xf numFmtId="0" fontId="40" fillId="0" borderId="24" xfId="0" applyFont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0" fontId="40" fillId="0" borderId="26" xfId="0" applyFont="1" applyBorder="1" applyAlignment="1">
      <alignment horizontal="left" vertical="center"/>
    </xf>
    <xf numFmtId="0" fontId="40" fillId="0" borderId="27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0" fillId="0" borderId="28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6" fillId="0" borderId="0" xfId="0" applyFont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42" fillId="0" borderId="29" xfId="0" applyFont="1" applyBorder="1" applyAlignment="1">
      <alignment horizontal="center" vertical="center"/>
    </xf>
    <xf numFmtId="0" fontId="46" fillId="0" borderId="29" xfId="0" applyFont="1" applyBorder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3" fillId="0" borderId="1" xfId="0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 vertical="center"/>
    </xf>
    <xf numFmtId="0" fontId="40" fillId="0" borderId="30" xfId="0" applyFont="1" applyBorder="1" applyAlignment="1">
      <alignment horizontal="left" vertical="center"/>
    </xf>
    <xf numFmtId="0" fontId="45" fillId="0" borderId="29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left" vertical="center" wrapText="1"/>
    </xf>
    <xf numFmtId="0" fontId="40" fillId="0" borderId="25" xfId="0" applyFont="1" applyBorder="1" applyAlignment="1">
      <alignment horizontal="left" vertical="center" wrapText="1"/>
    </xf>
    <xf numFmtId="0" fontId="40" fillId="0" borderId="26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6" fillId="0" borderId="27" xfId="0" applyFont="1" applyBorder="1" applyAlignment="1">
      <alignment horizontal="left" vertical="center" wrapText="1"/>
    </xf>
    <xf numFmtId="0" fontId="46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1" xfId="0" applyFont="1" applyBorder="1" applyAlignment="1">
      <alignment horizontal="left" vertical="center"/>
    </xf>
    <xf numFmtId="0" fontId="44" fillId="0" borderId="28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 wrapText="1"/>
    </xf>
    <xf numFmtId="0" fontId="44" fillId="0" borderId="29" xfId="0" applyFont="1" applyBorder="1" applyAlignment="1">
      <alignment horizontal="left" vertical="center" wrapText="1"/>
    </xf>
    <xf numFmtId="0" fontId="44" fillId="0" borderId="3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/>
    </xf>
    <xf numFmtId="0" fontId="43" fillId="0" borderId="1" xfId="0" applyFont="1" applyBorder="1" applyAlignment="1">
      <alignment horizontal="center" vertical="top"/>
    </xf>
    <xf numFmtId="0" fontId="44" fillId="0" borderId="30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center" vertical="center"/>
    </xf>
    <xf numFmtId="0" fontId="46" fillId="0" borderId="0" xfId="0" applyFont="1" applyAlignment="1">
      <alignment vertical="center"/>
    </xf>
    <xf numFmtId="0" fontId="42" fillId="0" borderId="1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43" fillId="0" borderId="1" xfId="0" applyFont="1" applyBorder="1" applyAlignment="1">
      <alignment vertical="top"/>
    </xf>
    <xf numFmtId="49" fontId="43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2" fillId="0" borderId="29" xfId="0" applyFont="1" applyBorder="1" applyAlignment="1">
      <alignment horizontal="left"/>
    </xf>
    <xf numFmtId="0" fontId="46" fillId="0" borderId="29" xfId="0" applyFont="1" applyBorder="1" applyAlignment="1"/>
    <xf numFmtId="0" fontId="40" fillId="0" borderId="27" xfId="0" applyFont="1" applyBorder="1" applyAlignment="1">
      <alignment vertical="top"/>
    </xf>
    <xf numFmtId="0" fontId="40" fillId="0" borderId="28" xfId="0" applyFont="1" applyBorder="1" applyAlignment="1">
      <alignment vertical="top"/>
    </xf>
    <xf numFmtId="0" fontId="40" fillId="0" borderId="30" xfId="0" applyFont="1" applyBorder="1" applyAlignment="1">
      <alignment vertical="top"/>
    </xf>
    <xf numFmtId="0" fontId="40" fillId="0" borderId="29" xfId="0" applyFont="1" applyBorder="1" applyAlignment="1">
      <alignment vertical="top"/>
    </xf>
    <xf numFmtId="0" fontId="40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styles" Target="styles.xml" /><Relationship Id="rId12" Type="http://schemas.openxmlformats.org/officeDocument/2006/relationships/theme" Target="theme/theme1.xml" /><Relationship Id="rId13" Type="http://schemas.openxmlformats.org/officeDocument/2006/relationships/calcChain" Target="calcChain.xml" /><Relationship Id="rId14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51103" TargetMode="External" /><Relationship Id="rId2" Type="http://schemas.openxmlformats.org/officeDocument/2006/relationships/hyperlink" Target="https://podminky.urs.cz/item/CS_URS_2022_02/111211231" TargetMode="External" /><Relationship Id="rId3" Type="http://schemas.openxmlformats.org/officeDocument/2006/relationships/hyperlink" Target="https://podminky.urs.cz/item/CS_URS_2022_02/111251201" TargetMode="External" /><Relationship Id="rId4" Type="http://schemas.openxmlformats.org/officeDocument/2006/relationships/hyperlink" Target="https://podminky.urs.cz/item/CS_URS_2022_02/112101101" TargetMode="External" /><Relationship Id="rId5" Type="http://schemas.openxmlformats.org/officeDocument/2006/relationships/hyperlink" Target="https://podminky.urs.cz/item/CS_URS_2022_02/112111111" TargetMode="External" /><Relationship Id="rId6" Type="http://schemas.openxmlformats.org/officeDocument/2006/relationships/hyperlink" Target="https://podminky.urs.cz/item/CS_URS_2022_02/112251101" TargetMode="External" /><Relationship Id="rId7" Type="http://schemas.openxmlformats.org/officeDocument/2006/relationships/hyperlink" Target="https://podminky.urs.cz/item/CS_URS_2022_02/113107163" TargetMode="External" /><Relationship Id="rId8" Type="http://schemas.openxmlformats.org/officeDocument/2006/relationships/hyperlink" Target="https://podminky.urs.cz/item/CS_URS_2022_02/113107323" TargetMode="External" /><Relationship Id="rId9" Type="http://schemas.openxmlformats.org/officeDocument/2006/relationships/hyperlink" Target="https://podminky.urs.cz/item/CS_URS_2022_02/115101201" TargetMode="External" /><Relationship Id="rId10" Type="http://schemas.openxmlformats.org/officeDocument/2006/relationships/hyperlink" Target="https://podminky.urs.cz/item/CS_URS_2022_02/121151123" TargetMode="External" /><Relationship Id="rId11" Type="http://schemas.openxmlformats.org/officeDocument/2006/relationships/hyperlink" Target="https://podminky.urs.cz/item/CS_URS_2022_02/115101301" TargetMode="External" /><Relationship Id="rId12" Type="http://schemas.openxmlformats.org/officeDocument/2006/relationships/hyperlink" Target="https://podminky.urs.cz/item/CS_URS_2022_02/122702119" TargetMode="External" /><Relationship Id="rId13" Type="http://schemas.openxmlformats.org/officeDocument/2006/relationships/hyperlink" Target="https://podminky.urs.cz/item/CS_URS_2022_02/124253101" TargetMode="External" /><Relationship Id="rId14" Type="http://schemas.openxmlformats.org/officeDocument/2006/relationships/hyperlink" Target="https://podminky.urs.cz/item/CS_URS_2022_02/124253119" TargetMode="External" /><Relationship Id="rId15" Type="http://schemas.openxmlformats.org/officeDocument/2006/relationships/hyperlink" Target="https://podminky.urs.cz/item/CS_URS_2022_02/124353100" TargetMode="External" /><Relationship Id="rId16" Type="http://schemas.openxmlformats.org/officeDocument/2006/relationships/hyperlink" Target="https://podminky.urs.cz/item/CS_URS_2022_02/132151252" TargetMode="External" /><Relationship Id="rId17" Type="http://schemas.openxmlformats.org/officeDocument/2006/relationships/hyperlink" Target="https://podminky.urs.cz/item/CS_URS_2022_02/162201401" TargetMode="External" /><Relationship Id="rId18" Type="http://schemas.openxmlformats.org/officeDocument/2006/relationships/hyperlink" Target="https://podminky.urs.cz/item/CS_URS_2022_02/162351103" TargetMode="External" /><Relationship Id="rId19" Type="http://schemas.openxmlformats.org/officeDocument/2006/relationships/hyperlink" Target="https://podminky.urs.cz/item/CS_URS_2022_02/162751119" TargetMode="External" /><Relationship Id="rId20" Type="http://schemas.openxmlformats.org/officeDocument/2006/relationships/hyperlink" Target="https://podminky.urs.cz/item/CS_URS_2022_02/167151111" TargetMode="External" /><Relationship Id="rId21" Type="http://schemas.openxmlformats.org/officeDocument/2006/relationships/hyperlink" Target="https://podminky.urs.cz/item/CS_URS_2022_02/171151103" TargetMode="External" /><Relationship Id="rId22" Type="http://schemas.openxmlformats.org/officeDocument/2006/relationships/hyperlink" Target="https://podminky.urs.cz/item/CS_URS_2022_02/171201221" TargetMode="External" /><Relationship Id="rId23" Type="http://schemas.openxmlformats.org/officeDocument/2006/relationships/hyperlink" Target="https://podminky.urs.cz/item/CS_URS_2022_02/171251201" TargetMode="External" /><Relationship Id="rId24" Type="http://schemas.openxmlformats.org/officeDocument/2006/relationships/hyperlink" Target="https://podminky.urs.cz/item/CS_URS_2022_02/172153103" TargetMode="External" /><Relationship Id="rId25" Type="http://schemas.openxmlformats.org/officeDocument/2006/relationships/hyperlink" Target="https://podminky.urs.cz/item/CS_URS_2022_02/181351113" TargetMode="External" /><Relationship Id="rId26" Type="http://schemas.openxmlformats.org/officeDocument/2006/relationships/hyperlink" Target="https://podminky.urs.cz/item/CS_URS_2022_02/181451311" TargetMode="External" /><Relationship Id="rId27" Type="http://schemas.openxmlformats.org/officeDocument/2006/relationships/hyperlink" Target="https://podminky.urs.cz/item/CS_URS_2022_02/181451312" TargetMode="External" /><Relationship Id="rId28" Type="http://schemas.openxmlformats.org/officeDocument/2006/relationships/hyperlink" Target="https://podminky.urs.cz/item/CS_URS_2022_02/181951112" TargetMode="External" /><Relationship Id="rId29" Type="http://schemas.openxmlformats.org/officeDocument/2006/relationships/hyperlink" Target="https://podminky.urs.cz/item/CS_URS_2022_02/182151111" TargetMode="External" /><Relationship Id="rId30" Type="http://schemas.openxmlformats.org/officeDocument/2006/relationships/hyperlink" Target="https://podminky.urs.cz/item/CS_URS_2022_02/213141112" TargetMode="External" /><Relationship Id="rId31" Type="http://schemas.openxmlformats.org/officeDocument/2006/relationships/hyperlink" Target="https://podminky.urs.cz/item/CS_URS_2022_02/291211111" TargetMode="External" /><Relationship Id="rId32" Type="http://schemas.openxmlformats.org/officeDocument/2006/relationships/hyperlink" Target="https://podminky.urs.cz/item/CS_URS_2022_02/321321115" TargetMode="External" /><Relationship Id="rId33" Type="http://schemas.openxmlformats.org/officeDocument/2006/relationships/hyperlink" Target="https://podminky.urs.cz/item/CS_URS_2022_02/321351010" TargetMode="External" /><Relationship Id="rId34" Type="http://schemas.openxmlformats.org/officeDocument/2006/relationships/hyperlink" Target="https://podminky.urs.cz/item/CS_URS_2022_02/321352010" TargetMode="External" /><Relationship Id="rId35" Type="http://schemas.openxmlformats.org/officeDocument/2006/relationships/hyperlink" Target="https://podminky.urs.cz/item/CS_URS_2022_02/321366111" TargetMode="External" /><Relationship Id="rId36" Type="http://schemas.openxmlformats.org/officeDocument/2006/relationships/hyperlink" Target="https://podminky.urs.cz/item/CS_URS_2022_02/321368211" TargetMode="External" /><Relationship Id="rId37" Type="http://schemas.openxmlformats.org/officeDocument/2006/relationships/hyperlink" Target="https://podminky.urs.cz/item/CS_URS_2022_02/451315125" TargetMode="External" /><Relationship Id="rId38" Type="http://schemas.openxmlformats.org/officeDocument/2006/relationships/hyperlink" Target="https://podminky.urs.cz/item/CS_URS_2022_02/462512370" TargetMode="External" /><Relationship Id="rId39" Type="http://schemas.openxmlformats.org/officeDocument/2006/relationships/hyperlink" Target="https://podminky.urs.cz/item/CS_URS_2022_02/463212111" TargetMode="External" /><Relationship Id="rId40" Type="http://schemas.openxmlformats.org/officeDocument/2006/relationships/hyperlink" Target="https://podminky.urs.cz/item/CS_URS_2022_02/463212191" TargetMode="External" /><Relationship Id="rId41" Type="http://schemas.openxmlformats.org/officeDocument/2006/relationships/hyperlink" Target="https://podminky.urs.cz/item/CS_URS_2022_02/467951220" TargetMode="External" /><Relationship Id="rId42" Type="http://schemas.openxmlformats.org/officeDocument/2006/relationships/hyperlink" Target="https://podminky.urs.cz/item/CS_URS_2022_02/564831111" TargetMode="External" /><Relationship Id="rId43" Type="http://schemas.openxmlformats.org/officeDocument/2006/relationships/hyperlink" Target="https://podminky.urs.cz/item/CS_URS_2022_02/564861111" TargetMode="External" /><Relationship Id="rId44" Type="http://schemas.openxmlformats.org/officeDocument/2006/relationships/hyperlink" Target="https://podminky.urs.cz/item/CS_URS_2022_02/820391113" TargetMode="External" /><Relationship Id="rId45" Type="http://schemas.openxmlformats.org/officeDocument/2006/relationships/hyperlink" Target="https://podminky.urs.cz/item/CS_URS_2022_02/899643111" TargetMode="External" /><Relationship Id="rId46" Type="http://schemas.openxmlformats.org/officeDocument/2006/relationships/hyperlink" Target="https://podminky.urs.cz/item/CS_URS_2022_02/919521110" TargetMode="External" /><Relationship Id="rId47" Type="http://schemas.openxmlformats.org/officeDocument/2006/relationships/hyperlink" Target="https://podminky.urs.cz/item/CS_URS_2022_02/919535556" TargetMode="External" /><Relationship Id="rId48" Type="http://schemas.openxmlformats.org/officeDocument/2006/relationships/hyperlink" Target="https://podminky.urs.cz/item/CS_URS_2022_02/938909311" TargetMode="External" /><Relationship Id="rId49" Type="http://schemas.openxmlformats.org/officeDocument/2006/relationships/hyperlink" Target="https://podminky.urs.cz/item/CS_URS_2022_02/997013501" TargetMode="External" /><Relationship Id="rId50" Type="http://schemas.openxmlformats.org/officeDocument/2006/relationships/hyperlink" Target="https://podminky.urs.cz/item/CS_URS_2022_02/998323011" TargetMode="External" /><Relationship Id="rId5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51103" TargetMode="External" /><Relationship Id="rId2" Type="http://schemas.openxmlformats.org/officeDocument/2006/relationships/hyperlink" Target="https://podminky.urs.cz/item/CS_URS_2022_02/111211222" TargetMode="External" /><Relationship Id="rId3" Type="http://schemas.openxmlformats.org/officeDocument/2006/relationships/hyperlink" Target="https://podminky.urs.cz/item/CS_URS_2022_02/111211231" TargetMode="External" /><Relationship Id="rId4" Type="http://schemas.openxmlformats.org/officeDocument/2006/relationships/hyperlink" Target="https://podminky.urs.cz/item/CS_URS_2022_02/111251201" TargetMode="External" /><Relationship Id="rId5" Type="http://schemas.openxmlformats.org/officeDocument/2006/relationships/hyperlink" Target="https://podminky.urs.cz/item/CS_URS_2022_02/112101101" TargetMode="External" /><Relationship Id="rId6" Type="http://schemas.openxmlformats.org/officeDocument/2006/relationships/hyperlink" Target="https://podminky.urs.cz/item/CS_URS_2022_02/112101102" TargetMode="External" /><Relationship Id="rId7" Type="http://schemas.openxmlformats.org/officeDocument/2006/relationships/hyperlink" Target="https://podminky.urs.cz/item/CS_URS_2022_02/112101105" TargetMode="External" /><Relationship Id="rId8" Type="http://schemas.openxmlformats.org/officeDocument/2006/relationships/hyperlink" Target="https://podminky.urs.cz/item/CS_URS_2022_02/112111111" TargetMode="External" /><Relationship Id="rId9" Type="http://schemas.openxmlformats.org/officeDocument/2006/relationships/hyperlink" Target="https://podminky.urs.cz/item/CS_URS_2022_02/112251101" TargetMode="External" /><Relationship Id="rId10" Type="http://schemas.openxmlformats.org/officeDocument/2006/relationships/hyperlink" Target="https://podminky.urs.cz/item/CS_URS_2022_02/112251102" TargetMode="External" /><Relationship Id="rId11" Type="http://schemas.openxmlformats.org/officeDocument/2006/relationships/hyperlink" Target="https://podminky.urs.cz/item/CS_URS_2022_02/112251105" TargetMode="External" /><Relationship Id="rId12" Type="http://schemas.openxmlformats.org/officeDocument/2006/relationships/hyperlink" Target="https://podminky.urs.cz/item/CS_URS_2022_02/113107163" TargetMode="External" /><Relationship Id="rId13" Type="http://schemas.openxmlformats.org/officeDocument/2006/relationships/hyperlink" Target="https://podminky.urs.cz/item/CS_URS_2022_02/115101201" TargetMode="External" /><Relationship Id="rId14" Type="http://schemas.openxmlformats.org/officeDocument/2006/relationships/hyperlink" Target="https://podminky.urs.cz/item/CS_URS_2022_02/115101301" TargetMode="External" /><Relationship Id="rId15" Type="http://schemas.openxmlformats.org/officeDocument/2006/relationships/hyperlink" Target="https://podminky.urs.cz/item/CS_URS_2022_02/121151123" TargetMode="External" /><Relationship Id="rId16" Type="http://schemas.openxmlformats.org/officeDocument/2006/relationships/hyperlink" Target="https://podminky.urs.cz/item/CS_URS_2022_02/122702119" TargetMode="External" /><Relationship Id="rId17" Type="http://schemas.openxmlformats.org/officeDocument/2006/relationships/hyperlink" Target="https://podminky.urs.cz/item/CS_URS_2022_02/124253102" TargetMode="External" /><Relationship Id="rId18" Type="http://schemas.openxmlformats.org/officeDocument/2006/relationships/hyperlink" Target="https://podminky.urs.cz/item/CS_URS_2022_02/124253119" TargetMode="External" /><Relationship Id="rId19" Type="http://schemas.openxmlformats.org/officeDocument/2006/relationships/hyperlink" Target="https://podminky.urs.cz/item/CS_URS_2022_02/124353100" TargetMode="External" /><Relationship Id="rId20" Type="http://schemas.openxmlformats.org/officeDocument/2006/relationships/hyperlink" Target="https://podminky.urs.cz/item/CS_URS_2022_02/132151251" TargetMode="External" /><Relationship Id="rId21" Type="http://schemas.openxmlformats.org/officeDocument/2006/relationships/hyperlink" Target="https://podminky.urs.cz/item/CS_URS_2022_02/162201401" TargetMode="External" /><Relationship Id="rId22" Type="http://schemas.openxmlformats.org/officeDocument/2006/relationships/hyperlink" Target="https://podminky.urs.cz/item/CS_URS_2022_02/162201402" TargetMode="External" /><Relationship Id="rId23" Type="http://schemas.openxmlformats.org/officeDocument/2006/relationships/hyperlink" Target="https://podminky.urs.cz/item/CS_URS_2022_02/162351103" TargetMode="External" /><Relationship Id="rId24" Type="http://schemas.openxmlformats.org/officeDocument/2006/relationships/hyperlink" Target="https://podminky.urs.cz/item/CS_URS_2022_02/162751119" TargetMode="External" /><Relationship Id="rId25" Type="http://schemas.openxmlformats.org/officeDocument/2006/relationships/hyperlink" Target="https://podminky.urs.cz/item/CS_URS_2022_02/167151111" TargetMode="External" /><Relationship Id="rId26" Type="http://schemas.openxmlformats.org/officeDocument/2006/relationships/hyperlink" Target="https://podminky.urs.cz/item/CS_URS_2022_02/171151103" TargetMode="External" /><Relationship Id="rId27" Type="http://schemas.openxmlformats.org/officeDocument/2006/relationships/hyperlink" Target="https://podminky.urs.cz/item/CS_URS_2022_02/171201221" TargetMode="External" /><Relationship Id="rId28" Type="http://schemas.openxmlformats.org/officeDocument/2006/relationships/hyperlink" Target="https://podminky.urs.cz/item/CS_URS_2022_02/171251201" TargetMode="External" /><Relationship Id="rId29" Type="http://schemas.openxmlformats.org/officeDocument/2006/relationships/hyperlink" Target="https://podminky.urs.cz/item/CS_URS_2022_02/181351113" TargetMode="External" /><Relationship Id="rId30" Type="http://schemas.openxmlformats.org/officeDocument/2006/relationships/hyperlink" Target="https://podminky.urs.cz/item/CS_URS_2022_02/181451311" TargetMode="External" /><Relationship Id="rId31" Type="http://schemas.openxmlformats.org/officeDocument/2006/relationships/hyperlink" Target="https://podminky.urs.cz/item/CS_URS_2022_02/181451312" TargetMode="External" /><Relationship Id="rId32" Type="http://schemas.openxmlformats.org/officeDocument/2006/relationships/hyperlink" Target="https://podminky.urs.cz/item/CS_URS_2022_02/181951112" TargetMode="External" /><Relationship Id="rId33" Type="http://schemas.openxmlformats.org/officeDocument/2006/relationships/hyperlink" Target="https://podminky.urs.cz/item/CS_URS_2022_02/182151111" TargetMode="External" /><Relationship Id="rId34" Type="http://schemas.openxmlformats.org/officeDocument/2006/relationships/hyperlink" Target="https://podminky.urs.cz/item/CS_URS_2022_02/213141112" TargetMode="External" /><Relationship Id="rId35" Type="http://schemas.openxmlformats.org/officeDocument/2006/relationships/hyperlink" Target="https://podminky.urs.cz/item/CS_URS_2022_02/291211111" TargetMode="External" /><Relationship Id="rId36" Type="http://schemas.openxmlformats.org/officeDocument/2006/relationships/hyperlink" Target="https://podminky.urs.cz/item/CS_URS_2022_02/321321115" TargetMode="External" /><Relationship Id="rId37" Type="http://schemas.openxmlformats.org/officeDocument/2006/relationships/hyperlink" Target="https://podminky.urs.cz/item/CS_URS_2022_02/321351010" TargetMode="External" /><Relationship Id="rId38" Type="http://schemas.openxmlformats.org/officeDocument/2006/relationships/hyperlink" Target="https://podminky.urs.cz/item/CS_URS_2022_02/321352010" TargetMode="External" /><Relationship Id="rId39" Type="http://schemas.openxmlformats.org/officeDocument/2006/relationships/hyperlink" Target="https://podminky.urs.cz/item/CS_URS_2022_02/321366111" TargetMode="External" /><Relationship Id="rId40" Type="http://schemas.openxmlformats.org/officeDocument/2006/relationships/hyperlink" Target="https://podminky.urs.cz/item/CS_URS_2022_02/321368211" TargetMode="External" /><Relationship Id="rId41" Type="http://schemas.openxmlformats.org/officeDocument/2006/relationships/hyperlink" Target="https://podminky.urs.cz/item/CS_URS_2022_02/451315125" TargetMode="External" /><Relationship Id="rId42" Type="http://schemas.openxmlformats.org/officeDocument/2006/relationships/hyperlink" Target="https://podminky.urs.cz/item/CS_URS_2022_02/462512370" TargetMode="External" /><Relationship Id="rId43" Type="http://schemas.openxmlformats.org/officeDocument/2006/relationships/hyperlink" Target="https://podminky.urs.cz/item/CS_URS_2022_02/463212111" TargetMode="External" /><Relationship Id="rId44" Type="http://schemas.openxmlformats.org/officeDocument/2006/relationships/hyperlink" Target="https://podminky.urs.cz/item/CS_URS_2022_02/463212191" TargetMode="External" /><Relationship Id="rId45" Type="http://schemas.openxmlformats.org/officeDocument/2006/relationships/hyperlink" Target="https://podminky.urs.cz/item/CS_URS_2022_02/467951220" TargetMode="External" /><Relationship Id="rId46" Type="http://schemas.openxmlformats.org/officeDocument/2006/relationships/hyperlink" Target="https://podminky.urs.cz/item/CS_URS_2022_02/564831111" TargetMode="External" /><Relationship Id="rId47" Type="http://schemas.openxmlformats.org/officeDocument/2006/relationships/hyperlink" Target="https://podminky.urs.cz/item/CS_URS_2022_02/564861111" TargetMode="External" /><Relationship Id="rId48" Type="http://schemas.openxmlformats.org/officeDocument/2006/relationships/hyperlink" Target="https://podminky.urs.cz/item/CS_URS_2022_02/820391113" TargetMode="External" /><Relationship Id="rId49" Type="http://schemas.openxmlformats.org/officeDocument/2006/relationships/hyperlink" Target="https://podminky.urs.cz/item/CS_URS_2022_02/899643111" TargetMode="External" /><Relationship Id="rId50" Type="http://schemas.openxmlformats.org/officeDocument/2006/relationships/hyperlink" Target="https://podminky.urs.cz/item/CS_URS_2022_02/919521110" TargetMode="External" /><Relationship Id="rId51" Type="http://schemas.openxmlformats.org/officeDocument/2006/relationships/hyperlink" Target="https://podminky.urs.cz/item/CS_URS_2022_02/919535556" TargetMode="External" /><Relationship Id="rId52" Type="http://schemas.openxmlformats.org/officeDocument/2006/relationships/hyperlink" Target="https://podminky.urs.cz/item/CS_URS_2022_02/938909311" TargetMode="External" /><Relationship Id="rId53" Type="http://schemas.openxmlformats.org/officeDocument/2006/relationships/hyperlink" Target="https://podminky.urs.cz/item/CS_URS_2022_02/998323011" TargetMode="External" /><Relationship Id="rId54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51103" TargetMode="External" /><Relationship Id="rId2" Type="http://schemas.openxmlformats.org/officeDocument/2006/relationships/hyperlink" Target="https://podminky.urs.cz/item/CS_URS_2022_02/111211231" TargetMode="External" /><Relationship Id="rId3" Type="http://schemas.openxmlformats.org/officeDocument/2006/relationships/hyperlink" Target="https://podminky.urs.cz/item/CS_URS_2022_02/111251201" TargetMode="External" /><Relationship Id="rId4" Type="http://schemas.openxmlformats.org/officeDocument/2006/relationships/hyperlink" Target="https://podminky.urs.cz/item/CS_URS_2022_02/112101101" TargetMode="External" /><Relationship Id="rId5" Type="http://schemas.openxmlformats.org/officeDocument/2006/relationships/hyperlink" Target="https://podminky.urs.cz/item/CS_URS_2022_02/112111111" TargetMode="External" /><Relationship Id="rId6" Type="http://schemas.openxmlformats.org/officeDocument/2006/relationships/hyperlink" Target="https://podminky.urs.cz/item/CS_URS_2022_02/112251101" TargetMode="External" /><Relationship Id="rId7" Type="http://schemas.openxmlformats.org/officeDocument/2006/relationships/hyperlink" Target="https://podminky.urs.cz/item/CS_URS_2022_02/115101201" TargetMode="External" /><Relationship Id="rId8" Type="http://schemas.openxmlformats.org/officeDocument/2006/relationships/hyperlink" Target="https://podminky.urs.cz/item/CS_URS_2022_02/115101301" TargetMode="External" /><Relationship Id="rId9" Type="http://schemas.openxmlformats.org/officeDocument/2006/relationships/hyperlink" Target="https://podminky.urs.cz/item/CS_URS_2022_02/121151123" TargetMode="External" /><Relationship Id="rId10" Type="http://schemas.openxmlformats.org/officeDocument/2006/relationships/hyperlink" Target="https://podminky.urs.cz/item/CS_URS_2022_02/122702119" TargetMode="External" /><Relationship Id="rId11" Type="http://schemas.openxmlformats.org/officeDocument/2006/relationships/hyperlink" Target="https://podminky.urs.cz/item/CS_URS_2022_02/124253101" TargetMode="External" /><Relationship Id="rId12" Type="http://schemas.openxmlformats.org/officeDocument/2006/relationships/hyperlink" Target="https://podminky.urs.cz/item/CS_URS_2022_02/124253119" TargetMode="External" /><Relationship Id="rId13" Type="http://schemas.openxmlformats.org/officeDocument/2006/relationships/hyperlink" Target="https://podminky.urs.cz/item/CS_URS_2022_02/124353100" TargetMode="External" /><Relationship Id="rId14" Type="http://schemas.openxmlformats.org/officeDocument/2006/relationships/hyperlink" Target="https://podminky.urs.cz/item/CS_URS_2022_02/132151251" TargetMode="External" /><Relationship Id="rId15" Type="http://schemas.openxmlformats.org/officeDocument/2006/relationships/hyperlink" Target="https://podminky.urs.cz/item/CS_URS_2022_02/162201401" TargetMode="External" /><Relationship Id="rId16" Type="http://schemas.openxmlformats.org/officeDocument/2006/relationships/hyperlink" Target="https://podminky.urs.cz/item/CS_URS_2022_02/162351103" TargetMode="External" /><Relationship Id="rId17" Type="http://schemas.openxmlformats.org/officeDocument/2006/relationships/hyperlink" Target="https://podminky.urs.cz/item/CS_URS_2022_02/162751119" TargetMode="External" /><Relationship Id="rId18" Type="http://schemas.openxmlformats.org/officeDocument/2006/relationships/hyperlink" Target="https://podminky.urs.cz/item/CS_URS_2022_02/167151111" TargetMode="External" /><Relationship Id="rId19" Type="http://schemas.openxmlformats.org/officeDocument/2006/relationships/hyperlink" Target="https://podminky.urs.cz/item/CS_URS_2022_02/171151103" TargetMode="External" /><Relationship Id="rId20" Type="http://schemas.openxmlformats.org/officeDocument/2006/relationships/hyperlink" Target="https://podminky.urs.cz/item/CS_URS_2022_02/171201221" TargetMode="External" /><Relationship Id="rId21" Type="http://schemas.openxmlformats.org/officeDocument/2006/relationships/hyperlink" Target="https://podminky.urs.cz/item/CS_URS_2022_02/171251201" TargetMode="External" /><Relationship Id="rId22" Type="http://schemas.openxmlformats.org/officeDocument/2006/relationships/hyperlink" Target="https://podminky.urs.cz/item/CS_URS_2022_02/181351113" TargetMode="External" /><Relationship Id="rId23" Type="http://schemas.openxmlformats.org/officeDocument/2006/relationships/hyperlink" Target="https://podminky.urs.cz/item/CS_URS_2022_02/181451311" TargetMode="External" /><Relationship Id="rId24" Type="http://schemas.openxmlformats.org/officeDocument/2006/relationships/hyperlink" Target="https://podminky.urs.cz/item/CS_URS_2022_02/181451312" TargetMode="External" /><Relationship Id="rId25" Type="http://schemas.openxmlformats.org/officeDocument/2006/relationships/hyperlink" Target="https://podminky.urs.cz/item/CS_URS_2022_02/181951112" TargetMode="External" /><Relationship Id="rId26" Type="http://schemas.openxmlformats.org/officeDocument/2006/relationships/hyperlink" Target="https://podminky.urs.cz/item/CS_URS_2022_02/182151111" TargetMode="External" /><Relationship Id="rId27" Type="http://schemas.openxmlformats.org/officeDocument/2006/relationships/hyperlink" Target="https://podminky.urs.cz/item/CS_URS_2022_02/213141112" TargetMode="External" /><Relationship Id="rId28" Type="http://schemas.openxmlformats.org/officeDocument/2006/relationships/hyperlink" Target="https://podminky.urs.cz/item/CS_URS_2022_02/321321115" TargetMode="External" /><Relationship Id="rId29" Type="http://schemas.openxmlformats.org/officeDocument/2006/relationships/hyperlink" Target="https://podminky.urs.cz/item/CS_URS_2022_02/321351010" TargetMode="External" /><Relationship Id="rId30" Type="http://schemas.openxmlformats.org/officeDocument/2006/relationships/hyperlink" Target="https://podminky.urs.cz/item/CS_URS_2022_02/321352010" TargetMode="External" /><Relationship Id="rId31" Type="http://schemas.openxmlformats.org/officeDocument/2006/relationships/hyperlink" Target="https://podminky.urs.cz/item/CS_URS_2022_02/321366111" TargetMode="External" /><Relationship Id="rId32" Type="http://schemas.openxmlformats.org/officeDocument/2006/relationships/hyperlink" Target="https://podminky.urs.cz/item/CS_URS_2022_02/321368211" TargetMode="External" /><Relationship Id="rId33" Type="http://schemas.openxmlformats.org/officeDocument/2006/relationships/hyperlink" Target="https://podminky.urs.cz/item/CS_URS_2022_02/451315125" TargetMode="External" /><Relationship Id="rId34" Type="http://schemas.openxmlformats.org/officeDocument/2006/relationships/hyperlink" Target="https://podminky.urs.cz/item/CS_URS_2022_02/462512370" TargetMode="External" /><Relationship Id="rId35" Type="http://schemas.openxmlformats.org/officeDocument/2006/relationships/hyperlink" Target="https://podminky.urs.cz/item/CS_URS_2022_02/463212111" TargetMode="External" /><Relationship Id="rId36" Type="http://schemas.openxmlformats.org/officeDocument/2006/relationships/hyperlink" Target="https://podminky.urs.cz/item/CS_URS_2022_02/463212191" TargetMode="External" /><Relationship Id="rId37" Type="http://schemas.openxmlformats.org/officeDocument/2006/relationships/hyperlink" Target="https://podminky.urs.cz/item/CS_URS_2022_02/467951220" TargetMode="External" /><Relationship Id="rId38" Type="http://schemas.openxmlformats.org/officeDocument/2006/relationships/hyperlink" Target="https://podminky.urs.cz/item/CS_URS_2022_02/564831111" TargetMode="External" /><Relationship Id="rId39" Type="http://schemas.openxmlformats.org/officeDocument/2006/relationships/hyperlink" Target="https://podminky.urs.cz/item/CS_URS_2022_02/820391113" TargetMode="External" /><Relationship Id="rId40" Type="http://schemas.openxmlformats.org/officeDocument/2006/relationships/hyperlink" Target="https://podminky.urs.cz/item/CS_URS_2022_02/899643111" TargetMode="External" /><Relationship Id="rId41" Type="http://schemas.openxmlformats.org/officeDocument/2006/relationships/hyperlink" Target="https://podminky.urs.cz/item/CS_URS_2022_02/919521110" TargetMode="External" /><Relationship Id="rId42" Type="http://schemas.openxmlformats.org/officeDocument/2006/relationships/hyperlink" Target="https://podminky.urs.cz/item/CS_URS_2022_02/919535556" TargetMode="External" /><Relationship Id="rId43" Type="http://schemas.openxmlformats.org/officeDocument/2006/relationships/hyperlink" Target="https://podminky.urs.cz/item/CS_URS_2022_02/998323011" TargetMode="External" /><Relationship Id="rId44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51103" TargetMode="External" /><Relationship Id="rId2" Type="http://schemas.openxmlformats.org/officeDocument/2006/relationships/hyperlink" Target="https://podminky.urs.cz/item/CS_URS_2022_02/111211231" TargetMode="External" /><Relationship Id="rId3" Type="http://schemas.openxmlformats.org/officeDocument/2006/relationships/hyperlink" Target="https://podminky.urs.cz/item/CS_URS_2022_02/112111111" TargetMode="External" /><Relationship Id="rId4" Type="http://schemas.openxmlformats.org/officeDocument/2006/relationships/hyperlink" Target="https://podminky.urs.cz/item/CS_URS_2022_02/113107163" TargetMode="External" /><Relationship Id="rId5" Type="http://schemas.openxmlformats.org/officeDocument/2006/relationships/hyperlink" Target="https://podminky.urs.cz/item/CS_URS_2022_02/115101201" TargetMode="External" /><Relationship Id="rId6" Type="http://schemas.openxmlformats.org/officeDocument/2006/relationships/hyperlink" Target="https://podminky.urs.cz/item/CS_URS_2022_02/115101301" TargetMode="External" /><Relationship Id="rId7" Type="http://schemas.openxmlformats.org/officeDocument/2006/relationships/hyperlink" Target="https://podminky.urs.cz/item/CS_URS_2022_02/124253102" TargetMode="External" /><Relationship Id="rId8" Type="http://schemas.openxmlformats.org/officeDocument/2006/relationships/hyperlink" Target="https://podminky.urs.cz/item/CS_URS_2022_02/162351103" TargetMode="External" /><Relationship Id="rId9" Type="http://schemas.openxmlformats.org/officeDocument/2006/relationships/hyperlink" Target="https://podminky.urs.cz/item/CS_URS_2022_02/167151111" TargetMode="External" /><Relationship Id="rId10" Type="http://schemas.openxmlformats.org/officeDocument/2006/relationships/hyperlink" Target="https://podminky.urs.cz/item/CS_URS_2022_02/171151103" TargetMode="External" /><Relationship Id="rId11" Type="http://schemas.openxmlformats.org/officeDocument/2006/relationships/hyperlink" Target="https://podminky.urs.cz/item/CS_URS_2022_02/171201221" TargetMode="External" /><Relationship Id="rId12" Type="http://schemas.openxmlformats.org/officeDocument/2006/relationships/hyperlink" Target="https://podminky.urs.cz/item/CS_URS_2022_02/171251201" TargetMode="External" /><Relationship Id="rId13" Type="http://schemas.openxmlformats.org/officeDocument/2006/relationships/hyperlink" Target="https://podminky.urs.cz/item/CS_URS_2022_02/181351113" TargetMode="External" /><Relationship Id="rId14" Type="http://schemas.openxmlformats.org/officeDocument/2006/relationships/hyperlink" Target="https://podminky.urs.cz/item/CS_URS_2022_02/181451311" TargetMode="External" /><Relationship Id="rId15" Type="http://schemas.openxmlformats.org/officeDocument/2006/relationships/hyperlink" Target="https://podminky.urs.cz/item/CS_URS_2022_02/181951112" TargetMode="External" /><Relationship Id="rId16" Type="http://schemas.openxmlformats.org/officeDocument/2006/relationships/hyperlink" Target="https://podminky.urs.cz/item/CS_URS_2022_02/182151111" TargetMode="External" /><Relationship Id="rId17" Type="http://schemas.openxmlformats.org/officeDocument/2006/relationships/hyperlink" Target="https://podminky.urs.cz/item/CS_URS_2022_02/213141112" TargetMode="External" /><Relationship Id="rId18" Type="http://schemas.openxmlformats.org/officeDocument/2006/relationships/hyperlink" Target="https://podminky.urs.cz/item/CS_URS_2022_02/462512370" TargetMode="External" /><Relationship Id="rId19" Type="http://schemas.openxmlformats.org/officeDocument/2006/relationships/hyperlink" Target="https://podminky.urs.cz/item/CS_URS_2022_02/463212111" TargetMode="External" /><Relationship Id="rId20" Type="http://schemas.openxmlformats.org/officeDocument/2006/relationships/hyperlink" Target="https://podminky.urs.cz/item/CS_URS_2022_02/463212191" TargetMode="External" /><Relationship Id="rId21" Type="http://schemas.openxmlformats.org/officeDocument/2006/relationships/hyperlink" Target="https://podminky.urs.cz/item/CS_URS_2022_02/564831111" TargetMode="External" /><Relationship Id="rId22" Type="http://schemas.openxmlformats.org/officeDocument/2006/relationships/hyperlink" Target="https://podminky.urs.cz/item/CS_URS_2022_02/564861111" TargetMode="External" /><Relationship Id="rId23" Type="http://schemas.openxmlformats.org/officeDocument/2006/relationships/hyperlink" Target="https://podminky.urs.cz/item/CS_URS_2022_02/938909311" TargetMode="External" /><Relationship Id="rId24" Type="http://schemas.openxmlformats.org/officeDocument/2006/relationships/hyperlink" Target="https://podminky.urs.cz/item/CS_URS_2022_02/997013501" TargetMode="External" /><Relationship Id="rId25" Type="http://schemas.openxmlformats.org/officeDocument/2006/relationships/hyperlink" Target="https://podminky.urs.cz/item/CS_URS_2022_02/998323011" TargetMode="External" /><Relationship Id="rId26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51103" TargetMode="External" /><Relationship Id="rId2" Type="http://schemas.openxmlformats.org/officeDocument/2006/relationships/hyperlink" Target="https://podminky.urs.cz/item/CS_URS_2022_02/111211231" TargetMode="External" /><Relationship Id="rId3" Type="http://schemas.openxmlformats.org/officeDocument/2006/relationships/hyperlink" Target="https://podminky.urs.cz/item/CS_URS_2022_02/111251201" TargetMode="External" /><Relationship Id="rId4" Type="http://schemas.openxmlformats.org/officeDocument/2006/relationships/hyperlink" Target="https://podminky.urs.cz/item/CS_URS_2022_02/112101101" TargetMode="External" /><Relationship Id="rId5" Type="http://schemas.openxmlformats.org/officeDocument/2006/relationships/hyperlink" Target="https://podminky.urs.cz/item/CS_URS_2022_02/112111111" TargetMode="External" /><Relationship Id="rId6" Type="http://schemas.openxmlformats.org/officeDocument/2006/relationships/hyperlink" Target="https://podminky.urs.cz/item/CS_URS_2022_02/112251101" TargetMode="External" /><Relationship Id="rId7" Type="http://schemas.openxmlformats.org/officeDocument/2006/relationships/hyperlink" Target="https://podminky.urs.cz/item/CS_URS_2022_02/113107323" TargetMode="External" /><Relationship Id="rId8" Type="http://schemas.openxmlformats.org/officeDocument/2006/relationships/hyperlink" Target="https://podminky.urs.cz/item/CS_URS_2022_02/115101201" TargetMode="External" /><Relationship Id="rId9" Type="http://schemas.openxmlformats.org/officeDocument/2006/relationships/hyperlink" Target="https://podminky.urs.cz/item/CS_URS_2022_02/115101301" TargetMode="External" /><Relationship Id="rId10" Type="http://schemas.openxmlformats.org/officeDocument/2006/relationships/hyperlink" Target="https://podminky.urs.cz/item/CS_URS_2022_02/122702119" TargetMode="External" /><Relationship Id="rId11" Type="http://schemas.openxmlformats.org/officeDocument/2006/relationships/hyperlink" Target="https://podminky.urs.cz/item/CS_URS_2022_02/124253102" TargetMode="External" /><Relationship Id="rId12" Type="http://schemas.openxmlformats.org/officeDocument/2006/relationships/hyperlink" Target="https://podminky.urs.cz/item/CS_URS_2022_02/124253119" TargetMode="External" /><Relationship Id="rId13" Type="http://schemas.openxmlformats.org/officeDocument/2006/relationships/hyperlink" Target="https://podminky.urs.cz/item/CS_URS_2022_02/132151251" TargetMode="External" /><Relationship Id="rId14" Type="http://schemas.openxmlformats.org/officeDocument/2006/relationships/hyperlink" Target="https://podminky.urs.cz/item/CS_URS_2022_02/162201401" TargetMode="External" /><Relationship Id="rId15" Type="http://schemas.openxmlformats.org/officeDocument/2006/relationships/hyperlink" Target="https://podminky.urs.cz/item/CS_URS_2022_02/162351103" TargetMode="External" /><Relationship Id="rId16" Type="http://schemas.openxmlformats.org/officeDocument/2006/relationships/hyperlink" Target="https://podminky.urs.cz/item/CS_URS_2022_02/162751119" TargetMode="External" /><Relationship Id="rId17" Type="http://schemas.openxmlformats.org/officeDocument/2006/relationships/hyperlink" Target="https://podminky.urs.cz/item/CS_URS_2022_02/167151111" TargetMode="External" /><Relationship Id="rId18" Type="http://schemas.openxmlformats.org/officeDocument/2006/relationships/hyperlink" Target="https://podminky.urs.cz/item/CS_URS_2022_02/171151103" TargetMode="External" /><Relationship Id="rId19" Type="http://schemas.openxmlformats.org/officeDocument/2006/relationships/hyperlink" Target="https://podminky.urs.cz/item/CS_URS_2022_02/171201221" TargetMode="External" /><Relationship Id="rId20" Type="http://schemas.openxmlformats.org/officeDocument/2006/relationships/hyperlink" Target="https://podminky.urs.cz/item/CS_URS_2022_02/171201221" TargetMode="External" /><Relationship Id="rId21" Type="http://schemas.openxmlformats.org/officeDocument/2006/relationships/hyperlink" Target="https://podminky.urs.cz/item/CS_URS_2022_02/171251201" TargetMode="External" /><Relationship Id="rId22" Type="http://schemas.openxmlformats.org/officeDocument/2006/relationships/hyperlink" Target="https://podminky.urs.cz/item/CS_URS_2022_02/171251201" TargetMode="External" /><Relationship Id="rId23" Type="http://schemas.openxmlformats.org/officeDocument/2006/relationships/hyperlink" Target="https://podminky.urs.cz/item/CS_URS_2022_02/181351113" TargetMode="External" /><Relationship Id="rId24" Type="http://schemas.openxmlformats.org/officeDocument/2006/relationships/hyperlink" Target="https://podminky.urs.cz/item/CS_URS_2022_02/181451311" TargetMode="External" /><Relationship Id="rId25" Type="http://schemas.openxmlformats.org/officeDocument/2006/relationships/hyperlink" Target="https://podminky.urs.cz/item/CS_URS_2022_02/181451312" TargetMode="External" /><Relationship Id="rId26" Type="http://schemas.openxmlformats.org/officeDocument/2006/relationships/hyperlink" Target="https://podminky.urs.cz/item/CS_URS_2022_02/181951112" TargetMode="External" /><Relationship Id="rId27" Type="http://schemas.openxmlformats.org/officeDocument/2006/relationships/hyperlink" Target="https://podminky.urs.cz/item/CS_URS_2022_02/182151111" TargetMode="External" /><Relationship Id="rId28" Type="http://schemas.openxmlformats.org/officeDocument/2006/relationships/hyperlink" Target="https://podminky.urs.cz/item/CS_URS_2022_02/213141112" TargetMode="External" /><Relationship Id="rId29" Type="http://schemas.openxmlformats.org/officeDocument/2006/relationships/hyperlink" Target="https://podminky.urs.cz/item/CS_URS_2022_02/291211111" TargetMode="External" /><Relationship Id="rId30" Type="http://schemas.openxmlformats.org/officeDocument/2006/relationships/hyperlink" Target="https://podminky.urs.cz/item/CS_URS_2022_02/463212111" TargetMode="External" /><Relationship Id="rId31" Type="http://schemas.openxmlformats.org/officeDocument/2006/relationships/hyperlink" Target="https://podminky.urs.cz/item/CS_URS_2022_02/463212191" TargetMode="External" /><Relationship Id="rId32" Type="http://schemas.openxmlformats.org/officeDocument/2006/relationships/hyperlink" Target="https://podminky.urs.cz/item/CS_URS_2022_02/467951220" TargetMode="External" /><Relationship Id="rId33" Type="http://schemas.openxmlformats.org/officeDocument/2006/relationships/hyperlink" Target="https://podminky.urs.cz/item/CS_URS_2022_02/564831111" TargetMode="External" /><Relationship Id="rId34" Type="http://schemas.openxmlformats.org/officeDocument/2006/relationships/hyperlink" Target="https://podminky.urs.cz/item/CS_URS_2022_02/564861111" TargetMode="External" /><Relationship Id="rId35" Type="http://schemas.openxmlformats.org/officeDocument/2006/relationships/hyperlink" Target="https://podminky.urs.cz/item/CS_URS_2022_02/938909311" TargetMode="External" /><Relationship Id="rId36" Type="http://schemas.openxmlformats.org/officeDocument/2006/relationships/hyperlink" Target="https://podminky.urs.cz/item/CS_URS_2022_02/997013501" TargetMode="External" /><Relationship Id="rId37" Type="http://schemas.openxmlformats.org/officeDocument/2006/relationships/hyperlink" Target="https://podminky.urs.cz/item/CS_URS_2022_02/998323011" TargetMode="External" /><Relationship Id="rId38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51103" TargetMode="External" /><Relationship Id="rId2" Type="http://schemas.openxmlformats.org/officeDocument/2006/relationships/hyperlink" Target="https://podminky.urs.cz/item/CS_URS_2022_02/111211222" TargetMode="External" /><Relationship Id="rId3" Type="http://schemas.openxmlformats.org/officeDocument/2006/relationships/hyperlink" Target="https://podminky.urs.cz/item/CS_URS_2022_02/111211231" TargetMode="External" /><Relationship Id="rId4" Type="http://schemas.openxmlformats.org/officeDocument/2006/relationships/hyperlink" Target="https://podminky.urs.cz/item/CS_URS_2022_02/111251201" TargetMode="External" /><Relationship Id="rId5" Type="http://schemas.openxmlformats.org/officeDocument/2006/relationships/hyperlink" Target="https://podminky.urs.cz/item/CS_URS_2022_02/112101101" TargetMode="External" /><Relationship Id="rId6" Type="http://schemas.openxmlformats.org/officeDocument/2006/relationships/hyperlink" Target="https://podminky.urs.cz/item/CS_URS_2022_02/112101102" TargetMode="External" /><Relationship Id="rId7" Type="http://schemas.openxmlformats.org/officeDocument/2006/relationships/hyperlink" Target="https://podminky.urs.cz/item/CS_URS_2022_02/112111111" TargetMode="External" /><Relationship Id="rId8" Type="http://schemas.openxmlformats.org/officeDocument/2006/relationships/hyperlink" Target="https://podminky.urs.cz/item/CS_URS_2022_02/112251101" TargetMode="External" /><Relationship Id="rId9" Type="http://schemas.openxmlformats.org/officeDocument/2006/relationships/hyperlink" Target="https://podminky.urs.cz/item/CS_URS_2022_02/112251102" TargetMode="External" /><Relationship Id="rId10" Type="http://schemas.openxmlformats.org/officeDocument/2006/relationships/hyperlink" Target="https://podminky.urs.cz/item/CS_URS_2022_02/113107323" TargetMode="External" /><Relationship Id="rId11" Type="http://schemas.openxmlformats.org/officeDocument/2006/relationships/hyperlink" Target="https://podminky.urs.cz/item/CS_URS_2022_02/115101201" TargetMode="External" /><Relationship Id="rId12" Type="http://schemas.openxmlformats.org/officeDocument/2006/relationships/hyperlink" Target="https://podminky.urs.cz/item/CS_URS_2022_02/115101301" TargetMode="External" /><Relationship Id="rId13" Type="http://schemas.openxmlformats.org/officeDocument/2006/relationships/hyperlink" Target="https://podminky.urs.cz/item/CS_URS_2022_02/121151123" TargetMode="External" /><Relationship Id="rId14" Type="http://schemas.openxmlformats.org/officeDocument/2006/relationships/hyperlink" Target="https://podminky.urs.cz/item/CS_URS_2022_02/122702119" TargetMode="External" /><Relationship Id="rId15" Type="http://schemas.openxmlformats.org/officeDocument/2006/relationships/hyperlink" Target="https://podminky.urs.cz/item/CS_URS_2022_02/124253101" TargetMode="External" /><Relationship Id="rId16" Type="http://schemas.openxmlformats.org/officeDocument/2006/relationships/hyperlink" Target="https://podminky.urs.cz/item/CS_URS_2022_02/124253119" TargetMode="External" /><Relationship Id="rId17" Type="http://schemas.openxmlformats.org/officeDocument/2006/relationships/hyperlink" Target="https://podminky.urs.cz/item/CS_URS_2022_02/124353100" TargetMode="External" /><Relationship Id="rId18" Type="http://schemas.openxmlformats.org/officeDocument/2006/relationships/hyperlink" Target="https://podminky.urs.cz/item/CS_URS_2022_02/132151251" TargetMode="External" /><Relationship Id="rId19" Type="http://schemas.openxmlformats.org/officeDocument/2006/relationships/hyperlink" Target="https://podminky.urs.cz/item/CS_URS_2022_02/162201401" TargetMode="External" /><Relationship Id="rId20" Type="http://schemas.openxmlformats.org/officeDocument/2006/relationships/hyperlink" Target="https://podminky.urs.cz/item/CS_URS_2022_02/162201402" TargetMode="External" /><Relationship Id="rId21" Type="http://schemas.openxmlformats.org/officeDocument/2006/relationships/hyperlink" Target="https://podminky.urs.cz/item/CS_URS_2022_02/162351103" TargetMode="External" /><Relationship Id="rId22" Type="http://schemas.openxmlformats.org/officeDocument/2006/relationships/hyperlink" Target="https://podminky.urs.cz/item/CS_URS_2022_02/162751119" TargetMode="External" /><Relationship Id="rId23" Type="http://schemas.openxmlformats.org/officeDocument/2006/relationships/hyperlink" Target="https://podminky.urs.cz/item/CS_URS_2022_02/167151111" TargetMode="External" /><Relationship Id="rId24" Type="http://schemas.openxmlformats.org/officeDocument/2006/relationships/hyperlink" Target="https://podminky.urs.cz/item/CS_URS_2022_02/171151103" TargetMode="External" /><Relationship Id="rId25" Type="http://schemas.openxmlformats.org/officeDocument/2006/relationships/hyperlink" Target="https://podminky.urs.cz/item/CS_URS_2022_02/171201221" TargetMode="External" /><Relationship Id="rId26" Type="http://schemas.openxmlformats.org/officeDocument/2006/relationships/hyperlink" Target="https://podminky.urs.cz/item/CS_URS_2022_02/171251201" TargetMode="External" /><Relationship Id="rId27" Type="http://schemas.openxmlformats.org/officeDocument/2006/relationships/hyperlink" Target="https://podminky.urs.cz/item/CS_URS_2022_02/181351113" TargetMode="External" /><Relationship Id="rId28" Type="http://schemas.openxmlformats.org/officeDocument/2006/relationships/hyperlink" Target="https://podminky.urs.cz/item/CS_URS_2022_02/181451311" TargetMode="External" /><Relationship Id="rId29" Type="http://schemas.openxmlformats.org/officeDocument/2006/relationships/hyperlink" Target="https://podminky.urs.cz/item/CS_URS_2022_02/181951112" TargetMode="External" /><Relationship Id="rId30" Type="http://schemas.openxmlformats.org/officeDocument/2006/relationships/hyperlink" Target="https://podminky.urs.cz/item/CS_URS_2022_02/182151111" TargetMode="External" /><Relationship Id="rId31" Type="http://schemas.openxmlformats.org/officeDocument/2006/relationships/hyperlink" Target="https://podminky.urs.cz/item/CS_URS_2022_02/213141112" TargetMode="External" /><Relationship Id="rId32" Type="http://schemas.openxmlformats.org/officeDocument/2006/relationships/hyperlink" Target="https://podminky.urs.cz/item/CS_URS_2022_02/291211111" TargetMode="External" /><Relationship Id="rId33" Type="http://schemas.openxmlformats.org/officeDocument/2006/relationships/hyperlink" Target="https://podminky.urs.cz/item/CS_URS_2022_02/321321116" TargetMode="External" /><Relationship Id="rId34" Type="http://schemas.openxmlformats.org/officeDocument/2006/relationships/hyperlink" Target="https://podminky.urs.cz/item/CS_URS_2022_02/321351010" TargetMode="External" /><Relationship Id="rId35" Type="http://schemas.openxmlformats.org/officeDocument/2006/relationships/hyperlink" Target="https://podminky.urs.cz/item/CS_URS_2022_02/321352010" TargetMode="External" /><Relationship Id="rId36" Type="http://schemas.openxmlformats.org/officeDocument/2006/relationships/hyperlink" Target="https://podminky.urs.cz/item/CS_URS_2022_02/321366111" TargetMode="External" /><Relationship Id="rId37" Type="http://schemas.openxmlformats.org/officeDocument/2006/relationships/hyperlink" Target="https://podminky.urs.cz/item/CS_URS_2022_02/321368211" TargetMode="External" /><Relationship Id="rId38" Type="http://schemas.openxmlformats.org/officeDocument/2006/relationships/hyperlink" Target="https://podminky.urs.cz/item/CS_URS_2022_02/451315125" TargetMode="External" /><Relationship Id="rId39" Type="http://schemas.openxmlformats.org/officeDocument/2006/relationships/hyperlink" Target="https://podminky.urs.cz/item/CS_URS_2022_02/462512370" TargetMode="External" /><Relationship Id="rId40" Type="http://schemas.openxmlformats.org/officeDocument/2006/relationships/hyperlink" Target="https://podminky.urs.cz/item/CS_URS_2022_02/463212111" TargetMode="External" /><Relationship Id="rId41" Type="http://schemas.openxmlformats.org/officeDocument/2006/relationships/hyperlink" Target="https://podminky.urs.cz/item/CS_URS_2022_02/463212191" TargetMode="External" /><Relationship Id="rId42" Type="http://schemas.openxmlformats.org/officeDocument/2006/relationships/hyperlink" Target="https://podminky.urs.cz/item/CS_URS_2022_02/564831111" TargetMode="External" /><Relationship Id="rId43" Type="http://schemas.openxmlformats.org/officeDocument/2006/relationships/hyperlink" Target="https://podminky.urs.cz/item/CS_URS_2022_02/564861111" TargetMode="External" /><Relationship Id="rId44" Type="http://schemas.openxmlformats.org/officeDocument/2006/relationships/hyperlink" Target="https://podminky.urs.cz/item/CS_URS_2022_02/820391113" TargetMode="External" /><Relationship Id="rId45" Type="http://schemas.openxmlformats.org/officeDocument/2006/relationships/hyperlink" Target="https://podminky.urs.cz/item/CS_URS_2022_02/899643111" TargetMode="External" /><Relationship Id="rId46" Type="http://schemas.openxmlformats.org/officeDocument/2006/relationships/hyperlink" Target="https://podminky.urs.cz/item/CS_URS_2022_02/919521120" TargetMode="External" /><Relationship Id="rId47" Type="http://schemas.openxmlformats.org/officeDocument/2006/relationships/hyperlink" Target="https://podminky.urs.cz/item/CS_URS_2022_02/919535556" TargetMode="External" /><Relationship Id="rId48" Type="http://schemas.openxmlformats.org/officeDocument/2006/relationships/hyperlink" Target="https://podminky.urs.cz/item/CS_URS_2022_02/934956124" TargetMode="External" /><Relationship Id="rId49" Type="http://schemas.openxmlformats.org/officeDocument/2006/relationships/hyperlink" Target="https://podminky.urs.cz/item/CS_URS_2022_02/938909311" TargetMode="External" /><Relationship Id="rId50" Type="http://schemas.openxmlformats.org/officeDocument/2006/relationships/hyperlink" Target="https://podminky.urs.cz/item/CS_URS_2022_02/953334118" TargetMode="External" /><Relationship Id="rId51" Type="http://schemas.openxmlformats.org/officeDocument/2006/relationships/hyperlink" Target="https://podminky.urs.cz/item/CS_URS_2022_02/953942421" TargetMode="External" /><Relationship Id="rId52" Type="http://schemas.openxmlformats.org/officeDocument/2006/relationships/hyperlink" Target="https://podminky.urs.cz/item/CS_URS_2022_02/953943125" TargetMode="External" /><Relationship Id="rId53" Type="http://schemas.openxmlformats.org/officeDocument/2006/relationships/hyperlink" Target="https://podminky.urs.cz/item/CS_URS_2022_02/997013501" TargetMode="External" /><Relationship Id="rId54" Type="http://schemas.openxmlformats.org/officeDocument/2006/relationships/hyperlink" Target="https://podminky.urs.cz/item/CS_URS_2022_02/998323011" TargetMode="External" /><Relationship Id="rId55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1/011114000" TargetMode="External" /><Relationship Id="rId2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83104712" TargetMode="External" /><Relationship Id="rId2" Type="http://schemas.openxmlformats.org/officeDocument/2006/relationships/hyperlink" Target="https://podminky.urs.cz/item/CS_URS_2022_02/184102125" TargetMode="External" /><Relationship Id="rId3" Type="http://schemas.openxmlformats.org/officeDocument/2006/relationships/hyperlink" Target="https://podminky.urs.cz/item/CS_URS_2022_02/184102125" TargetMode="External" /><Relationship Id="rId4" Type="http://schemas.openxmlformats.org/officeDocument/2006/relationships/hyperlink" Target="https://podminky.urs.cz/item/CS_URS_2022_02/184215131" TargetMode="External" /><Relationship Id="rId5" Type="http://schemas.openxmlformats.org/officeDocument/2006/relationships/hyperlink" Target="https://podminky.urs.cz/item/CS_URS_2022_02/184813112" TargetMode="External" /><Relationship Id="rId6" Type="http://schemas.openxmlformats.org/officeDocument/2006/relationships/hyperlink" Target="https://podminky.urs.cz/item/CS_URS_2022_02/184813125" TargetMode="External" /><Relationship Id="rId7" Type="http://schemas.openxmlformats.org/officeDocument/2006/relationships/hyperlink" Target="https://podminky.urs.cz/item/CS_URS_2022_02/185804312" TargetMode="External" /><Relationship Id="rId8" Type="http://schemas.openxmlformats.org/officeDocument/2006/relationships/hyperlink" Target="https://podminky.urs.cz/item/CS_URS_2022_02/185804312" TargetMode="External" /><Relationship Id="rId9" Type="http://schemas.openxmlformats.org/officeDocument/2006/relationships/hyperlink" Target="https://podminky.urs.cz/item/CS_URS_2022_02/185851121" TargetMode="External" /><Relationship Id="rId10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29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29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27</v>
      </c>
      <c r="AL14" s="23"/>
      <c r="AM14" s="23"/>
      <c r="AN14" s="35" t="s">
        <v>29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31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34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35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36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37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38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39</v>
      </c>
      <c r="E29" s="48"/>
      <c r="F29" s="33" t="s">
        <v>40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41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42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43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44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45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46</v>
      </c>
      <c r="U35" s="55"/>
      <c r="V35" s="55"/>
      <c r="W35" s="55"/>
      <c r="X35" s="57" t="s">
        <v>47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48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207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Hospodaření se srážkovými vodami na území obce Skřípov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 xml:space="preserve"> 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22. 11. 2022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 xml:space="preserve"> 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30</v>
      </c>
      <c r="AJ49" s="41"/>
      <c r="AK49" s="41"/>
      <c r="AL49" s="41"/>
      <c r="AM49" s="74" t="str">
        <f>IF(E17="","",E17)</f>
        <v xml:space="preserve"> </v>
      </c>
      <c r="AN49" s="65"/>
      <c r="AO49" s="65"/>
      <c r="AP49" s="65"/>
      <c r="AQ49" s="41"/>
      <c r="AR49" s="45"/>
      <c r="AS49" s="75" t="s">
        <v>49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28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32</v>
      </c>
      <c r="AJ50" s="41"/>
      <c r="AK50" s="41"/>
      <c r="AL50" s="41"/>
      <c r="AM50" s="74" t="str">
        <f>IF(E20="","",E20)</f>
        <v xml:space="preserve"> 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50</v>
      </c>
      <c r="D52" s="88"/>
      <c r="E52" s="88"/>
      <c r="F52" s="88"/>
      <c r="G52" s="88"/>
      <c r="H52" s="89"/>
      <c r="I52" s="90" t="s">
        <v>51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52</v>
      </c>
      <c r="AH52" s="88"/>
      <c r="AI52" s="88"/>
      <c r="AJ52" s="88"/>
      <c r="AK52" s="88"/>
      <c r="AL52" s="88"/>
      <c r="AM52" s="88"/>
      <c r="AN52" s="90" t="s">
        <v>53</v>
      </c>
      <c r="AO52" s="88"/>
      <c r="AP52" s="88"/>
      <c r="AQ52" s="92" t="s">
        <v>54</v>
      </c>
      <c r="AR52" s="45"/>
      <c r="AS52" s="93" t="s">
        <v>55</v>
      </c>
      <c r="AT52" s="94" t="s">
        <v>56</v>
      </c>
      <c r="AU52" s="94" t="s">
        <v>57</v>
      </c>
      <c r="AV52" s="94" t="s">
        <v>58</v>
      </c>
      <c r="AW52" s="94" t="s">
        <v>59</v>
      </c>
      <c r="AX52" s="94" t="s">
        <v>60</v>
      </c>
      <c r="AY52" s="94" t="s">
        <v>61</v>
      </c>
      <c r="AZ52" s="94" t="s">
        <v>62</v>
      </c>
      <c r="BA52" s="94" t="s">
        <v>63</v>
      </c>
      <c r="BB52" s="94" t="s">
        <v>64</v>
      </c>
      <c r="BC52" s="94" t="s">
        <v>65</v>
      </c>
      <c r="BD52" s="95" t="s">
        <v>66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67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ROUND(SUM(AG55:AG62),2)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ROUND(SUM(AS55:AS62),2)</f>
        <v>0</v>
      </c>
      <c r="AT54" s="107">
        <f>ROUND(SUM(AV54:AW54),2)</f>
        <v>0</v>
      </c>
      <c r="AU54" s="108">
        <f>ROUND(SUM(AU55:AU62),5)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ROUND(SUM(AZ55:AZ62),2)</f>
        <v>0</v>
      </c>
      <c r="BA54" s="107">
        <f>ROUND(SUM(BA55:BA62),2)</f>
        <v>0</v>
      </c>
      <c r="BB54" s="107">
        <f>ROUND(SUM(BB55:BB62),2)</f>
        <v>0</v>
      </c>
      <c r="BC54" s="107">
        <f>ROUND(SUM(BC55:BC62),2)</f>
        <v>0</v>
      </c>
      <c r="BD54" s="109">
        <f>ROUND(SUM(BD55:BD62),2)</f>
        <v>0</v>
      </c>
      <c r="BE54" s="6"/>
      <c r="BS54" s="110" t="s">
        <v>68</v>
      </c>
      <c r="BT54" s="110" t="s">
        <v>69</v>
      </c>
      <c r="BU54" s="111" t="s">
        <v>70</v>
      </c>
      <c r="BV54" s="110" t="s">
        <v>71</v>
      </c>
      <c r="BW54" s="110" t="s">
        <v>5</v>
      </c>
      <c r="BX54" s="110" t="s">
        <v>72</v>
      </c>
      <c r="CL54" s="110" t="s">
        <v>19</v>
      </c>
    </row>
    <row r="55" s="7" customFormat="1" ht="16.5" customHeight="1">
      <c r="A55" s="112" t="s">
        <v>73</v>
      </c>
      <c r="B55" s="113"/>
      <c r="C55" s="114"/>
      <c r="D55" s="115" t="s">
        <v>74</v>
      </c>
      <c r="E55" s="115"/>
      <c r="F55" s="115"/>
      <c r="G55" s="115"/>
      <c r="H55" s="115"/>
      <c r="I55" s="116"/>
      <c r="J55" s="115" t="s">
        <v>75</v>
      </c>
      <c r="K55" s="115"/>
      <c r="L55" s="115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7">
        <f>'SO 02 - Vodní nádrž 2'!J30</f>
        <v>0</v>
      </c>
      <c r="AH55" s="116"/>
      <c r="AI55" s="116"/>
      <c r="AJ55" s="116"/>
      <c r="AK55" s="116"/>
      <c r="AL55" s="116"/>
      <c r="AM55" s="116"/>
      <c r="AN55" s="117">
        <f>SUM(AG55,AT55)</f>
        <v>0</v>
      </c>
      <c r="AO55" s="116"/>
      <c r="AP55" s="116"/>
      <c r="AQ55" s="118" t="s">
        <v>76</v>
      </c>
      <c r="AR55" s="119"/>
      <c r="AS55" s="120">
        <v>0</v>
      </c>
      <c r="AT55" s="121">
        <f>ROUND(SUM(AV55:AW55),2)</f>
        <v>0</v>
      </c>
      <c r="AU55" s="122">
        <f>'SO 02 - Vodní nádrž 2'!P89</f>
        <v>0</v>
      </c>
      <c r="AV55" s="121">
        <f>'SO 02 - Vodní nádrž 2'!J33</f>
        <v>0</v>
      </c>
      <c r="AW55" s="121">
        <f>'SO 02 - Vodní nádrž 2'!J34</f>
        <v>0</v>
      </c>
      <c r="AX55" s="121">
        <f>'SO 02 - Vodní nádrž 2'!J35</f>
        <v>0</v>
      </c>
      <c r="AY55" s="121">
        <f>'SO 02 - Vodní nádrž 2'!J36</f>
        <v>0</v>
      </c>
      <c r="AZ55" s="121">
        <f>'SO 02 - Vodní nádrž 2'!F33</f>
        <v>0</v>
      </c>
      <c r="BA55" s="121">
        <f>'SO 02 - Vodní nádrž 2'!F34</f>
        <v>0</v>
      </c>
      <c r="BB55" s="121">
        <f>'SO 02 - Vodní nádrž 2'!F35</f>
        <v>0</v>
      </c>
      <c r="BC55" s="121">
        <f>'SO 02 - Vodní nádrž 2'!F36</f>
        <v>0</v>
      </c>
      <c r="BD55" s="123">
        <f>'SO 02 - Vodní nádrž 2'!F37</f>
        <v>0</v>
      </c>
      <c r="BE55" s="7"/>
      <c r="BT55" s="124" t="s">
        <v>77</v>
      </c>
      <c r="BV55" s="124" t="s">
        <v>71</v>
      </c>
      <c r="BW55" s="124" t="s">
        <v>78</v>
      </c>
      <c r="BX55" s="124" t="s">
        <v>5</v>
      </c>
      <c r="CL55" s="124" t="s">
        <v>19</v>
      </c>
      <c r="CM55" s="124" t="s">
        <v>79</v>
      </c>
    </row>
    <row r="56" s="7" customFormat="1" ht="16.5" customHeight="1">
      <c r="A56" s="112" t="s">
        <v>73</v>
      </c>
      <c r="B56" s="113"/>
      <c r="C56" s="114"/>
      <c r="D56" s="115" t="s">
        <v>80</v>
      </c>
      <c r="E56" s="115"/>
      <c r="F56" s="115"/>
      <c r="G56" s="115"/>
      <c r="H56" s="115"/>
      <c r="I56" s="116"/>
      <c r="J56" s="115" t="s">
        <v>81</v>
      </c>
      <c r="K56" s="115"/>
      <c r="L56" s="115"/>
      <c r="M56" s="115"/>
      <c r="N56" s="115"/>
      <c r="O56" s="115"/>
      <c r="P56" s="115"/>
      <c r="Q56" s="115"/>
      <c r="R56" s="115"/>
      <c r="S56" s="115"/>
      <c r="T56" s="115"/>
      <c r="U56" s="115"/>
      <c r="V56" s="115"/>
      <c r="W56" s="115"/>
      <c r="X56" s="115"/>
      <c r="Y56" s="115"/>
      <c r="Z56" s="115"/>
      <c r="AA56" s="115"/>
      <c r="AB56" s="115"/>
      <c r="AC56" s="115"/>
      <c r="AD56" s="115"/>
      <c r="AE56" s="115"/>
      <c r="AF56" s="115"/>
      <c r="AG56" s="117">
        <f>'SO 01 - Vodní nádrž 1'!J30</f>
        <v>0</v>
      </c>
      <c r="AH56" s="116"/>
      <c r="AI56" s="116"/>
      <c r="AJ56" s="116"/>
      <c r="AK56" s="116"/>
      <c r="AL56" s="116"/>
      <c r="AM56" s="116"/>
      <c r="AN56" s="117">
        <f>SUM(AG56,AT56)</f>
        <v>0</v>
      </c>
      <c r="AO56" s="116"/>
      <c r="AP56" s="116"/>
      <c r="AQ56" s="118" t="s">
        <v>76</v>
      </c>
      <c r="AR56" s="119"/>
      <c r="AS56" s="120">
        <v>0</v>
      </c>
      <c r="AT56" s="121">
        <f>ROUND(SUM(AV56:AW56),2)</f>
        <v>0</v>
      </c>
      <c r="AU56" s="122">
        <f>'SO 01 - Vodní nádrž 1'!P88</f>
        <v>0</v>
      </c>
      <c r="AV56" s="121">
        <f>'SO 01 - Vodní nádrž 1'!J33</f>
        <v>0</v>
      </c>
      <c r="AW56" s="121">
        <f>'SO 01 - Vodní nádrž 1'!J34</f>
        <v>0</v>
      </c>
      <c r="AX56" s="121">
        <f>'SO 01 - Vodní nádrž 1'!J35</f>
        <v>0</v>
      </c>
      <c r="AY56" s="121">
        <f>'SO 01 - Vodní nádrž 1'!J36</f>
        <v>0</v>
      </c>
      <c r="AZ56" s="121">
        <f>'SO 01 - Vodní nádrž 1'!F33</f>
        <v>0</v>
      </c>
      <c r="BA56" s="121">
        <f>'SO 01 - Vodní nádrž 1'!F34</f>
        <v>0</v>
      </c>
      <c r="BB56" s="121">
        <f>'SO 01 - Vodní nádrž 1'!F35</f>
        <v>0</v>
      </c>
      <c r="BC56" s="121">
        <f>'SO 01 - Vodní nádrž 1'!F36</f>
        <v>0</v>
      </c>
      <c r="BD56" s="123">
        <f>'SO 01 - Vodní nádrž 1'!F37</f>
        <v>0</v>
      </c>
      <c r="BE56" s="7"/>
      <c r="BT56" s="124" t="s">
        <v>77</v>
      </c>
      <c r="BV56" s="124" t="s">
        <v>71</v>
      </c>
      <c r="BW56" s="124" t="s">
        <v>82</v>
      </c>
      <c r="BX56" s="124" t="s">
        <v>5</v>
      </c>
      <c r="CL56" s="124" t="s">
        <v>19</v>
      </c>
      <c r="CM56" s="124" t="s">
        <v>79</v>
      </c>
    </row>
    <row r="57" s="7" customFormat="1" ht="16.5" customHeight="1">
      <c r="A57" s="112" t="s">
        <v>73</v>
      </c>
      <c r="B57" s="113"/>
      <c r="C57" s="114"/>
      <c r="D57" s="115" t="s">
        <v>83</v>
      </c>
      <c r="E57" s="115"/>
      <c r="F57" s="115"/>
      <c r="G57" s="115"/>
      <c r="H57" s="115"/>
      <c r="I57" s="116"/>
      <c r="J57" s="115" t="s">
        <v>84</v>
      </c>
      <c r="K57" s="115"/>
      <c r="L57" s="115"/>
      <c r="M57" s="115"/>
      <c r="N57" s="115"/>
      <c r="O57" s="115"/>
      <c r="P57" s="115"/>
      <c r="Q57" s="115"/>
      <c r="R57" s="115"/>
      <c r="S57" s="115"/>
      <c r="T57" s="115"/>
      <c r="U57" s="115"/>
      <c r="V57" s="115"/>
      <c r="W57" s="115"/>
      <c r="X57" s="115"/>
      <c r="Y57" s="115"/>
      <c r="Z57" s="115"/>
      <c r="AA57" s="115"/>
      <c r="AB57" s="115"/>
      <c r="AC57" s="115"/>
      <c r="AD57" s="115"/>
      <c r="AE57" s="115"/>
      <c r="AF57" s="115"/>
      <c r="AG57" s="117">
        <f>'SO 03 - Vodní nádrž 3'!J30</f>
        <v>0</v>
      </c>
      <c r="AH57" s="116"/>
      <c r="AI57" s="116"/>
      <c r="AJ57" s="116"/>
      <c r="AK57" s="116"/>
      <c r="AL57" s="116"/>
      <c r="AM57" s="116"/>
      <c r="AN57" s="117">
        <f>SUM(AG57,AT57)</f>
        <v>0</v>
      </c>
      <c r="AO57" s="116"/>
      <c r="AP57" s="116"/>
      <c r="AQ57" s="118" t="s">
        <v>76</v>
      </c>
      <c r="AR57" s="119"/>
      <c r="AS57" s="120">
        <v>0</v>
      </c>
      <c r="AT57" s="121">
        <f>ROUND(SUM(AV57:AW57),2)</f>
        <v>0</v>
      </c>
      <c r="AU57" s="122">
        <f>'SO 03 - Vodní nádrž 3'!P88</f>
        <v>0</v>
      </c>
      <c r="AV57" s="121">
        <f>'SO 03 - Vodní nádrž 3'!J33</f>
        <v>0</v>
      </c>
      <c r="AW57" s="121">
        <f>'SO 03 - Vodní nádrž 3'!J34</f>
        <v>0</v>
      </c>
      <c r="AX57" s="121">
        <f>'SO 03 - Vodní nádrž 3'!J35</f>
        <v>0</v>
      </c>
      <c r="AY57" s="121">
        <f>'SO 03 - Vodní nádrž 3'!J36</f>
        <v>0</v>
      </c>
      <c r="AZ57" s="121">
        <f>'SO 03 - Vodní nádrž 3'!F33</f>
        <v>0</v>
      </c>
      <c r="BA57" s="121">
        <f>'SO 03 - Vodní nádrž 3'!F34</f>
        <v>0</v>
      </c>
      <c r="BB57" s="121">
        <f>'SO 03 - Vodní nádrž 3'!F35</f>
        <v>0</v>
      </c>
      <c r="BC57" s="121">
        <f>'SO 03 - Vodní nádrž 3'!F36</f>
        <v>0</v>
      </c>
      <c r="BD57" s="123">
        <f>'SO 03 - Vodní nádrž 3'!F37</f>
        <v>0</v>
      </c>
      <c r="BE57" s="7"/>
      <c r="BT57" s="124" t="s">
        <v>77</v>
      </c>
      <c r="BV57" s="124" t="s">
        <v>71</v>
      </c>
      <c r="BW57" s="124" t="s">
        <v>85</v>
      </c>
      <c r="BX57" s="124" t="s">
        <v>5</v>
      </c>
      <c r="CL57" s="124" t="s">
        <v>19</v>
      </c>
      <c r="CM57" s="124" t="s">
        <v>79</v>
      </c>
    </row>
    <row r="58" s="7" customFormat="1" ht="16.5" customHeight="1">
      <c r="A58" s="112" t="s">
        <v>73</v>
      </c>
      <c r="B58" s="113"/>
      <c r="C58" s="114"/>
      <c r="D58" s="115" t="s">
        <v>86</v>
      </c>
      <c r="E58" s="115"/>
      <c r="F58" s="115"/>
      <c r="G58" s="115"/>
      <c r="H58" s="115"/>
      <c r="I58" s="116"/>
      <c r="J58" s="115" t="s">
        <v>87</v>
      </c>
      <c r="K58" s="115"/>
      <c r="L58" s="115"/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5"/>
      <c r="X58" s="115"/>
      <c r="Y58" s="115"/>
      <c r="Z58" s="115"/>
      <c r="AA58" s="115"/>
      <c r="AB58" s="115"/>
      <c r="AC58" s="115"/>
      <c r="AD58" s="115"/>
      <c r="AE58" s="115"/>
      <c r="AF58" s="115"/>
      <c r="AG58" s="117">
        <f>'SO 05 - Vodní nádrž 5'!J30</f>
        <v>0</v>
      </c>
      <c r="AH58" s="116"/>
      <c r="AI58" s="116"/>
      <c r="AJ58" s="116"/>
      <c r="AK58" s="116"/>
      <c r="AL58" s="116"/>
      <c r="AM58" s="116"/>
      <c r="AN58" s="117">
        <f>SUM(AG58,AT58)</f>
        <v>0</v>
      </c>
      <c r="AO58" s="116"/>
      <c r="AP58" s="116"/>
      <c r="AQ58" s="118" t="s">
        <v>76</v>
      </c>
      <c r="AR58" s="119"/>
      <c r="AS58" s="120">
        <v>0</v>
      </c>
      <c r="AT58" s="121">
        <f>ROUND(SUM(AV58:AW58),2)</f>
        <v>0</v>
      </c>
      <c r="AU58" s="122">
        <f>'SO 05 - Vodní nádrž 5'!P87</f>
        <v>0</v>
      </c>
      <c r="AV58" s="121">
        <f>'SO 05 - Vodní nádrž 5'!J33</f>
        <v>0</v>
      </c>
      <c r="AW58" s="121">
        <f>'SO 05 - Vodní nádrž 5'!J34</f>
        <v>0</v>
      </c>
      <c r="AX58" s="121">
        <f>'SO 05 - Vodní nádrž 5'!J35</f>
        <v>0</v>
      </c>
      <c r="AY58" s="121">
        <f>'SO 05 - Vodní nádrž 5'!J36</f>
        <v>0</v>
      </c>
      <c r="AZ58" s="121">
        <f>'SO 05 - Vodní nádrž 5'!F33</f>
        <v>0</v>
      </c>
      <c r="BA58" s="121">
        <f>'SO 05 - Vodní nádrž 5'!F34</f>
        <v>0</v>
      </c>
      <c r="BB58" s="121">
        <f>'SO 05 - Vodní nádrž 5'!F35</f>
        <v>0</v>
      </c>
      <c r="BC58" s="121">
        <f>'SO 05 - Vodní nádrž 5'!F36</f>
        <v>0</v>
      </c>
      <c r="BD58" s="123">
        <f>'SO 05 - Vodní nádrž 5'!F37</f>
        <v>0</v>
      </c>
      <c r="BE58" s="7"/>
      <c r="BT58" s="124" t="s">
        <v>77</v>
      </c>
      <c r="BV58" s="124" t="s">
        <v>71</v>
      </c>
      <c r="BW58" s="124" t="s">
        <v>88</v>
      </c>
      <c r="BX58" s="124" t="s">
        <v>5</v>
      </c>
      <c r="CL58" s="124" t="s">
        <v>19</v>
      </c>
      <c r="CM58" s="124" t="s">
        <v>79</v>
      </c>
    </row>
    <row r="59" s="7" customFormat="1" ht="16.5" customHeight="1">
      <c r="A59" s="112" t="s">
        <v>73</v>
      </c>
      <c r="B59" s="113"/>
      <c r="C59" s="114"/>
      <c r="D59" s="115" t="s">
        <v>89</v>
      </c>
      <c r="E59" s="115"/>
      <c r="F59" s="115"/>
      <c r="G59" s="115"/>
      <c r="H59" s="115"/>
      <c r="I59" s="116"/>
      <c r="J59" s="115" t="s">
        <v>90</v>
      </c>
      <c r="K59" s="115"/>
      <c r="L59" s="115"/>
      <c r="M59" s="115"/>
      <c r="N59" s="115"/>
      <c r="O59" s="115"/>
      <c r="P59" s="115"/>
      <c r="Q59" s="115"/>
      <c r="R59" s="115"/>
      <c r="S59" s="115"/>
      <c r="T59" s="115"/>
      <c r="U59" s="115"/>
      <c r="V59" s="115"/>
      <c r="W59" s="115"/>
      <c r="X59" s="115"/>
      <c r="Y59" s="115"/>
      <c r="Z59" s="115"/>
      <c r="AA59" s="115"/>
      <c r="AB59" s="115"/>
      <c r="AC59" s="115"/>
      <c r="AD59" s="115"/>
      <c r="AE59" s="115"/>
      <c r="AF59" s="115"/>
      <c r="AG59" s="117">
        <f>'SO 04 - Vodní tůň 4'!J30</f>
        <v>0</v>
      </c>
      <c r="AH59" s="116"/>
      <c r="AI59" s="116"/>
      <c r="AJ59" s="116"/>
      <c r="AK59" s="116"/>
      <c r="AL59" s="116"/>
      <c r="AM59" s="116"/>
      <c r="AN59" s="117">
        <f>SUM(AG59,AT59)</f>
        <v>0</v>
      </c>
      <c r="AO59" s="116"/>
      <c r="AP59" s="116"/>
      <c r="AQ59" s="118" t="s">
        <v>76</v>
      </c>
      <c r="AR59" s="119"/>
      <c r="AS59" s="120">
        <v>0</v>
      </c>
      <c r="AT59" s="121">
        <f>ROUND(SUM(AV59:AW59),2)</f>
        <v>0</v>
      </c>
      <c r="AU59" s="122">
        <f>'SO 04 - Vodní tůň 4'!P87</f>
        <v>0</v>
      </c>
      <c r="AV59" s="121">
        <f>'SO 04 - Vodní tůň 4'!J33</f>
        <v>0</v>
      </c>
      <c r="AW59" s="121">
        <f>'SO 04 - Vodní tůň 4'!J34</f>
        <v>0</v>
      </c>
      <c r="AX59" s="121">
        <f>'SO 04 - Vodní tůň 4'!J35</f>
        <v>0</v>
      </c>
      <c r="AY59" s="121">
        <f>'SO 04 - Vodní tůň 4'!J36</f>
        <v>0</v>
      </c>
      <c r="AZ59" s="121">
        <f>'SO 04 - Vodní tůň 4'!F33</f>
        <v>0</v>
      </c>
      <c r="BA59" s="121">
        <f>'SO 04 - Vodní tůň 4'!F34</f>
        <v>0</v>
      </c>
      <c r="BB59" s="121">
        <f>'SO 04 - Vodní tůň 4'!F35</f>
        <v>0</v>
      </c>
      <c r="BC59" s="121">
        <f>'SO 04 - Vodní tůň 4'!F36</f>
        <v>0</v>
      </c>
      <c r="BD59" s="123">
        <f>'SO 04 - Vodní tůň 4'!F37</f>
        <v>0</v>
      </c>
      <c r="BE59" s="7"/>
      <c r="BT59" s="124" t="s">
        <v>77</v>
      </c>
      <c r="BV59" s="124" t="s">
        <v>71</v>
      </c>
      <c r="BW59" s="124" t="s">
        <v>91</v>
      </c>
      <c r="BX59" s="124" t="s">
        <v>5</v>
      </c>
      <c r="CL59" s="124" t="s">
        <v>19</v>
      </c>
      <c r="CM59" s="124" t="s">
        <v>79</v>
      </c>
    </row>
    <row r="60" s="7" customFormat="1" ht="16.5" customHeight="1">
      <c r="A60" s="112" t="s">
        <v>73</v>
      </c>
      <c r="B60" s="113"/>
      <c r="C60" s="114"/>
      <c r="D60" s="115" t="s">
        <v>92</v>
      </c>
      <c r="E60" s="115"/>
      <c r="F60" s="115"/>
      <c r="G60" s="115"/>
      <c r="H60" s="115"/>
      <c r="I60" s="116"/>
      <c r="J60" s="115" t="s">
        <v>93</v>
      </c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5"/>
      <c r="AB60" s="115"/>
      <c r="AC60" s="115"/>
      <c r="AD60" s="115"/>
      <c r="AE60" s="115"/>
      <c r="AF60" s="115"/>
      <c r="AG60" s="117">
        <f>'SO 06 - Vodní nádrž 6'!J30</f>
        <v>0</v>
      </c>
      <c r="AH60" s="116"/>
      <c r="AI60" s="116"/>
      <c r="AJ60" s="116"/>
      <c r="AK60" s="116"/>
      <c r="AL60" s="116"/>
      <c r="AM60" s="116"/>
      <c r="AN60" s="117">
        <f>SUM(AG60,AT60)</f>
        <v>0</v>
      </c>
      <c r="AO60" s="116"/>
      <c r="AP60" s="116"/>
      <c r="AQ60" s="118" t="s">
        <v>76</v>
      </c>
      <c r="AR60" s="119"/>
      <c r="AS60" s="120">
        <v>0</v>
      </c>
      <c r="AT60" s="121">
        <f>ROUND(SUM(AV60:AW60),2)</f>
        <v>0</v>
      </c>
      <c r="AU60" s="122">
        <f>'SO 06 - Vodní nádrž 6'!P89</f>
        <v>0</v>
      </c>
      <c r="AV60" s="121">
        <f>'SO 06 - Vodní nádrž 6'!J33</f>
        <v>0</v>
      </c>
      <c r="AW60" s="121">
        <f>'SO 06 - Vodní nádrž 6'!J34</f>
        <v>0</v>
      </c>
      <c r="AX60" s="121">
        <f>'SO 06 - Vodní nádrž 6'!J35</f>
        <v>0</v>
      </c>
      <c r="AY60" s="121">
        <f>'SO 06 - Vodní nádrž 6'!J36</f>
        <v>0</v>
      </c>
      <c r="AZ60" s="121">
        <f>'SO 06 - Vodní nádrž 6'!F33</f>
        <v>0</v>
      </c>
      <c r="BA60" s="121">
        <f>'SO 06 - Vodní nádrž 6'!F34</f>
        <v>0</v>
      </c>
      <c r="BB60" s="121">
        <f>'SO 06 - Vodní nádrž 6'!F35</f>
        <v>0</v>
      </c>
      <c r="BC60" s="121">
        <f>'SO 06 - Vodní nádrž 6'!F36</f>
        <v>0</v>
      </c>
      <c r="BD60" s="123">
        <f>'SO 06 - Vodní nádrž 6'!F37</f>
        <v>0</v>
      </c>
      <c r="BE60" s="7"/>
      <c r="BT60" s="124" t="s">
        <v>77</v>
      </c>
      <c r="BV60" s="124" t="s">
        <v>71</v>
      </c>
      <c r="BW60" s="124" t="s">
        <v>94</v>
      </c>
      <c r="BX60" s="124" t="s">
        <v>5</v>
      </c>
      <c r="CL60" s="124" t="s">
        <v>19</v>
      </c>
      <c r="CM60" s="124" t="s">
        <v>79</v>
      </c>
    </row>
    <row r="61" s="7" customFormat="1" ht="16.5" customHeight="1">
      <c r="A61" s="112" t="s">
        <v>73</v>
      </c>
      <c r="B61" s="113"/>
      <c r="C61" s="114"/>
      <c r="D61" s="115" t="s">
        <v>95</v>
      </c>
      <c r="E61" s="115"/>
      <c r="F61" s="115"/>
      <c r="G61" s="115"/>
      <c r="H61" s="115"/>
      <c r="I61" s="116"/>
      <c r="J61" s="115" t="s">
        <v>96</v>
      </c>
      <c r="K61" s="115"/>
      <c r="L61" s="115"/>
      <c r="M61" s="115"/>
      <c r="N61" s="115"/>
      <c r="O61" s="115"/>
      <c r="P61" s="115"/>
      <c r="Q61" s="115"/>
      <c r="R61" s="115"/>
      <c r="S61" s="115"/>
      <c r="T61" s="115"/>
      <c r="U61" s="115"/>
      <c r="V61" s="115"/>
      <c r="W61" s="115"/>
      <c r="X61" s="115"/>
      <c r="Y61" s="115"/>
      <c r="Z61" s="115"/>
      <c r="AA61" s="115"/>
      <c r="AB61" s="115"/>
      <c r="AC61" s="115"/>
      <c r="AD61" s="115"/>
      <c r="AE61" s="115"/>
      <c r="AF61" s="115"/>
      <c r="AG61" s="117">
        <f>'VRN - Vedlejší rozpočtové...'!J30</f>
        <v>0</v>
      </c>
      <c r="AH61" s="116"/>
      <c r="AI61" s="116"/>
      <c r="AJ61" s="116"/>
      <c r="AK61" s="116"/>
      <c r="AL61" s="116"/>
      <c r="AM61" s="116"/>
      <c r="AN61" s="117">
        <f>SUM(AG61,AT61)</f>
        <v>0</v>
      </c>
      <c r="AO61" s="116"/>
      <c r="AP61" s="116"/>
      <c r="AQ61" s="118" t="s">
        <v>97</v>
      </c>
      <c r="AR61" s="119"/>
      <c r="AS61" s="120">
        <v>0</v>
      </c>
      <c r="AT61" s="121">
        <f>ROUND(SUM(AV61:AW61),2)</f>
        <v>0</v>
      </c>
      <c r="AU61" s="122">
        <f>'VRN - Vedlejší rozpočtové...'!P83</f>
        <v>0</v>
      </c>
      <c r="AV61" s="121">
        <f>'VRN - Vedlejší rozpočtové...'!J33</f>
        <v>0</v>
      </c>
      <c r="AW61" s="121">
        <f>'VRN - Vedlejší rozpočtové...'!J34</f>
        <v>0</v>
      </c>
      <c r="AX61" s="121">
        <f>'VRN - Vedlejší rozpočtové...'!J35</f>
        <v>0</v>
      </c>
      <c r="AY61" s="121">
        <f>'VRN - Vedlejší rozpočtové...'!J36</f>
        <v>0</v>
      </c>
      <c r="AZ61" s="121">
        <f>'VRN - Vedlejší rozpočtové...'!F33</f>
        <v>0</v>
      </c>
      <c r="BA61" s="121">
        <f>'VRN - Vedlejší rozpočtové...'!F34</f>
        <v>0</v>
      </c>
      <c r="BB61" s="121">
        <f>'VRN - Vedlejší rozpočtové...'!F35</f>
        <v>0</v>
      </c>
      <c r="BC61" s="121">
        <f>'VRN - Vedlejší rozpočtové...'!F36</f>
        <v>0</v>
      </c>
      <c r="BD61" s="123">
        <f>'VRN - Vedlejší rozpočtové...'!F37</f>
        <v>0</v>
      </c>
      <c r="BE61" s="7"/>
      <c r="BT61" s="124" t="s">
        <v>77</v>
      </c>
      <c r="BV61" s="124" t="s">
        <v>71</v>
      </c>
      <c r="BW61" s="124" t="s">
        <v>98</v>
      </c>
      <c r="BX61" s="124" t="s">
        <v>5</v>
      </c>
      <c r="CL61" s="124" t="s">
        <v>19</v>
      </c>
      <c r="CM61" s="124" t="s">
        <v>79</v>
      </c>
    </row>
    <row r="62" s="7" customFormat="1" ht="16.5" customHeight="1">
      <c r="A62" s="112" t="s">
        <v>73</v>
      </c>
      <c r="B62" s="113"/>
      <c r="C62" s="114"/>
      <c r="D62" s="115" t="s">
        <v>99</v>
      </c>
      <c r="E62" s="115"/>
      <c r="F62" s="115"/>
      <c r="G62" s="115"/>
      <c r="H62" s="115"/>
      <c r="I62" s="116"/>
      <c r="J62" s="115" t="s">
        <v>100</v>
      </c>
      <c r="K62" s="115"/>
      <c r="L62" s="115"/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5"/>
      <c r="X62" s="115"/>
      <c r="Y62" s="115"/>
      <c r="Z62" s="115"/>
      <c r="AA62" s="115"/>
      <c r="AB62" s="115"/>
      <c r="AC62" s="115"/>
      <c r="AD62" s="115"/>
      <c r="AE62" s="115"/>
      <c r="AF62" s="115"/>
      <c r="AG62" s="117">
        <f>'S0 07 - Náhradní výsadba'!J30</f>
        <v>0</v>
      </c>
      <c r="AH62" s="116"/>
      <c r="AI62" s="116"/>
      <c r="AJ62" s="116"/>
      <c r="AK62" s="116"/>
      <c r="AL62" s="116"/>
      <c r="AM62" s="116"/>
      <c r="AN62" s="117">
        <f>SUM(AG62,AT62)</f>
        <v>0</v>
      </c>
      <c r="AO62" s="116"/>
      <c r="AP62" s="116"/>
      <c r="AQ62" s="118" t="s">
        <v>76</v>
      </c>
      <c r="AR62" s="119"/>
      <c r="AS62" s="125">
        <v>0</v>
      </c>
      <c r="AT62" s="126">
        <f>ROUND(SUM(AV62:AW62),2)</f>
        <v>0</v>
      </c>
      <c r="AU62" s="127">
        <f>'S0 07 - Náhradní výsadba'!P81</f>
        <v>0</v>
      </c>
      <c r="AV62" s="126">
        <f>'S0 07 - Náhradní výsadba'!J33</f>
        <v>0</v>
      </c>
      <c r="AW62" s="126">
        <f>'S0 07 - Náhradní výsadba'!J34</f>
        <v>0</v>
      </c>
      <c r="AX62" s="126">
        <f>'S0 07 - Náhradní výsadba'!J35</f>
        <v>0</v>
      </c>
      <c r="AY62" s="126">
        <f>'S0 07 - Náhradní výsadba'!J36</f>
        <v>0</v>
      </c>
      <c r="AZ62" s="126">
        <f>'S0 07 - Náhradní výsadba'!F33</f>
        <v>0</v>
      </c>
      <c r="BA62" s="126">
        <f>'S0 07 - Náhradní výsadba'!F34</f>
        <v>0</v>
      </c>
      <c r="BB62" s="126">
        <f>'S0 07 - Náhradní výsadba'!F35</f>
        <v>0</v>
      </c>
      <c r="BC62" s="126">
        <f>'S0 07 - Náhradní výsadba'!F36</f>
        <v>0</v>
      </c>
      <c r="BD62" s="128">
        <f>'S0 07 - Náhradní výsadba'!F37</f>
        <v>0</v>
      </c>
      <c r="BE62" s="7"/>
      <c r="BT62" s="124" t="s">
        <v>77</v>
      </c>
      <c r="BV62" s="124" t="s">
        <v>71</v>
      </c>
      <c r="BW62" s="124" t="s">
        <v>101</v>
      </c>
      <c r="BX62" s="124" t="s">
        <v>5</v>
      </c>
      <c r="CL62" s="124" t="s">
        <v>19</v>
      </c>
      <c r="CM62" s="124" t="s">
        <v>79</v>
      </c>
    </row>
    <row r="63" s="2" customFormat="1" ht="30" customHeight="1">
      <c r="A63" s="39"/>
      <c r="B63" s="40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5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</row>
    <row r="64" s="2" customFormat="1" ht="6.96" customHeight="1">
      <c r="A64" s="39"/>
      <c r="B64" s="60"/>
      <c r="C64" s="61"/>
      <c r="D64" s="61"/>
      <c r="E64" s="61"/>
      <c r="F64" s="61"/>
      <c r="G64" s="61"/>
      <c r="H64" s="61"/>
      <c r="I64" s="61"/>
      <c r="J64" s="61"/>
      <c r="K64" s="61"/>
      <c r="L64" s="61"/>
      <c r="M64" s="61"/>
      <c r="N64" s="61"/>
      <c r="O64" s="61"/>
      <c r="P64" s="61"/>
      <c r="Q64" s="61"/>
      <c r="R64" s="61"/>
      <c r="S64" s="61"/>
      <c r="T64" s="61"/>
      <c r="U64" s="61"/>
      <c r="V64" s="61"/>
      <c r="W64" s="61"/>
      <c r="X64" s="61"/>
      <c r="Y64" s="61"/>
      <c r="Z64" s="61"/>
      <c r="AA64" s="61"/>
      <c r="AB64" s="61"/>
      <c r="AC64" s="61"/>
      <c r="AD64" s="61"/>
      <c r="AE64" s="61"/>
      <c r="AF64" s="61"/>
      <c r="AG64" s="61"/>
      <c r="AH64" s="61"/>
      <c r="AI64" s="61"/>
      <c r="AJ64" s="61"/>
      <c r="AK64" s="61"/>
      <c r="AL64" s="61"/>
      <c r="AM64" s="61"/>
      <c r="AN64" s="61"/>
      <c r="AO64" s="61"/>
      <c r="AP64" s="61"/>
      <c r="AQ64" s="61"/>
      <c r="AR64" s="45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</row>
  </sheetData>
  <sheetProtection sheet="1" formatColumns="0" formatRows="0" objects="1" scenarios="1" spinCount="100000" saltValue="CMe+0RQn97qTxpZUtyh2NNVzziaElyFKUwhd4250ID054nAMw6FbbWGSMLYfdch3ooYqU3aHdFK+Xxk8LFATzg==" hashValue="LLdnB4seg3lkv8thXaU0t+cTTmsQ6JDo4sFklMyVu9Z1G+VgmXJMMQFKuOE3IvGN1DvFS7HIXlqs1irfiaR6qw==" algorithmName="SHA-512" password="CC35"/>
  <mergeCells count="70">
    <mergeCell ref="L45:AO45"/>
    <mergeCell ref="AM47:AN47"/>
    <mergeCell ref="AM49:AP49"/>
    <mergeCell ref="AS49:AT51"/>
    <mergeCell ref="AM50:AP50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AN58:AP58"/>
    <mergeCell ref="AG58:AM58"/>
    <mergeCell ref="D58:H58"/>
    <mergeCell ref="J58:AF58"/>
    <mergeCell ref="AN59:AP59"/>
    <mergeCell ref="AG59:AM59"/>
    <mergeCell ref="D59:H59"/>
    <mergeCell ref="J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G54:AM54"/>
    <mergeCell ref="AN54:AP54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55" location="'SO 02 - Vodní nádrž 2'!C2" display="/"/>
    <hyperlink ref="A56" location="'SO 01 - Vodní nádrž 1'!C2" display="/"/>
    <hyperlink ref="A57" location="'SO 03 - Vodní nádrž 3'!C2" display="/"/>
    <hyperlink ref="A58" location="'SO 05 - Vodní nádrž 5'!C2" display="/"/>
    <hyperlink ref="A59" location="'SO 04 - Vodní tůň 4'!C2" display="/"/>
    <hyperlink ref="A60" location="'SO 06 - Vodní nádrž 6'!C2" display="/"/>
    <hyperlink ref="A61" location="'VRN - Vedlejší rozpočtové...'!C2" display="/"/>
    <hyperlink ref="A62" location="'S0 07 - Náhradní výsadba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78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Hospodaření se srážkovými vodami na území obce Skřípov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104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22. 11. 2022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ROUND((SUM(BE89:BE343)),  2)</f>
        <v>0</v>
      </c>
      <c r="G33" s="39"/>
      <c r="H33" s="39"/>
      <c r="I33" s="149">
        <v>0.20999999999999999</v>
      </c>
      <c r="J33" s="148">
        <f>ROUND(((SUM(BE89:BE343))*I33),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ROUND((SUM(BF89:BF343)),  2)</f>
        <v>0</v>
      </c>
      <c r="G34" s="39"/>
      <c r="H34" s="39"/>
      <c r="I34" s="149">
        <v>0.14999999999999999</v>
      </c>
      <c r="J34" s="148">
        <f>ROUND(((SUM(BF89:BF343))*I34),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ROUND((SUM(BG89:BG343)),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ROUND((SUM(BH89:BH343)),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ROUND((SUM(BI89:BI343)),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Hospodaření se srážkovými vodami na území obce Skřípov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02 - Vodní nádrž 2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22. 11. 2022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109</v>
      </c>
      <c r="E60" s="169"/>
      <c r="F60" s="169"/>
      <c r="G60" s="169"/>
      <c r="H60" s="169"/>
      <c r="I60" s="169"/>
      <c r="J60" s="170">
        <f>J90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110</v>
      </c>
      <c r="E61" s="175"/>
      <c r="F61" s="175"/>
      <c r="G61" s="175"/>
      <c r="H61" s="175"/>
      <c r="I61" s="175"/>
      <c r="J61" s="176">
        <f>J91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111</v>
      </c>
      <c r="E62" s="175"/>
      <c r="F62" s="175"/>
      <c r="G62" s="175"/>
      <c r="H62" s="175"/>
      <c r="I62" s="175"/>
      <c r="J62" s="176">
        <f>J226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112</v>
      </c>
      <c r="E63" s="175"/>
      <c r="F63" s="175"/>
      <c r="G63" s="175"/>
      <c r="H63" s="175"/>
      <c r="I63" s="175"/>
      <c r="J63" s="176">
        <f>J238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113</v>
      </c>
      <c r="E64" s="175"/>
      <c r="F64" s="175"/>
      <c r="G64" s="175"/>
      <c r="H64" s="175"/>
      <c r="I64" s="175"/>
      <c r="J64" s="176">
        <f>J271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114</v>
      </c>
      <c r="E65" s="175"/>
      <c r="F65" s="175"/>
      <c r="G65" s="175"/>
      <c r="H65" s="175"/>
      <c r="I65" s="175"/>
      <c r="J65" s="176">
        <f>J303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115</v>
      </c>
      <c r="E66" s="175"/>
      <c r="F66" s="175"/>
      <c r="G66" s="175"/>
      <c r="H66" s="175"/>
      <c r="I66" s="175"/>
      <c r="J66" s="176">
        <f>J314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116</v>
      </c>
      <c r="E67" s="175"/>
      <c r="F67" s="175"/>
      <c r="G67" s="175"/>
      <c r="H67" s="175"/>
      <c r="I67" s="175"/>
      <c r="J67" s="176">
        <f>J321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117</v>
      </c>
      <c r="E68" s="175"/>
      <c r="F68" s="175"/>
      <c r="G68" s="175"/>
      <c r="H68" s="175"/>
      <c r="I68" s="175"/>
      <c r="J68" s="176">
        <f>J338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118</v>
      </c>
      <c r="E69" s="175"/>
      <c r="F69" s="175"/>
      <c r="G69" s="175"/>
      <c r="H69" s="175"/>
      <c r="I69" s="175"/>
      <c r="J69" s="176">
        <f>J341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119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61" t="str">
        <f>E7</f>
        <v>Hospodaření se srážkovými vodami na území obce Skřípov</v>
      </c>
      <c r="F79" s="33"/>
      <c r="G79" s="33"/>
      <c r="H79" s="33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103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E9</f>
        <v>SO 02 - Vodní nádrž 2</v>
      </c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F12</f>
        <v xml:space="preserve"> </v>
      </c>
      <c r="G83" s="41"/>
      <c r="H83" s="41"/>
      <c r="I83" s="33" t="s">
        <v>23</v>
      </c>
      <c r="J83" s="73" t="str">
        <f>IF(J12="","",J12)</f>
        <v>22. 11. 2022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E15</f>
        <v xml:space="preserve"> </v>
      </c>
      <c r="G85" s="41"/>
      <c r="H85" s="41"/>
      <c r="I85" s="33" t="s">
        <v>30</v>
      </c>
      <c r="J85" s="37" t="str">
        <f>E21</f>
        <v xml:space="preserve"> 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28</v>
      </c>
      <c r="D86" s="41"/>
      <c r="E86" s="41"/>
      <c r="F86" s="28" t="str">
        <f>IF(E18="","",E18)</f>
        <v>Vyplň údaj</v>
      </c>
      <c r="G86" s="41"/>
      <c r="H86" s="41"/>
      <c r="I86" s="33" t="s">
        <v>32</v>
      </c>
      <c r="J86" s="37" t="str">
        <f>E24</f>
        <v xml:space="preserve"> 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78"/>
      <c r="B88" s="179"/>
      <c r="C88" s="180" t="s">
        <v>120</v>
      </c>
      <c r="D88" s="181" t="s">
        <v>54</v>
      </c>
      <c r="E88" s="181" t="s">
        <v>50</v>
      </c>
      <c r="F88" s="181" t="s">
        <v>51</v>
      </c>
      <c r="G88" s="181" t="s">
        <v>121</v>
      </c>
      <c r="H88" s="181" t="s">
        <v>122</v>
      </c>
      <c r="I88" s="181" t="s">
        <v>123</v>
      </c>
      <c r="J88" s="181" t="s">
        <v>107</v>
      </c>
      <c r="K88" s="182" t="s">
        <v>124</v>
      </c>
      <c r="L88" s="183"/>
      <c r="M88" s="93" t="s">
        <v>19</v>
      </c>
      <c r="N88" s="94" t="s">
        <v>39</v>
      </c>
      <c r="O88" s="94" t="s">
        <v>125</v>
      </c>
      <c r="P88" s="94" t="s">
        <v>126</v>
      </c>
      <c r="Q88" s="94" t="s">
        <v>127</v>
      </c>
      <c r="R88" s="94" t="s">
        <v>128</v>
      </c>
      <c r="S88" s="94" t="s">
        <v>129</v>
      </c>
      <c r="T88" s="95" t="s">
        <v>130</v>
      </c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</row>
    <row r="89" s="2" customFormat="1" ht="22.8" customHeight="1">
      <c r="A89" s="39"/>
      <c r="B89" s="40"/>
      <c r="C89" s="100" t="s">
        <v>131</v>
      </c>
      <c r="D89" s="41"/>
      <c r="E89" s="41"/>
      <c r="F89" s="41"/>
      <c r="G89" s="41"/>
      <c r="H89" s="41"/>
      <c r="I89" s="41"/>
      <c r="J89" s="184">
        <f>BK89</f>
        <v>0</v>
      </c>
      <c r="K89" s="41"/>
      <c r="L89" s="45"/>
      <c r="M89" s="96"/>
      <c r="N89" s="185"/>
      <c r="O89" s="97"/>
      <c r="P89" s="186">
        <f>P90</f>
        <v>0</v>
      </c>
      <c r="Q89" s="97"/>
      <c r="R89" s="186">
        <f>R90</f>
        <v>471.15455266900892</v>
      </c>
      <c r="S89" s="97"/>
      <c r="T89" s="187">
        <f>T90</f>
        <v>150.44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68</v>
      </c>
      <c r="AU89" s="18" t="s">
        <v>108</v>
      </c>
      <c r="BK89" s="188">
        <f>BK90</f>
        <v>0</v>
      </c>
    </row>
    <row r="90" s="12" customFormat="1" ht="25.92" customHeight="1">
      <c r="A90" s="12"/>
      <c r="B90" s="189"/>
      <c r="C90" s="190"/>
      <c r="D90" s="191" t="s">
        <v>68</v>
      </c>
      <c r="E90" s="192" t="s">
        <v>132</v>
      </c>
      <c r="F90" s="192" t="s">
        <v>133</v>
      </c>
      <c r="G90" s="190"/>
      <c r="H90" s="190"/>
      <c r="I90" s="193"/>
      <c r="J90" s="194">
        <f>BK90</f>
        <v>0</v>
      </c>
      <c r="K90" s="190"/>
      <c r="L90" s="195"/>
      <c r="M90" s="196"/>
      <c r="N90" s="197"/>
      <c r="O90" s="197"/>
      <c r="P90" s="198">
        <f>P91+P226+P238+P271+P303+P314+P321+P338+P341</f>
        <v>0</v>
      </c>
      <c r="Q90" s="197"/>
      <c r="R90" s="198">
        <f>R91+R226+R238+R271+R303+R314+R321+R338+R341</f>
        <v>471.15455266900892</v>
      </c>
      <c r="S90" s="197"/>
      <c r="T90" s="199">
        <f>T91+T226+T238+T271+T303+T314+T321+T338+T341</f>
        <v>150.44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77</v>
      </c>
      <c r="AT90" s="201" t="s">
        <v>68</v>
      </c>
      <c r="AU90" s="201" t="s">
        <v>69</v>
      </c>
      <c r="AY90" s="200" t="s">
        <v>134</v>
      </c>
      <c r="BK90" s="202">
        <f>BK91+BK226+BK238+BK271+BK303+BK314+BK321+BK338+BK341</f>
        <v>0</v>
      </c>
    </row>
    <row r="91" s="12" customFormat="1" ht="22.8" customHeight="1">
      <c r="A91" s="12"/>
      <c r="B91" s="189"/>
      <c r="C91" s="190"/>
      <c r="D91" s="191" t="s">
        <v>68</v>
      </c>
      <c r="E91" s="203" t="s">
        <v>77</v>
      </c>
      <c r="F91" s="203" t="s">
        <v>135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SUM(P92:P225)</f>
        <v>0</v>
      </c>
      <c r="Q91" s="197"/>
      <c r="R91" s="198">
        <f>SUM(R92:R225)</f>
        <v>0.030354019999999999</v>
      </c>
      <c r="S91" s="197"/>
      <c r="T91" s="199">
        <f>SUM(T92:T225)</f>
        <v>110.44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77</v>
      </c>
      <c r="AT91" s="201" t="s">
        <v>68</v>
      </c>
      <c r="AU91" s="201" t="s">
        <v>77</v>
      </c>
      <c r="AY91" s="200" t="s">
        <v>134</v>
      </c>
      <c r="BK91" s="202">
        <f>SUM(BK92:BK225)</f>
        <v>0</v>
      </c>
    </row>
    <row r="92" s="2" customFormat="1" ht="16.5" customHeight="1">
      <c r="A92" s="39"/>
      <c r="B92" s="40"/>
      <c r="C92" s="205" t="s">
        <v>77</v>
      </c>
      <c r="D92" s="205" t="s">
        <v>136</v>
      </c>
      <c r="E92" s="206" t="s">
        <v>137</v>
      </c>
      <c r="F92" s="207" t="s">
        <v>138</v>
      </c>
      <c r="G92" s="208" t="s">
        <v>139</v>
      </c>
      <c r="H92" s="209">
        <v>2284</v>
      </c>
      <c r="I92" s="210"/>
      <c r="J92" s="211">
        <f>ROUND(I92*H92,2)</f>
        <v>0</v>
      </c>
      <c r="K92" s="207" t="s">
        <v>140</v>
      </c>
      <c r="L92" s="45"/>
      <c r="M92" s="212" t="s">
        <v>19</v>
      </c>
      <c r="N92" s="213" t="s">
        <v>40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141</v>
      </c>
      <c r="AT92" s="216" t="s">
        <v>136</v>
      </c>
      <c r="AU92" s="216" t="s">
        <v>79</v>
      </c>
      <c r="AY92" s="18" t="s">
        <v>134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77</v>
      </c>
      <c r="BK92" s="217">
        <f>ROUND(I92*H92,2)</f>
        <v>0</v>
      </c>
      <c r="BL92" s="18" t="s">
        <v>141</v>
      </c>
      <c r="BM92" s="216" t="s">
        <v>142</v>
      </c>
    </row>
    <row r="93" s="2" customFormat="1">
      <c r="A93" s="39"/>
      <c r="B93" s="40"/>
      <c r="C93" s="41"/>
      <c r="D93" s="218" t="s">
        <v>143</v>
      </c>
      <c r="E93" s="41"/>
      <c r="F93" s="219" t="s">
        <v>144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143</v>
      </c>
      <c r="AU93" s="18" t="s">
        <v>79</v>
      </c>
    </row>
    <row r="94" s="13" customFormat="1">
      <c r="A94" s="13"/>
      <c r="B94" s="223"/>
      <c r="C94" s="224"/>
      <c r="D94" s="225" t="s">
        <v>145</v>
      </c>
      <c r="E94" s="226" t="s">
        <v>19</v>
      </c>
      <c r="F94" s="227" t="s">
        <v>146</v>
      </c>
      <c r="G94" s="224"/>
      <c r="H94" s="228">
        <v>2284</v>
      </c>
      <c r="I94" s="229"/>
      <c r="J94" s="224"/>
      <c r="K94" s="224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145</v>
      </c>
      <c r="AU94" s="234" t="s">
        <v>79</v>
      </c>
      <c r="AV94" s="13" t="s">
        <v>79</v>
      </c>
      <c r="AW94" s="13" t="s">
        <v>31</v>
      </c>
      <c r="AX94" s="13" t="s">
        <v>77</v>
      </c>
      <c r="AY94" s="234" t="s">
        <v>134</v>
      </c>
    </row>
    <row r="95" s="2" customFormat="1" ht="24.15" customHeight="1">
      <c r="A95" s="39"/>
      <c r="B95" s="40"/>
      <c r="C95" s="205" t="s">
        <v>147</v>
      </c>
      <c r="D95" s="205" t="s">
        <v>136</v>
      </c>
      <c r="E95" s="206" t="s">
        <v>148</v>
      </c>
      <c r="F95" s="207" t="s">
        <v>149</v>
      </c>
      <c r="G95" s="208" t="s">
        <v>150</v>
      </c>
      <c r="H95" s="209">
        <v>5</v>
      </c>
      <c r="I95" s="210"/>
      <c r="J95" s="211">
        <f>ROUND(I95*H95,2)</f>
        <v>0</v>
      </c>
      <c r="K95" s="207" t="s">
        <v>140</v>
      </c>
      <c r="L95" s="45"/>
      <c r="M95" s="212" t="s">
        <v>19</v>
      </c>
      <c r="N95" s="213" t="s">
        <v>40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141</v>
      </c>
      <c r="AT95" s="216" t="s">
        <v>136</v>
      </c>
      <c r="AU95" s="216" t="s">
        <v>79</v>
      </c>
      <c r="AY95" s="18" t="s">
        <v>134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77</v>
      </c>
      <c r="BK95" s="217">
        <f>ROUND(I95*H95,2)</f>
        <v>0</v>
      </c>
      <c r="BL95" s="18" t="s">
        <v>141</v>
      </c>
      <c r="BM95" s="216" t="s">
        <v>151</v>
      </c>
    </row>
    <row r="96" s="2" customFormat="1">
      <c r="A96" s="39"/>
      <c r="B96" s="40"/>
      <c r="C96" s="41"/>
      <c r="D96" s="218" t="s">
        <v>143</v>
      </c>
      <c r="E96" s="41"/>
      <c r="F96" s="219" t="s">
        <v>152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143</v>
      </c>
      <c r="AU96" s="18" t="s">
        <v>79</v>
      </c>
    </row>
    <row r="97" s="13" customFormat="1">
      <c r="A97" s="13"/>
      <c r="B97" s="223"/>
      <c r="C97" s="224"/>
      <c r="D97" s="225" t="s">
        <v>145</v>
      </c>
      <c r="E97" s="226" t="s">
        <v>19</v>
      </c>
      <c r="F97" s="227" t="s">
        <v>153</v>
      </c>
      <c r="G97" s="224"/>
      <c r="H97" s="228">
        <v>5</v>
      </c>
      <c r="I97" s="229"/>
      <c r="J97" s="224"/>
      <c r="K97" s="224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145</v>
      </c>
      <c r="AU97" s="234" t="s">
        <v>79</v>
      </c>
      <c r="AV97" s="13" t="s">
        <v>79</v>
      </c>
      <c r="AW97" s="13" t="s">
        <v>31</v>
      </c>
      <c r="AX97" s="13" t="s">
        <v>77</v>
      </c>
      <c r="AY97" s="234" t="s">
        <v>134</v>
      </c>
    </row>
    <row r="98" s="2" customFormat="1" ht="24.15" customHeight="1">
      <c r="A98" s="39"/>
      <c r="B98" s="40"/>
      <c r="C98" s="205" t="s">
        <v>8</v>
      </c>
      <c r="D98" s="205" t="s">
        <v>136</v>
      </c>
      <c r="E98" s="206" t="s">
        <v>154</v>
      </c>
      <c r="F98" s="207" t="s">
        <v>155</v>
      </c>
      <c r="G98" s="208" t="s">
        <v>139</v>
      </c>
      <c r="H98" s="209">
        <v>190</v>
      </c>
      <c r="I98" s="210"/>
      <c r="J98" s="211">
        <f>ROUND(I98*H98,2)</f>
        <v>0</v>
      </c>
      <c r="K98" s="207" t="s">
        <v>140</v>
      </c>
      <c r="L98" s="45"/>
      <c r="M98" s="212" t="s">
        <v>19</v>
      </c>
      <c r="N98" s="213" t="s">
        <v>40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141</v>
      </c>
      <c r="AT98" s="216" t="s">
        <v>136</v>
      </c>
      <c r="AU98" s="216" t="s">
        <v>79</v>
      </c>
      <c r="AY98" s="18" t="s">
        <v>134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77</v>
      </c>
      <c r="BK98" s="217">
        <f>ROUND(I98*H98,2)</f>
        <v>0</v>
      </c>
      <c r="BL98" s="18" t="s">
        <v>141</v>
      </c>
      <c r="BM98" s="216" t="s">
        <v>156</v>
      </c>
    </row>
    <row r="99" s="2" customFormat="1">
      <c r="A99" s="39"/>
      <c r="B99" s="40"/>
      <c r="C99" s="41"/>
      <c r="D99" s="218" t="s">
        <v>143</v>
      </c>
      <c r="E99" s="41"/>
      <c r="F99" s="219" t="s">
        <v>157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143</v>
      </c>
      <c r="AU99" s="18" t="s">
        <v>79</v>
      </c>
    </row>
    <row r="100" s="13" customFormat="1">
      <c r="A100" s="13"/>
      <c r="B100" s="223"/>
      <c r="C100" s="224"/>
      <c r="D100" s="225" t="s">
        <v>145</v>
      </c>
      <c r="E100" s="226" t="s">
        <v>19</v>
      </c>
      <c r="F100" s="227" t="s">
        <v>158</v>
      </c>
      <c r="G100" s="224"/>
      <c r="H100" s="228">
        <v>190</v>
      </c>
      <c r="I100" s="229"/>
      <c r="J100" s="224"/>
      <c r="K100" s="224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145</v>
      </c>
      <c r="AU100" s="234" t="s">
        <v>79</v>
      </c>
      <c r="AV100" s="13" t="s">
        <v>79</v>
      </c>
      <c r="AW100" s="13" t="s">
        <v>31</v>
      </c>
      <c r="AX100" s="13" t="s">
        <v>77</v>
      </c>
      <c r="AY100" s="234" t="s">
        <v>134</v>
      </c>
    </row>
    <row r="101" s="2" customFormat="1" ht="21.75" customHeight="1">
      <c r="A101" s="39"/>
      <c r="B101" s="40"/>
      <c r="C101" s="205" t="s">
        <v>159</v>
      </c>
      <c r="D101" s="205" t="s">
        <v>136</v>
      </c>
      <c r="E101" s="206" t="s">
        <v>160</v>
      </c>
      <c r="F101" s="207" t="s">
        <v>161</v>
      </c>
      <c r="G101" s="208" t="s">
        <v>150</v>
      </c>
      <c r="H101" s="209">
        <v>5</v>
      </c>
      <c r="I101" s="210"/>
      <c r="J101" s="211">
        <f>ROUND(I101*H101,2)</f>
        <v>0</v>
      </c>
      <c r="K101" s="207" t="s">
        <v>140</v>
      </c>
      <c r="L101" s="45"/>
      <c r="M101" s="212" t="s">
        <v>19</v>
      </c>
      <c r="N101" s="213" t="s">
        <v>40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141</v>
      </c>
      <c r="AT101" s="216" t="s">
        <v>136</v>
      </c>
      <c r="AU101" s="216" t="s">
        <v>79</v>
      </c>
      <c r="AY101" s="18" t="s">
        <v>134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77</v>
      </c>
      <c r="BK101" s="217">
        <f>ROUND(I101*H101,2)</f>
        <v>0</v>
      </c>
      <c r="BL101" s="18" t="s">
        <v>141</v>
      </c>
      <c r="BM101" s="216" t="s">
        <v>162</v>
      </c>
    </row>
    <row r="102" s="2" customFormat="1">
      <c r="A102" s="39"/>
      <c r="B102" s="40"/>
      <c r="C102" s="41"/>
      <c r="D102" s="218" t="s">
        <v>143</v>
      </c>
      <c r="E102" s="41"/>
      <c r="F102" s="219" t="s">
        <v>163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143</v>
      </c>
      <c r="AU102" s="18" t="s">
        <v>79</v>
      </c>
    </row>
    <row r="103" s="13" customFormat="1">
      <c r="A103" s="13"/>
      <c r="B103" s="223"/>
      <c r="C103" s="224"/>
      <c r="D103" s="225" t="s">
        <v>145</v>
      </c>
      <c r="E103" s="226" t="s">
        <v>19</v>
      </c>
      <c r="F103" s="227" t="s">
        <v>153</v>
      </c>
      <c r="G103" s="224"/>
      <c r="H103" s="228">
        <v>5</v>
      </c>
      <c r="I103" s="229"/>
      <c r="J103" s="224"/>
      <c r="K103" s="224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145</v>
      </c>
      <c r="AU103" s="234" t="s">
        <v>79</v>
      </c>
      <c r="AV103" s="13" t="s">
        <v>79</v>
      </c>
      <c r="AW103" s="13" t="s">
        <v>31</v>
      </c>
      <c r="AX103" s="13" t="s">
        <v>77</v>
      </c>
      <c r="AY103" s="234" t="s">
        <v>134</v>
      </c>
    </row>
    <row r="104" s="2" customFormat="1" ht="16.5" customHeight="1">
      <c r="A104" s="39"/>
      <c r="B104" s="40"/>
      <c r="C104" s="205" t="s">
        <v>164</v>
      </c>
      <c r="D104" s="205" t="s">
        <v>136</v>
      </c>
      <c r="E104" s="206" t="s">
        <v>165</v>
      </c>
      <c r="F104" s="207" t="s">
        <v>166</v>
      </c>
      <c r="G104" s="208" t="s">
        <v>150</v>
      </c>
      <c r="H104" s="209">
        <v>5</v>
      </c>
      <c r="I104" s="210"/>
      <c r="J104" s="211">
        <f>ROUND(I104*H104,2)</f>
        <v>0</v>
      </c>
      <c r="K104" s="207" t="s">
        <v>140</v>
      </c>
      <c r="L104" s="45"/>
      <c r="M104" s="212" t="s">
        <v>19</v>
      </c>
      <c r="N104" s="213" t="s">
        <v>40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141</v>
      </c>
      <c r="AT104" s="216" t="s">
        <v>136</v>
      </c>
      <c r="AU104" s="216" t="s">
        <v>79</v>
      </c>
      <c r="AY104" s="18" t="s">
        <v>134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77</v>
      </c>
      <c r="BK104" s="217">
        <f>ROUND(I104*H104,2)</f>
        <v>0</v>
      </c>
      <c r="BL104" s="18" t="s">
        <v>141</v>
      </c>
      <c r="BM104" s="216" t="s">
        <v>167</v>
      </c>
    </row>
    <row r="105" s="2" customFormat="1">
      <c r="A105" s="39"/>
      <c r="B105" s="40"/>
      <c r="C105" s="41"/>
      <c r="D105" s="218" t="s">
        <v>143</v>
      </c>
      <c r="E105" s="41"/>
      <c r="F105" s="219" t="s">
        <v>168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143</v>
      </c>
      <c r="AU105" s="18" t="s">
        <v>79</v>
      </c>
    </row>
    <row r="106" s="13" customFormat="1">
      <c r="A106" s="13"/>
      <c r="B106" s="223"/>
      <c r="C106" s="224"/>
      <c r="D106" s="225" t="s">
        <v>145</v>
      </c>
      <c r="E106" s="226" t="s">
        <v>19</v>
      </c>
      <c r="F106" s="227" t="s">
        <v>153</v>
      </c>
      <c r="G106" s="224"/>
      <c r="H106" s="228">
        <v>5</v>
      </c>
      <c r="I106" s="229"/>
      <c r="J106" s="224"/>
      <c r="K106" s="224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145</v>
      </c>
      <c r="AU106" s="234" t="s">
        <v>79</v>
      </c>
      <c r="AV106" s="13" t="s">
        <v>79</v>
      </c>
      <c r="AW106" s="13" t="s">
        <v>31</v>
      </c>
      <c r="AX106" s="13" t="s">
        <v>77</v>
      </c>
      <c r="AY106" s="234" t="s">
        <v>134</v>
      </c>
    </row>
    <row r="107" s="2" customFormat="1" ht="16.5" customHeight="1">
      <c r="A107" s="39"/>
      <c r="B107" s="40"/>
      <c r="C107" s="205" t="s">
        <v>169</v>
      </c>
      <c r="D107" s="205" t="s">
        <v>136</v>
      </c>
      <c r="E107" s="206" t="s">
        <v>170</v>
      </c>
      <c r="F107" s="207" t="s">
        <v>171</v>
      </c>
      <c r="G107" s="208" t="s">
        <v>150</v>
      </c>
      <c r="H107" s="209">
        <v>5</v>
      </c>
      <c r="I107" s="210"/>
      <c r="J107" s="211">
        <f>ROUND(I107*H107,2)</f>
        <v>0</v>
      </c>
      <c r="K107" s="207" t="s">
        <v>140</v>
      </c>
      <c r="L107" s="45"/>
      <c r="M107" s="212" t="s">
        <v>19</v>
      </c>
      <c r="N107" s="213" t="s">
        <v>40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141</v>
      </c>
      <c r="AT107" s="216" t="s">
        <v>136</v>
      </c>
      <c r="AU107" s="216" t="s">
        <v>79</v>
      </c>
      <c r="AY107" s="18" t="s">
        <v>134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77</v>
      </c>
      <c r="BK107" s="217">
        <f>ROUND(I107*H107,2)</f>
        <v>0</v>
      </c>
      <c r="BL107" s="18" t="s">
        <v>141</v>
      </c>
      <c r="BM107" s="216" t="s">
        <v>172</v>
      </c>
    </row>
    <row r="108" s="2" customFormat="1">
      <c r="A108" s="39"/>
      <c r="B108" s="40"/>
      <c r="C108" s="41"/>
      <c r="D108" s="218" t="s">
        <v>143</v>
      </c>
      <c r="E108" s="41"/>
      <c r="F108" s="219" t="s">
        <v>173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143</v>
      </c>
      <c r="AU108" s="18" t="s">
        <v>79</v>
      </c>
    </row>
    <row r="109" s="13" customFormat="1">
      <c r="A109" s="13"/>
      <c r="B109" s="223"/>
      <c r="C109" s="224"/>
      <c r="D109" s="225" t="s">
        <v>145</v>
      </c>
      <c r="E109" s="226" t="s">
        <v>19</v>
      </c>
      <c r="F109" s="227" t="s">
        <v>153</v>
      </c>
      <c r="G109" s="224"/>
      <c r="H109" s="228">
        <v>5</v>
      </c>
      <c r="I109" s="229"/>
      <c r="J109" s="224"/>
      <c r="K109" s="224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145</v>
      </c>
      <c r="AU109" s="234" t="s">
        <v>79</v>
      </c>
      <c r="AV109" s="13" t="s">
        <v>79</v>
      </c>
      <c r="AW109" s="13" t="s">
        <v>31</v>
      </c>
      <c r="AX109" s="13" t="s">
        <v>77</v>
      </c>
      <c r="AY109" s="234" t="s">
        <v>134</v>
      </c>
    </row>
    <row r="110" s="2" customFormat="1" ht="37.8" customHeight="1">
      <c r="A110" s="39"/>
      <c r="B110" s="40"/>
      <c r="C110" s="205" t="s">
        <v>174</v>
      </c>
      <c r="D110" s="205" t="s">
        <v>136</v>
      </c>
      <c r="E110" s="206" t="s">
        <v>175</v>
      </c>
      <c r="F110" s="207" t="s">
        <v>176</v>
      </c>
      <c r="G110" s="208" t="s">
        <v>139</v>
      </c>
      <c r="H110" s="209">
        <v>105</v>
      </c>
      <c r="I110" s="210"/>
      <c r="J110" s="211">
        <f>ROUND(I110*H110,2)</f>
        <v>0</v>
      </c>
      <c r="K110" s="207" t="s">
        <v>140</v>
      </c>
      <c r="L110" s="45"/>
      <c r="M110" s="212" t="s">
        <v>19</v>
      </c>
      <c r="N110" s="213" t="s">
        <v>40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0.44</v>
      </c>
      <c r="T110" s="215">
        <f>S110*H110</f>
        <v>46.200000000000003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141</v>
      </c>
      <c r="AT110" s="216" t="s">
        <v>136</v>
      </c>
      <c r="AU110" s="216" t="s">
        <v>79</v>
      </c>
      <c r="AY110" s="18" t="s">
        <v>134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77</v>
      </c>
      <c r="BK110" s="217">
        <f>ROUND(I110*H110,2)</f>
        <v>0</v>
      </c>
      <c r="BL110" s="18" t="s">
        <v>141</v>
      </c>
      <c r="BM110" s="216" t="s">
        <v>177</v>
      </c>
    </row>
    <row r="111" s="2" customFormat="1">
      <c r="A111" s="39"/>
      <c r="B111" s="40"/>
      <c r="C111" s="41"/>
      <c r="D111" s="218" t="s">
        <v>143</v>
      </c>
      <c r="E111" s="41"/>
      <c r="F111" s="219" t="s">
        <v>178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143</v>
      </c>
      <c r="AU111" s="18" t="s">
        <v>79</v>
      </c>
    </row>
    <row r="112" s="2" customFormat="1" ht="37.8" customHeight="1">
      <c r="A112" s="39"/>
      <c r="B112" s="40"/>
      <c r="C112" s="205" t="s">
        <v>179</v>
      </c>
      <c r="D112" s="205" t="s">
        <v>136</v>
      </c>
      <c r="E112" s="206" t="s">
        <v>180</v>
      </c>
      <c r="F112" s="207" t="s">
        <v>181</v>
      </c>
      <c r="G112" s="208" t="s">
        <v>139</v>
      </c>
      <c r="H112" s="209">
        <v>146</v>
      </c>
      <c r="I112" s="210"/>
      <c r="J112" s="211">
        <f>ROUND(I112*H112,2)</f>
        <v>0</v>
      </c>
      <c r="K112" s="207" t="s">
        <v>140</v>
      </c>
      <c r="L112" s="45"/>
      <c r="M112" s="212" t="s">
        <v>19</v>
      </c>
      <c r="N112" s="213" t="s">
        <v>40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0.44</v>
      </c>
      <c r="T112" s="215">
        <f>S112*H112</f>
        <v>64.239999999999995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141</v>
      </c>
      <c r="AT112" s="216" t="s">
        <v>136</v>
      </c>
      <c r="AU112" s="216" t="s">
        <v>79</v>
      </c>
      <c r="AY112" s="18" t="s">
        <v>134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77</v>
      </c>
      <c r="BK112" s="217">
        <f>ROUND(I112*H112,2)</f>
        <v>0</v>
      </c>
      <c r="BL112" s="18" t="s">
        <v>141</v>
      </c>
      <c r="BM112" s="216" t="s">
        <v>182</v>
      </c>
    </row>
    <row r="113" s="2" customFormat="1">
      <c r="A113" s="39"/>
      <c r="B113" s="40"/>
      <c r="C113" s="41"/>
      <c r="D113" s="218" t="s">
        <v>143</v>
      </c>
      <c r="E113" s="41"/>
      <c r="F113" s="219" t="s">
        <v>183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143</v>
      </c>
      <c r="AU113" s="18" t="s">
        <v>79</v>
      </c>
    </row>
    <row r="114" s="13" customFormat="1">
      <c r="A114" s="13"/>
      <c r="B114" s="223"/>
      <c r="C114" s="224"/>
      <c r="D114" s="225" t="s">
        <v>145</v>
      </c>
      <c r="E114" s="226" t="s">
        <v>19</v>
      </c>
      <c r="F114" s="227" t="s">
        <v>184</v>
      </c>
      <c r="G114" s="224"/>
      <c r="H114" s="228">
        <v>146</v>
      </c>
      <c r="I114" s="229"/>
      <c r="J114" s="224"/>
      <c r="K114" s="224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145</v>
      </c>
      <c r="AU114" s="234" t="s">
        <v>79</v>
      </c>
      <c r="AV114" s="13" t="s">
        <v>79</v>
      </c>
      <c r="AW114" s="13" t="s">
        <v>31</v>
      </c>
      <c r="AX114" s="13" t="s">
        <v>77</v>
      </c>
      <c r="AY114" s="234" t="s">
        <v>134</v>
      </c>
    </row>
    <row r="115" s="2" customFormat="1" ht="16.5" customHeight="1">
      <c r="A115" s="39"/>
      <c r="B115" s="40"/>
      <c r="C115" s="205" t="s">
        <v>79</v>
      </c>
      <c r="D115" s="205" t="s">
        <v>136</v>
      </c>
      <c r="E115" s="206" t="s">
        <v>185</v>
      </c>
      <c r="F115" s="207" t="s">
        <v>186</v>
      </c>
      <c r="G115" s="208" t="s">
        <v>187</v>
      </c>
      <c r="H115" s="209">
        <v>30</v>
      </c>
      <c r="I115" s="210"/>
      <c r="J115" s="211">
        <f>ROUND(I115*H115,2)</f>
        <v>0</v>
      </c>
      <c r="K115" s="207" t="s">
        <v>140</v>
      </c>
      <c r="L115" s="45"/>
      <c r="M115" s="212" t="s">
        <v>19</v>
      </c>
      <c r="N115" s="213" t="s">
        <v>40</v>
      </c>
      <c r="O115" s="85"/>
      <c r="P115" s="214">
        <f>O115*H115</f>
        <v>0</v>
      </c>
      <c r="Q115" s="214">
        <v>3.2634E-05</v>
      </c>
      <c r="R115" s="214">
        <f>Q115*H115</f>
        <v>0.00097901999999999993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141</v>
      </c>
      <c r="AT115" s="216" t="s">
        <v>136</v>
      </c>
      <c r="AU115" s="216" t="s">
        <v>79</v>
      </c>
      <c r="AY115" s="18" t="s">
        <v>134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77</v>
      </c>
      <c r="BK115" s="217">
        <f>ROUND(I115*H115,2)</f>
        <v>0</v>
      </c>
      <c r="BL115" s="18" t="s">
        <v>141</v>
      </c>
      <c r="BM115" s="216" t="s">
        <v>188</v>
      </c>
    </row>
    <row r="116" s="2" customFormat="1">
      <c r="A116" s="39"/>
      <c r="B116" s="40"/>
      <c r="C116" s="41"/>
      <c r="D116" s="218" t="s">
        <v>143</v>
      </c>
      <c r="E116" s="41"/>
      <c r="F116" s="219" t="s">
        <v>189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143</v>
      </c>
      <c r="AU116" s="18" t="s">
        <v>79</v>
      </c>
    </row>
    <row r="117" s="13" customFormat="1">
      <c r="A117" s="13"/>
      <c r="B117" s="223"/>
      <c r="C117" s="224"/>
      <c r="D117" s="225" t="s">
        <v>145</v>
      </c>
      <c r="E117" s="226" t="s">
        <v>19</v>
      </c>
      <c r="F117" s="227" t="s">
        <v>190</v>
      </c>
      <c r="G117" s="224"/>
      <c r="H117" s="228">
        <v>30</v>
      </c>
      <c r="I117" s="229"/>
      <c r="J117" s="224"/>
      <c r="K117" s="224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145</v>
      </c>
      <c r="AU117" s="234" t="s">
        <v>79</v>
      </c>
      <c r="AV117" s="13" t="s">
        <v>79</v>
      </c>
      <c r="AW117" s="13" t="s">
        <v>31</v>
      </c>
      <c r="AX117" s="13" t="s">
        <v>77</v>
      </c>
      <c r="AY117" s="234" t="s">
        <v>134</v>
      </c>
    </row>
    <row r="118" s="2" customFormat="1" ht="16.5" customHeight="1">
      <c r="A118" s="39"/>
      <c r="B118" s="40"/>
      <c r="C118" s="205" t="s">
        <v>141</v>
      </c>
      <c r="D118" s="205" t="s">
        <v>136</v>
      </c>
      <c r="E118" s="206" t="s">
        <v>191</v>
      </c>
      <c r="F118" s="207" t="s">
        <v>192</v>
      </c>
      <c r="G118" s="208" t="s">
        <v>139</v>
      </c>
      <c r="H118" s="209">
        <v>2418</v>
      </c>
      <c r="I118" s="210"/>
      <c r="J118" s="211">
        <f>ROUND(I118*H118,2)</f>
        <v>0</v>
      </c>
      <c r="K118" s="207" t="s">
        <v>140</v>
      </c>
      <c r="L118" s="45"/>
      <c r="M118" s="212" t="s">
        <v>19</v>
      </c>
      <c r="N118" s="213" t="s">
        <v>40</v>
      </c>
      <c r="O118" s="85"/>
      <c r="P118" s="214">
        <f>O118*H118</f>
        <v>0</v>
      </c>
      <c r="Q118" s="214">
        <v>0</v>
      </c>
      <c r="R118" s="214">
        <f>Q118*H118</f>
        <v>0</v>
      </c>
      <c r="S118" s="214">
        <v>0</v>
      </c>
      <c r="T118" s="215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16" t="s">
        <v>141</v>
      </c>
      <c r="AT118" s="216" t="s">
        <v>136</v>
      </c>
      <c r="AU118" s="216" t="s">
        <v>79</v>
      </c>
      <c r="AY118" s="18" t="s">
        <v>134</v>
      </c>
      <c r="BE118" s="217">
        <f>IF(N118="základní",J118,0)</f>
        <v>0</v>
      </c>
      <c r="BF118" s="217">
        <f>IF(N118="snížená",J118,0)</f>
        <v>0</v>
      </c>
      <c r="BG118" s="217">
        <f>IF(N118="zákl. přenesená",J118,0)</f>
        <v>0</v>
      </c>
      <c r="BH118" s="217">
        <f>IF(N118="sníž. přenesená",J118,0)</f>
        <v>0</v>
      </c>
      <c r="BI118" s="217">
        <f>IF(N118="nulová",J118,0)</f>
        <v>0</v>
      </c>
      <c r="BJ118" s="18" t="s">
        <v>77</v>
      </c>
      <c r="BK118" s="217">
        <f>ROUND(I118*H118,2)</f>
        <v>0</v>
      </c>
      <c r="BL118" s="18" t="s">
        <v>141</v>
      </c>
      <c r="BM118" s="216" t="s">
        <v>193</v>
      </c>
    </row>
    <row r="119" s="2" customFormat="1">
      <c r="A119" s="39"/>
      <c r="B119" s="40"/>
      <c r="C119" s="41"/>
      <c r="D119" s="218" t="s">
        <v>143</v>
      </c>
      <c r="E119" s="41"/>
      <c r="F119" s="219" t="s">
        <v>194</v>
      </c>
      <c r="G119" s="41"/>
      <c r="H119" s="41"/>
      <c r="I119" s="220"/>
      <c r="J119" s="41"/>
      <c r="K119" s="41"/>
      <c r="L119" s="45"/>
      <c r="M119" s="221"/>
      <c r="N119" s="222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143</v>
      </c>
      <c r="AU119" s="18" t="s">
        <v>79</v>
      </c>
    </row>
    <row r="120" s="13" customFormat="1">
      <c r="A120" s="13"/>
      <c r="B120" s="223"/>
      <c r="C120" s="224"/>
      <c r="D120" s="225" t="s">
        <v>145</v>
      </c>
      <c r="E120" s="226" t="s">
        <v>19</v>
      </c>
      <c r="F120" s="227" t="s">
        <v>195</v>
      </c>
      <c r="G120" s="224"/>
      <c r="H120" s="228">
        <v>2283</v>
      </c>
      <c r="I120" s="229"/>
      <c r="J120" s="224"/>
      <c r="K120" s="224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145</v>
      </c>
      <c r="AU120" s="234" t="s">
        <v>79</v>
      </c>
      <c r="AV120" s="13" t="s">
        <v>79</v>
      </c>
      <c r="AW120" s="13" t="s">
        <v>31</v>
      </c>
      <c r="AX120" s="13" t="s">
        <v>69</v>
      </c>
      <c r="AY120" s="234" t="s">
        <v>134</v>
      </c>
    </row>
    <row r="121" s="13" customFormat="1">
      <c r="A121" s="13"/>
      <c r="B121" s="223"/>
      <c r="C121" s="224"/>
      <c r="D121" s="225" t="s">
        <v>145</v>
      </c>
      <c r="E121" s="226" t="s">
        <v>19</v>
      </c>
      <c r="F121" s="227" t="s">
        <v>196</v>
      </c>
      <c r="G121" s="224"/>
      <c r="H121" s="228">
        <v>135</v>
      </c>
      <c r="I121" s="229"/>
      <c r="J121" s="224"/>
      <c r="K121" s="224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145</v>
      </c>
      <c r="AU121" s="234" t="s">
        <v>79</v>
      </c>
      <c r="AV121" s="13" t="s">
        <v>79</v>
      </c>
      <c r="AW121" s="13" t="s">
        <v>31</v>
      </c>
      <c r="AX121" s="13" t="s">
        <v>69</v>
      </c>
      <c r="AY121" s="234" t="s">
        <v>134</v>
      </c>
    </row>
    <row r="122" s="14" customFormat="1">
      <c r="A122" s="14"/>
      <c r="B122" s="235"/>
      <c r="C122" s="236"/>
      <c r="D122" s="225" t="s">
        <v>145</v>
      </c>
      <c r="E122" s="237" t="s">
        <v>19</v>
      </c>
      <c r="F122" s="238" t="s">
        <v>197</v>
      </c>
      <c r="G122" s="236"/>
      <c r="H122" s="239">
        <v>2418</v>
      </c>
      <c r="I122" s="240"/>
      <c r="J122" s="236"/>
      <c r="K122" s="236"/>
      <c r="L122" s="241"/>
      <c r="M122" s="242"/>
      <c r="N122" s="243"/>
      <c r="O122" s="243"/>
      <c r="P122" s="243"/>
      <c r="Q122" s="243"/>
      <c r="R122" s="243"/>
      <c r="S122" s="243"/>
      <c r="T122" s="244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5" t="s">
        <v>145</v>
      </c>
      <c r="AU122" s="245" t="s">
        <v>79</v>
      </c>
      <c r="AV122" s="14" t="s">
        <v>141</v>
      </c>
      <c r="AW122" s="14" t="s">
        <v>31</v>
      </c>
      <c r="AX122" s="14" t="s">
        <v>77</v>
      </c>
      <c r="AY122" s="245" t="s">
        <v>134</v>
      </c>
    </row>
    <row r="123" s="2" customFormat="1" ht="24.15" customHeight="1">
      <c r="A123" s="39"/>
      <c r="B123" s="40"/>
      <c r="C123" s="205" t="s">
        <v>198</v>
      </c>
      <c r="D123" s="205" t="s">
        <v>136</v>
      </c>
      <c r="E123" s="206" t="s">
        <v>199</v>
      </c>
      <c r="F123" s="207" t="s">
        <v>200</v>
      </c>
      <c r="G123" s="208" t="s">
        <v>201</v>
      </c>
      <c r="H123" s="209">
        <v>20</v>
      </c>
      <c r="I123" s="210"/>
      <c r="J123" s="211">
        <f>ROUND(I123*H123,2)</f>
        <v>0</v>
      </c>
      <c r="K123" s="207" t="s">
        <v>140</v>
      </c>
      <c r="L123" s="45"/>
      <c r="M123" s="212" t="s">
        <v>19</v>
      </c>
      <c r="N123" s="213" t="s">
        <v>40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141</v>
      </c>
      <c r="AT123" s="216" t="s">
        <v>136</v>
      </c>
      <c r="AU123" s="216" t="s">
        <v>79</v>
      </c>
      <c r="AY123" s="18" t="s">
        <v>134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77</v>
      </c>
      <c r="BK123" s="217">
        <f>ROUND(I123*H123,2)</f>
        <v>0</v>
      </c>
      <c r="BL123" s="18" t="s">
        <v>141</v>
      </c>
      <c r="BM123" s="216" t="s">
        <v>202</v>
      </c>
    </row>
    <row r="124" s="2" customFormat="1">
      <c r="A124" s="39"/>
      <c r="B124" s="40"/>
      <c r="C124" s="41"/>
      <c r="D124" s="218" t="s">
        <v>143</v>
      </c>
      <c r="E124" s="41"/>
      <c r="F124" s="219" t="s">
        <v>203</v>
      </c>
      <c r="G124" s="41"/>
      <c r="H124" s="41"/>
      <c r="I124" s="220"/>
      <c r="J124" s="41"/>
      <c r="K124" s="41"/>
      <c r="L124" s="45"/>
      <c r="M124" s="221"/>
      <c r="N124" s="222"/>
      <c r="O124" s="85"/>
      <c r="P124" s="85"/>
      <c r="Q124" s="85"/>
      <c r="R124" s="85"/>
      <c r="S124" s="85"/>
      <c r="T124" s="86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T124" s="18" t="s">
        <v>143</v>
      </c>
      <c r="AU124" s="18" t="s">
        <v>79</v>
      </c>
    </row>
    <row r="125" s="13" customFormat="1">
      <c r="A125" s="13"/>
      <c r="B125" s="223"/>
      <c r="C125" s="224"/>
      <c r="D125" s="225" t="s">
        <v>145</v>
      </c>
      <c r="E125" s="226" t="s">
        <v>19</v>
      </c>
      <c r="F125" s="227" t="s">
        <v>204</v>
      </c>
      <c r="G125" s="224"/>
      <c r="H125" s="228">
        <v>20</v>
      </c>
      <c r="I125" s="229"/>
      <c r="J125" s="224"/>
      <c r="K125" s="224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145</v>
      </c>
      <c r="AU125" s="234" t="s">
        <v>79</v>
      </c>
      <c r="AV125" s="13" t="s">
        <v>79</v>
      </c>
      <c r="AW125" s="13" t="s">
        <v>31</v>
      </c>
      <c r="AX125" s="13" t="s">
        <v>77</v>
      </c>
      <c r="AY125" s="234" t="s">
        <v>134</v>
      </c>
    </row>
    <row r="126" s="2" customFormat="1" ht="16.5" customHeight="1">
      <c r="A126" s="39"/>
      <c r="B126" s="40"/>
      <c r="C126" s="205" t="s">
        <v>205</v>
      </c>
      <c r="D126" s="205" t="s">
        <v>136</v>
      </c>
      <c r="E126" s="206" t="s">
        <v>206</v>
      </c>
      <c r="F126" s="207" t="s">
        <v>207</v>
      </c>
      <c r="G126" s="208" t="s">
        <v>208</v>
      </c>
      <c r="H126" s="209">
        <v>45.130000000000003</v>
      </c>
      <c r="I126" s="210"/>
      <c r="J126" s="211">
        <f>ROUND(I126*H126,2)</f>
        <v>0</v>
      </c>
      <c r="K126" s="207" t="s">
        <v>140</v>
      </c>
      <c r="L126" s="45"/>
      <c r="M126" s="212" t="s">
        <v>19</v>
      </c>
      <c r="N126" s="213" t="s">
        <v>40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141</v>
      </c>
      <c r="AT126" s="216" t="s">
        <v>136</v>
      </c>
      <c r="AU126" s="216" t="s">
        <v>79</v>
      </c>
      <c r="AY126" s="18" t="s">
        <v>134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77</v>
      </c>
      <c r="BK126" s="217">
        <f>ROUND(I126*H126,2)</f>
        <v>0</v>
      </c>
      <c r="BL126" s="18" t="s">
        <v>141</v>
      </c>
      <c r="BM126" s="216" t="s">
        <v>209</v>
      </c>
    </row>
    <row r="127" s="2" customFormat="1">
      <c r="A127" s="39"/>
      <c r="B127" s="40"/>
      <c r="C127" s="41"/>
      <c r="D127" s="218" t="s">
        <v>143</v>
      </c>
      <c r="E127" s="41"/>
      <c r="F127" s="219" t="s">
        <v>210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143</v>
      </c>
      <c r="AU127" s="18" t="s">
        <v>79</v>
      </c>
    </row>
    <row r="128" s="2" customFormat="1" ht="21.75" customHeight="1">
      <c r="A128" s="39"/>
      <c r="B128" s="40"/>
      <c r="C128" s="205" t="s">
        <v>211</v>
      </c>
      <c r="D128" s="205" t="s">
        <v>136</v>
      </c>
      <c r="E128" s="206" t="s">
        <v>212</v>
      </c>
      <c r="F128" s="207" t="s">
        <v>213</v>
      </c>
      <c r="G128" s="208" t="s">
        <v>208</v>
      </c>
      <c r="H128" s="209">
        <v>226.19999999999999</v>
      </c>
      <c r="I128" s="210"/>
      <c r="J128" s="211">
        <f>ROUND(I128*H128,2)</f>
        <v>0</v>
      </c>
      <c r="K128" s="207" t="s">
        <v>140</v>
      </c>
      <c r="L128" s="45"/>
      <c r="M128" s="212" t="s">
        <v>19</v>
      </c>
      <c r="N128" s="213" t="s">
        <v>40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141</v>
      </c>
      <c r="AT128" s="216" t="s">
        <v>136</v>
      </c>
      <c r="AU128" s="216" t="s">
        <v>79</v>
      </c>
      <c r="AY128" s="18" t="s">
        <v>134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77</v>
      </c>
      <c r="BK128" s="217">
        <f>ROUND(I128*H128,2)</f>
        <v>0</v>
      </c>
      <c r="BL128" s="18" t="s">
        <v>141</v>
      </c>
      <c r="BM128" s="216" t="s">
        <v>214</v>
      </c>
    </row>
    <row r="129" s="2" customFormat="1">
      <c r="A129" s="39"/>
      <c r="B129" s="40"/>
      <c r="C129" s="41"/>
      <c r="D129" s="218" t="s">
        <v>143</v>
      </c>
      <c r="E129" s="41"/>
      <c r="F129" s="219" t="s">
        <v>215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143</v>
      </c>
      <c r="AU129" s="18" t="s">
        <v>79</v>
      </c>
    </row>
    <row r="130" s="13" customFormat="1">
      <c r="A130" s="13"/>
      <c r="B130" s="223"/>
      <c r="C130" s="224"/>
      <c r="D130" s="225" t="s">
        <v>145</v>
      </c>
      <c r="E130" s="226" t="s">
        <v>19</v>
      </c>
      <c r="F130" s="227" t="s">
        <v>216</v>
      </c>
      <c r="G130" s="224"/>
      <c r="H130" s="228">
        <v>197.40000000000001</v>
      </c>
      <c r="I130" s="229"/>
      <c r="J130" s="224"/>
      <c r="K130" s="224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145</v>
      </c>
      <c r="AU130" s="234" t="s">
        <v>79</v>
      </c>
      <c r="AV130" s="13" t="s">
        <v>79</v>
      </c>
      <c r="AW130" s="13" t="s">
        <v>31</v>
      </c>
      <c r="AX130" s="13" t="s">
        <v>69</v>
      </c>
      <c r="AY130" s="234" t="s">
        <v>134</v>
      </c>
    </row>
    <row r="131" s="13" customFormat="1">
      <c r="A131" s="13"/>
      <c r="B131" s="223"/>
      <c r="C131" s="224"/>
      <c r="D131" s="225" t="s">
        <v>145</v>
      </c>
      <c r="E131" s="226" t="s">
        <v>19</v>
      </c>
      <c r="F131" s="227" t="s">
        <v>217</v>
      </c>
      <c r="G131" s="224"/>
      <c r="H131" s="228">
        <v>28.800000000000001</v>
      </c>
      <c r="I131" s="229"/>
      <c r="J131" s="224"/>
      <c r="K131" s="224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145</v>
      </c>
      <c r="AU131" s="234" t="s">
        <v>79</v>
      </c>
      <c r="AV131" s="13" t="s">
        <v>79</v>
      </c>
      <c r="AW131" s="13" t="s">
        <v>31</v>
      </c>
      <c r="AX131" s="13" t="s">
        <v>69</v>
      </c>
      <c r="AY131" s="234" t="s">
        <v>134</v>
      </c>
    </row>
    <row r="132" s="14" customFormat="1">
      <c r="A132" s="14"/>
      <c r="B132" s="235"/>
      <c r="C132" s="236"/>
      <c r="D132" s="225" t="s">
        <v>145</v>
      </c>
      <c r="E132" s="237" t="s">
        <v>19</v>
      </c>
      <c r="F132" s="238" t="s">
        <v>218</v>
      </c>
      <c r="G132" s="236"/>
      <c r="H132" s="239">
        <v>226.19999999999999</v>
      </c>
      <c r="I132" s="240"/>
      <c r="J132" s="236"/>
      <c r="K132" s="236"/>
      <c r="L132" s="241"/>
      <c r="M132" s="242"/>
      <c r="N132" s="243"/>
      <c r="O132" s="243"/>
      <c r="P132" s="243"/>
      <c r="Q132" s="243"/>
      <c r="R132" s="243"/>
      <c r="S132" s="243"/>
      <c r="T132" s="24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5" t="s">
        <v>145</v>
      </c>
      <c r="AU132" s="245" t="s">
        <v>79</v>
      </c>
      <c r="AV132" s="14" t="s">
        <v>141</v>
      </c>
      <c r="AW132" s="14" t="s">
        <v>31</v>
      </c>
      <c r="AX132" s="14" t="s">
        <v>77</v>
      </c>
      <c r="AY132" s="245" t="s">
        <v>134</v>
      </c>
    </row>
    <row r="133" s="2" customFormat="1" ht="24.15" customHeight="1">
      <c r="A133" s="39"/>
      <c r="B133" s="40"/>
      <c r="C133" s="205" t="s">
        <v>219</v>
      </c>
      <c r="D133" s="205" t="s">
        <v>136</v>
      </c>
      <c r="E133" s="206" t="s">
        <v>220</v>
      </c>
      <c r="F133" s="207" t="s">
        <v>221</v>
      </c>
      <c r="G133" s="208" t="s">
        <v>208</v>
      </c>
      <c r="H133" s="209">
        <v>251.59999999999999</v>
      </c>
      <c r="I133" s="210"/>
      <c r="J133" s="211">
        <f>ROUND(I133*H133,2)</f>
        <v>0</v>
      </c>
      <c r="K133" s="207" t="s">
        <v>140</v>
      </c>
      <c r="L133" s="45"/>
      <c r="M133" s="212" t="s">
        <v>19</v>
      </c>
      <c r="N133" s="213" t="s">
        <v>40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141</v>
      </c>
      <c r="AT133" s="216" t="s">
        <v>136</v>
      </c>
      <c r="AU133" s="216" t="s">
        <v>79</v>
      </c>
      <c r="AY133" s="18" t="s">
        <v>134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77</v>
      </c>
      <c r="BK133" s="217">
        <f>ROUND(I133*H133,2)</f>
        <v>0</v>
      </c>
      <c r="BL133" s="18" t="s">
        <v>141</v>
      </c>
      <c r="BM133" s="216" t="s">
        <v>222</v>
      </c>
    </row>
    <row r="134" s="2" customFormat="1">
      <c r="A134" s="39"/>
      <c r="B134" s="40"/>
      <c r="C134" s="41"/>
      <c r="D134" s="218" t="s">
        <v>143</v>
      </c>
      <c r="E134" s="41"/>
      <c r="F134" s="219" t="s">
        <v>223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143</v>
      </c>
      <c r="AU134" s="18" t="s">
        <v>79</v>
      </c>
    </row>
    <row r="135" s="13" customFormat="1">
      <c r="A135" s="13"/>
      <c r="B135" s="223"/>
      <c r="C135" s="224"/>
      <c r="D135" s="225" t="s">
        <v>145</v>
      </c>
      <c r="E135" s="226" t="s">
        <v>19</v>
      </c>
      <c r="F135" s="227" t="s">
        <v>224</v>
      </c>
      <c r="G135" s="224"/>
      <c r="H135" s="228">
        <v>219.59999999999999</v>
      </c>
      <c r="I135" s="229"/>
      <c r="J135" s="224"/>
      <c r="K135" s="224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145</v>
      </c>
      <c r="AU135" s="234" t="s">
        <v>79</v>
      </c>
      <c r="AV135" s="13" t="s">
        <v>79</v>
      </c>
      <c r="AW135" s="13" t="s">
        <v>31</v>
      </c>
      <c r="AX135" s="13" t="s">
        <v>69</v>
      </c>
      <c r="AY135" s="234" t="s">
        <v>134</v>
      </c>
    </row>
    <row r="136" s="13" customFormat="1">
      <c r="A136" s="13"/>
      <c r="B136" s="223"/>
      <c r="C136" s="224"/>
      <c r="D136" s="225" t="s">
        <v>145</v>
      </c>
      <c r="E136" s="226" t="s">
        <v>19</v>
      </c>
      <c r="F136" s="227" t="s">
        <v>225</v>
      </c>
      <c r="G136" s="224"/>
      <c r="H136" s="228">
        <v>32</v>
      </c>
      <c r="I136" s="229"/>
      <c r="J136" s="224"/>
      <c r="K136" s="224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145</v>
      </c>
      <c r="AU136" s="234" t="s">
        <v>79</v>
      </c>
      <c r="AV136" s="13" t="s">
        <v>79</v>
      </c>
      <c r="AW136" s="13" t="s">
        <v>31</v>
      </c>
      <c r="AX136" s="13" t="s">
        <v>69</v>
      </c>
      <c r="AY136" s="234" t="s">
        <v>134</v>
      </c>
    </row>
    <row r="137" s="14" customFormat="1">
      <c r="A137" s="14"/>
      <c r="B137" s="235"/>
      <c r="C137" s="236"/>
      <c r="D137" s="225" t="s">
        <v>145</v>
      </c>
      <c r="E137" s="237" t="s">
        <v>19</v>
      </c>
      <c r="F137" s="238" t="s">
        <v>218</v>
      </c>
      <c r="G137" s="236"/>
      <c r="H137" s="239">
        <v>251.59999999999999</v>
      </c>
      <c r="I137" s="240"/>
      <c r="J137" s="236"/>
      <c r="K137" s="236"/>
      <c r="L137" s="241"/>
      <c r="M137" s="242"/>
      <c r="N137" s="243"/>
      <c r="O137" s="243"/>
      <c r="P137" s="243"/>
      <c r="Q137" s="243"/>
      <c r="R137" s="243"/>
      <c r="S137" s="243"/>
      <c r="T137" s="24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5" t="s">
        <v>145</v>
      </c>
      <c r="AU137" s="245" t="s">
        <v>79</v>
      </c>
      <c r="AV137" s="14" t="s">
        <v>141</v>
      </c>
      <c r="AW137" s="14" t="s">
        <v>31</v>
      </c>
      <c r="AX137" s="14" t="s">
        <v>77</v>
      </c>
      <c r="AY137" s="245" t="s">
        <v>134</v>
      </c>
    </row>
    <row r="138" s="2" customFormat="1" ht="16.5" customHeight="1">
      <c r="A138" s="39"/>
      <c r="B138" s="40"/>
      <c r="C138" s="205" t="s">
        <v>226</v>
      </c>
      <c r="D138" s="205" t="s">
        <v>136</v>
      </c>
      <c r="E138" s="206" t="s">
        <v>227</v>
      </c>
      <c r="F138" s="207" t="s">
        <v>228</v>
      </c>
      <c r="G138" s="208" t="s">
        <v>208</v>
      </c>
      <c r="H138" s="209">
        <v>25.399999999999999</v>
      </c>
      <c r="I138" s="210"/>
      <c r="J138" s="211">
        <f>ROUND(I138*H138,2)</f>
        <v>0</v>
      </c>
      <c r="K138" s="207" t="s">
        <v>140</v>
      </c>
      <c r="L138" s="45"/>
      <c r="M138" s="212" t="s">
        <v>19</v>
      </c>
      <c r="N138" s="213" t="s">
        <v>40</v>
      </c>
      <c r="O138" s="85"/>
      <c r="P138" s="214">
        <f>O138*H138</f>
        <v>0</v>
      </c>
      <c r="Q138" s="214">
        <v>0</v>
      </c>
      <c r="R138" s="214">
        <f>Q138*H138</f>
        <v>0</v>
      </c>
      <c r="S138" s="214">
        <v>0</v>
      </c>
      <c r="T138" s="215">
        <f>S138*H138</f>
        <v>0</v>
      </c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R138" s="216" t="s">
        <v>141</v>
      </c>
      <c r="AT138" s="216" t="s">
        <v>136</v>
      </c>
      <c r="AU138" s="216" t="s">
        <v>79</v>
      </c>
      <c r="AY138" s="18" t="s">
        <v>134</v>
      </c>
      <c r="BE138" s="217">
        <f>IF(N138="základní",J138,0)</f>
        <v>0</v>
      </c>
      <c r="BF138" s="217">
        <f>IF(N138="snížená",J138,0)</f>
        <v>0</v>
      </c>
      <c r="BG138" s="217">
        <f>IF(N138="zákl. přenesená",J138,0)</f>
        <v>0</v>
      </c>
      <c r="BH138" s="217">
        <f>IF(N138="sníž. přenesená",J138,0)</f>
        <v>0</v>
      </c>
      <c r="BI138" s="217">
        <f>IF(N138="nulová",J138,0)</f>
        <v>0</v>
      </c>
      <c r="BJ138" s="18" t="s">
        <v>77</v>
      </c>
      <c r="BK138" s="217">
        <f>ROUND(I138*H138,2)</f>
        <v>0</v>
      </c>
      <c r="BL138" s="18" t="s">
        <v>141</v>
      </c>
      <c r="BM138" s="216" t="s">
        <v>229</v>
      </c>
    </row>
    <row r="139" s="2" customFormat="1">
      <c r="A139" s="39"/>
      <c r="B139" s="40"/>
      <c r="C139" s="41"/>
      <c r="D139" s="218" t="s">
        <v>143</v>
      </c>
      <c r="E139" s="41"/>
      <c r="F139" s="219" t="s">
        <v>230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143</v>
      </c>
      <c r="AU139" s="18" t="s">
        <v>79</v>
      </c>
    </row>
    <row r="140" s="13" customFormat="1">
      <c r="A140" s="13"/>
      <c r="B140" s="223"/>
      <c r="C140" s="224"/>
      <c r="D140" s="225" t="s">
        <v>145</v>
      </c>
      <c r="E140" s="226" t="s">
        <v>19</v>
      </c>
      <c r="F140" s="227" t="s">
        <v>231</v>
      </c>
      <c r="G140" s="224"/>
      <c r="H140" s="228">
        <v>22.199999999999999</v>
      </c>
      <c r="I140" s="229"/>
      <c r="J140" s="224"/>
      <c r="K140" s="224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145</v>
      </c>
      <c r="AU140" s="234" t="s">
        <v>79</v>
      </c>
      <c r="AV140" s="13" t="s">
        <v>79</v>
      </c>
      <c r="AW140" s="13" t="s">
        <v>31</v>
      </c>
      <c r="AX140" s="13" t="s">
        <v>69</v>
      </c>
      <c r="AY140" s="234" t="s">
        <v>134</v>
      </c>
    </row>
    <row r="141" s="13" customFormat="1">
      <c r="A141" s="13"/>
      <c r="B141" s="223"/>
      <c r="C141" s="224"/>
      <c r="D141" s="225" t="s">
        <v>145</v>
      </c>
      <c r="E141" s="226" t="s">
        <v>19</v>
      </c>
      <c r="F141" s="227" t="s">
        <v>232</v>
      </c>
      <c r="G141" s="224"/>
      <c r="H141" s="228">
        <v>3.2000000000000002</v>
      </c>
      <c r="I141" s="229"/>
      <c r="J141" s="224"/>
      <c r="K141" s="224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145</v>
      </c>
      <c r="AU141" s="234" t="s">
        <v>79</v>
      </c>
      <c r="AV141" s="13" t="s">
        <v>79</v>
      </c>
      <c r="AW141" s="13" t="s">
        <v>31</v>
      </c>
      <c r="AX141" s="13" t="s">
        <v>69</v>
      </c>
      <c r="AY141" s="234" t="s">
        <v>134</v>
      </c>
    </row>
    <row r="142" s="14" customFormat="1">
      <c r="A142" s="14"/>
      <c r="B142" s="235"/>
      <c r="C142" s="236"/>
      <c r="D142" s="225" t="s">
        <v>145</v>
      </c>
      <c r="E142" s="237" t="s">
        <v>19</v>
      </c>
      <c r="F142" s="238" t="s">
        <v>218</v>
      </c>
      <c r="G142" s="236"/>
      <c r="H142" s="239">
        <v>25.399999999999999</v>
      </c>
      <c r="I142" s="240"/>
      <c r="J142" s="236"/>
      <c r="K142" s="236"/>
      <c r="L142" s="241"/>
      <c r="M142" s="242"/>
      <c r="N142" s="243"/>
      <c r="O142" s="243"/>
      <c r="P142" s="243"/>
      <c r="Q142" s="243"/>
      <c r="R142" s="243"/>
      <c r="S142" s="243"/>
      <c r="T142" s="24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45" t="s">
        <v>145</v>
      </c>
      <c r="AU142" s="245" t="s">
        <v>79</v>
      </c>
      <c r="AV142" s="14" t="s">
        <v>141</v>
      </c>
      <c r="AW142" s="14" t="s">
        <v>31</v>
      </c>
      <c r="AX142" s="14" t="s">
        <v>77</v>
      </c>
      <c r="AY142" s="245" t="s">
        <v>134</v>
      </c>
    </row>
    <row r="143" s="2" customFormat="1" ht="24.15" customHeight="1">
      <c r="A143" s="39"/>
      <c r="B143" s="40"/>
      <c r="C143" s="205" t="s">
        <v>233</v>
      </c>
      <c r="D143" s="205" t="s">
        <v>136</v>
      </c>
      <c r="E143" s="206" t="s">
        <v>234</v>
      </c>
      <c r="F143" s="207" t="s">
        <v>235</v>
      </c>
      <c r="G143" s="208" t="s">
        <v>208</v>
      </c>
      <c r="H143" s="209">
        <v>45.130000000000003</v>
      </c>
      <c r="I143" s="210"/>
      <c r="J143" s="211">
        <f>ROUND(I143*H143,2)</f>
        <v>0</v>
      </c>
      <c r="K143" s="207" t="s">
        <v>140</v>
      </c>
      <c r="L143" s="45"/>
      <c r="M143" s="212" t="s">
        <v>19</v>
      </c>
      <c r="N143" s="213" t="s">
        <v>40</v>
      </c>
      <c r="O143" s="85"/>
      <c r="P143" s="214">
        <f>O143*H143</f>
        <v>0</v>
      </c>
      <c r="Q143" s="214">
        <v>0</v>
      </c>
      <c r="R143" s="214">
        <f>Q143*H143</f>
        <v>0</v>
      </c>
      <c r="S143" s="214">
        <v>0</v>
      </c>
      <c r="T143" s="215">
        <f>S143*H143</f>
        <v>0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16" t="s">
        <v>141</v>
      </c>
      <c r="AT143" s="216" t="s">
        <v>136</v>
      </c>
      <c r="AU143" s="216" t="s">
        <v>79</v>
      </c>
      <c r="AY143" s="18" t="s">
        <v>134</v>
      </c>
      <c r="BE143" s="217">
        <f>IF(N143="základní",J143,0)</f>
        <v>0</v>
      </c>
      <c r="BF143" s="217">
        <f>IF(N143="snížená",J143,0)</f>
        <v>0</v>
      </c>
      <c r="BG143" s="217">
        <f>IF(N143="zákl. přenesená",J143,0)</f>
        <v>0</v>
      </c>
      <c r="BH143" s="217">
        <f>IF(N143="sníž. přenesená",J143,0)</f>
        <v>0</v>
      </c>
      <c r="BI143" s="217">
        <f>IF(N143="nulová",J143,0)</f>
        <v>0</v>
      </c>
      <c r="BJ143" s="18" t="s">
        <v>77</v>
      </c>
      <c r="BK143" s="217">
        <f>ROUND(I143*H143,2)</f>
        <v>0</v>
      </c>
      <c r="BL143" s="18" t="s">
        <v>141</v>
      </c>
      <c r="BM143" s="216" t="s">
        <v>236</v>
      </c>
    </row>
    <row r="144" s="2" customFormat="1">
      <c r="A144" s="39"/>
      <c r="B144" s="40"/>
      <c r="C144" s="41"/>
      <c r="D144" s="218" t="s">
        <v>143</v>
      </c>
      <c r="E144" s="41"/>
      <c r="F144" s="219" t="s">
        <v>237</v>
      </c>
      <c r="G144" s="41"/>
      <c r="H144" s="41"/>
      <c r="I144" s="220"/>
      <c r="J144" s="41"/>
      <c r="K144" s="41"/>
      <c r="L144" s="45"/>
      <c r="M144" s="221"/>
      <c r="N144" s="222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143</v>
      </c>
      <c r="AU144" s="18" t="s">
        <v>79</v>
      </c>
    </row>
    <row r="145" s="13" customFormat="1">
      <c r="A145" s="13"/>
      <c r="B145" s="223"/>
      <c r="C145" s="224"/>
      <c r="D145" s="225" t="s">
        <v>145</v>
      </c>
      <c r="E145" s="226" t="s">
        <v>19</v>
      </c>
      <c r="F145" s="227" t="s">
        <v>238</v>
      </c>
      <c r="G145" s="224"/>
      <c r="H145" s="228">
        <v>8.5</v>
      </c>
      <c r="I145" s="229"/>
      <c r="J145" s="224"/>
      <c r="K145" s="224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145</v>
      </c>
      <c r="AU145" s="234" t="s">
        <v>79</v>
      </c>
      <c r="AV145" s="13" t="s">
        <v>79</v>
      </c>
      <c r="AW145" s="13" t="s">
        <v>31</v>
      </c>
      <c r="AX145" s="13" t="s">
        <v>69</v>
      </c>
      <c r="AY145" s="234" t="s">
        <v>134</v>
      </c>
    </row>
    <row r="146" s="13" customFormat="1">
      <c r="A146" s="13"/>
      <c r="B146" s="223"/>
      <c r="C146" s="224"/>
      <c r="D146" s="225" t="s">
        <v>145</v>
      </c>
      <c r="E146" s="226" t="s">
        <v>19</v>
      </c>
      <c r="F146" s="227" t="s">
        <v>239</v>
      </c>
      <c r="G146" s="224"/>
      <c r="H146" s="228">
        <v>17.280000000000001</v>
      </c>
      <c r="I146" s="229"/>
      <c r="J146" s="224"/>
      <c r="K146" s="224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145</v>
      </c>
      <c r="AU146" s="234" t="s">
        <v>79</v>
      </c>
      <c r="AV146" s="13" t="s">
        <v>79</v>
      </c>
      <c r="AW146" s="13" t="s">
        <v>31</v>
      </c>
      <c r="AX146" s="13" t="s">
        <v>69</v>
      </c>
      <c r="AY146" s="234" t="s">
        <v>134</v>
      </c>
    </row>
    <row r="147" s="13" customFormat="1">
      <c r="A147" s="13"/>
      <c r="B147" s="223"/>
      <c r="C147" s="224"/>
      <c r="D147" s="225" t="s">
        <v>145</v>
      </c>
      <c r="E147" s="226" t="s">
        <v>19</v>
      </c>
      <c r="F147" s="227" t="s">
        <v>240</v>
      </c>
      <c r="G147" s="224"/>
      <c r="H147" s="228">
        <v>19.350000000000001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145</v>
      </c>
      <c r="AU147" s="234" t="s">
        <v>79</v>
      </c>
      <c r="AV147" s="13" t="s">
        <v>79</v>
      </c>
      <c r="AW147" s="13" t="s">
        <v>31</v>
      </c>
      <c r="AX147" s="13" t="s">
        <v>69</v>
      </c>
      <c r="AY147" s="234" t="s">
        <v>134</v>
      </c>
    </row>
    <row r="148" s="14" customFormat="1">
      <c r="A148" s="14"/>
      <c r="B148" s="235"/>
      <c r="C148" s="236"/>
      <c r="D148" s="225" t="s">
        <v>145</v>
      </c>
      <c r="E148" s="237" t="s">
        <v>19</v>
      </c>
      <c r="F148" s="238" t="s">
        <v>197</v>
      </c>
      <c r="G148" s="236"/>
      <c r="H148" s="239">
        <v>45.130000000000003</v>
      </c>
      <c r="I148" s="240"/>
      <c r="J148" s="236"/>
      <c r="K148" s="236"/>
      <c r="L148" s="241"/>
      <c r="M148" s="242"/>
      <c r="N148" s="243"/>
      <c r="O148" s="243"/>
      <c r="P148" s="243"/>
      <c r="Q148" s="243"/>
      <c r="R148" s="243"/>
      <c r="S148" s="243"/>
      <c r="T148" s="24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45" t="s">
        <v>145</v>
      </c>
      <c r="AU148" s="245" t="s">
        <v>79</v>
      </c>
      <c r="AV148" s="14" t="s">
        <v>141</v>
      </c>
      <c r="AW148" s="14" t="s">
        <v>31</v>
      </c>
      <c r="AX148" s="14" t="s">
        <v>77</v>
      </c>
      <c r="AY148" s="245" t="s">
        <v>134</v>
      </c>
    </row>
    <row r="149" s="2" customFormat="1" ht="24.15" customHeight="1">
      <c r="A149" s="39"/>
      <c r="B149" s="40"/>
      <c r="C149" s="205" t="s">
        <v>241</v>
      </c>
      <c r="D149" s="205" t="s">
        <v>136</v>
      </c>
      <c r="E149" s="206" t="s">
        <v>242</v>
      </c>
      <c r="F149" s="207" t="s">
        <v>243</v>
      </c>
      <c r="G149" s="208" t="s">
        <v>150</v>
      </c>
      <c r="H149" s="209">
        <v>5</v>
      </c>
      <c r="I149" s="210"/>
      <c r="J149" s="211">
        <f>ROUND(I149*H149,2)</f>
        <v>0</v>
      </c>
      <c r="K149" s="207" t="s">
        <v>140</v>
      </c>
      <c r="L149" s="45"/>
      <c r="M149" s="212" t="s">
        <v>19</v>
      </c>
      <c r="N149" s="213" t="s">
        <v>40</v>
      </c>
      <c r="O149" s="85"/>
      <c r="P149" s="214">
        <f>O149*H149</f>
        <v>0</v>
      </c>
      <c r="Q149" s="214">
        <v>0</v>
      </c>
      <c r="R149" s="214">
        <f>Q149*H149</f>
        <v>0</v>
      </c>
      <c r="S149" s="214">
        <v>0</v>
      </c>
      <c r="T149" s="215">
        <f>S149*H149</f>
        <v>0</v>
      </c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R149" s="216" t="s">
        <v>141</v>
      </c>
      <c r="AT149" s="216" t="s">
        <v>136</v>
      </c>
      <c r="AU149" s="216" t="s">
        <v>79</v>
      </c>
      <c r="AY149" s="18" t="s">
        <v>134</v>
      </c>
      <c r="BE149" s="217">
        <f>IF(N149="základní",J149,0)</f>
        <v>0</v>
      </c>
      <c r="BF149" s="217">
        <f>IF(N149="snížená",J149,0)</f>
        <v>0</v>
      </c>
      <c r="BG149" s="217">
        <f>IF(N149="zákl. přenesená",J149,0)</f>
        <v>0</v>
      </c>
      <c r="BH149" s="217">
        <f>IF(N149="sníž. přenesená",J149,0)</f>
        <v>0</v>
      </c>
      <c r="BI149" s="217">
        <f>IF(N149="nulová",J149,0)</f>
        <v>0</v>
      </c>
      <c r="BJ149" s="18" t="s">
        <v>77</v>
      </c>
      <c r="BK149" s="217">
        <f>ROUND(I149*H149,2)</f>
        <v>0</v>
      </c>
      <c r="BL149" s="18" t="s">
        <v>141</v>
      </c>
      <c r="BM149" s="216" t="s">
        <v>244</v>
      </c>
    </row>
    <row r="150" s="2" customFormat="1">
      <c r="A150" s="39"/>
      <c r="B150" s="40"/>
      <c r="C150" s="41"/>
      <c r="D150" s="218" t="s">
        <v>143</v>
      </c>
      <c r="E150" s="41"/>
      <c r="F150" s="219" t="s">
        <v>245</v>
      </c>
      <c r="G150" s="41"/>
      <c r="H150" s="41"/>
      <c r="I150" s="220"/>
      <c r="J150" s="41"/>
      <c r="K150" s="41"/>
      <c r="L150" s="45"/>
      <c r="M150" s="221"/>
      <c r="N150" s="222"/>
      <c r="O150" s="85"/>
      <c r="P150" s="85"/>
      <c r="Q150" s="85"/>
      <c r="R150" s="85"/>
      <c r="S150" s="85"/>
      <c r="T150" s="86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T150" s="18" t="s">
        <v>143</v>
      </c>
      <c r="AU150" s="18" t="s">
        <v>79</v>
      </c>
    </row>
    <row r="151" s="13" customFormat="1">
      <c r="A151" s="13"/>
      <c r="B151" s="223"/>
      <c r="C151" s="224"/>
      <c r="D151" s="225" t="s">
        <v>145</v>
      </c>
      <c r="E151" s="226" t="s">
        <v>19</v>
      </c>
      <c r="F151" s="227" t="s">
        <v>153</v>
      </c>
      <c r="G151" s="224"/>
      <c r="H151" s="228">
        <v>5</v>
      </c>
      <c r="I151" s="229"/>
      <c r="J151" s="224"/>
      <c r="K151" s="224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145</v>
      </c>
      <c r="AU151" s="234" t="s">
        <v>79</v>
      </c>
      <c r="AV151" s="13" t="s">
        <v>79</v>
      </c>
      <c r="AW151" s="13" t="s">
        <v>31</v>
      </c>
      <c r="AX151" s="13" t="s">
        <v>77</v>
      </c>
      <c r="AY151" s="234" t="s">
        <v>134</v>
      </c>
    </row>
    <row r="152" s="2" customFormat="1" ht="37.8" customHeight="1">
      <c r="A152" s="39"/>
      <c r="B152" s="40"/>
      <c r="C152" s="205" t="s">
        <v>246</v>
      </c>
      <c r="D152" s="205" t="s">
        <v>136</v>
      </c>
      <c r="E152" s="206" t="s">
        <v>247</v>
      </c>
      <c r="F152" s="207" t="s">
        <v>248</v>
      </c>
      <c r="G152" s="208" t="s">
        <v>208</v>
      </c>
      <c r="H152" s="209">
        <v>837.75999999999999</v>
      </c>
      <c r="I152" s="210"/>
      <c r="J152" s="211">
        <f>ROUND(I152*H152,2)</f>
        <v>0</v>
      </c>
      <c r="K152" s="207" t="s">
        <v>140</v>
      </c>
      <c r="L152" s="45"/>
      <c r="M152" s="212" t="s">
        <v>19</v>
      </c>
      <c r="N152" s="213" t="s">
        <v>40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141</v>
      </c>
      <c r="AT152" s="216" t="s">
        <v>136</v>
      </c>
      <c r="AU152" s="216" t="s">
        <v>79</v>
      </c>
      <c r="AY152" s="18" t="s">
        <v>134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77</v>
      </c>
      <c r="BK152" s="217">
        <f>ROUND(I152*H152,2)</f>
        <v>0</v>
      </c>
      <c r="BL152" s="18" t="s">
        <v>141</v>
      </c>
      <c r="BM152" s="216" t="s">
        <v>249</v>
      </c>
    </row>
    <row r="153" s="2" customFormat="1">
      <c r="A153" s="39"/>
      <c r="B153" s="40"/>
      <c r="C153" s="41"/>
      <c r="D153" s="218" t="s">
        <v>143</v>
      </c>
      <c r="E153" s="41"/>
      <c r="F153" s="219" t="s">
        <v>250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143</v>
      </c>
      <c r="AU153" s="18" t="s">
        <v>79</v>
      </c>
    </row>
    <row r="154" s="13" customFormat="1">
      <c r="A154" s="13"/>
      <c r="B154" s="223"/>
      <c r="C154" s="224"/>
      <c r="D154" s="225" t="s">
        <v>145</v>
      </c>
      <c r="E154" s="226" t="s">
        <v>19</v>
      </c>
      <c r="F154" s="227" t="s">
        <v>251</v>
      </c>
      <c r="G154" s="224"/>
      <c r="H154" s="228">
        <v>182</v>
      </c>
      <c r="I154" s="229"/>
      <c r="J154" s="224"/>
      <c r="K154" s="224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145</v>
      </c>
      <c r="AU154" s="234" t="s">
        <v>79</v>
      </c>
      <c r="AV154" s="13" t="s">
        <v>79</v>
      </c>
      <c r="AW154" s="13" t="s">
        <v>31</v>
      </c>
      <c r="AX154" s="13" t="s">
        <v>69</v>
      </c>
      <c r="AY154" s="234" t="s">
        <v>134</v>
      </c>
    </row>
    <row r="155" s="13" customFormat="1">
      <c r="A155" s="13"/>
      <c r="B155" s="223"/>
      <c r="C155" s="224"/>
      <c r="D155" s="225" t="s">
        <v>145</v>
      </c>
      <c r="E155" s="226" t="s">
        <v>19</v>
      </c>
      <c r="F155" s="227" t="s">
        <v>252</v>
      </c>
      <c r="G155" s="224"/>
      <c r="H155" s="228">
        <v>4</v>
      </c>
      <c r="I155" s="229"/>
      <c r="J155" s="224"/>
      <c r="K155" s="224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145</v>
      </c>
      <c r="AU155" s="234" t="s">
        <v>79</v>
      </c>
      <c r="AV155" s="13" t="s">
        <v>79</v>
      </c>
      <c r="AW155" s="13" t="s">
        <v>31</v>
      </c>
      <c r="AX155" s="13" t="s">
        <v>69</v>
      </c>
      <c r="AY155" s="234" t="s">
        <v>134</v>
      </c>
    </row>
    <row r="156" s="13" customFormat="1">
      <c r="A156" s="13"/>
      <c r="B156" s="223"/>
      <c r="C156" s="224"/>
      <c r="D156" s="225" t="s">
        <v>145</v>
      </c>
      <c r="E156" s="226" t="s">
        <v>19</v>
      </c>
      <c r="F156" s="227" t="s">
        <v>253</v>
      </c>
      <c r="G156" s="224"/>
      <c r="H156" s="228">
        <v>32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145</v>
      </c>
      <c r="AU156" s="234" t="s">
        <v>79</v>
      </c>
      <c r="AV156" s="13" t="s">
        <v>79</v>
      </c>
      <c r="AW156" s="13" t="s">
        <v>31</v>
      </c>
      <c r="AX156" s="13" t="s">
        <v>69</v>
      </c>
      <c r="AY156" s="234" t="s">
        <v>134</v>
      </c>
    </row>
    <row r="157" s="13" customFormat="1">
      <c r="A157" s="13"/>
      <c r="B157" s="223"/>
      <c r="C157" s="224"/>
      <c r="D157" s="225" t="s">
        <v>145</v>
      </c>
      <c r="E157" s="226" t="s">
        <v>19</v>
      </c>
      <c r="F157" s="227" t="s">
        <v>254</v>
      </c>
      <c r="G157" s="224"/>
      <c r="H157" s="228">
        <v>251.59999999999999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145</v>
      </c>
      <c r="AU157" s="234" t="s">
        <v>79</v>
      </c>
      <c r="AV157" s="13" t="s">
        <v>79</v>
      </c>
      <c r="AW157" s="13" t="s">
        <v>31</v>
      </c>
      <c r="AX157" s="13" t="s">
        <v>69</v>
      </c>
      <c r="AY157" s="234" t="s">
        <v>134</v>
      </c>
    </row>
    <row r="158" s="13" customFormat="1">
      <c r="A158" s="13"/>
      <c r="B158" s="223"/>
      <c r="C158" s="224"/>
      <c r="D158" s="225" t="s">
        <v>145</v>
      </c>
      <c r="E158" s="226" t="s">
        <v>19</v>
      </c>
      <c r="F158" s="227" t="s">
        <v>255</v>
      </c>
      <c r="G158" s="224"/>
      <c r="H158" s="228">
        <v>95.379999999999995</v>
      </c>
      <c r="I158" s="229"/>
      <c r="J158" s="224"/>
      <c r="K158" s="224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145</v>
      </c>
      <c r="AU158" s="234" t="s">
        <v>79</v>
      </c>
      <c r="AV158" s="13" t="s">
        <v>79</v>
      </c>
      <c r="AW158" s="13" t="s">
        <v>31</v>
      </c>
      <c r="AX158" s="13" t="s">
        <v>69</v>
      </c>
      <c r="AY158" s="234" t="s">
        <v>134</v>
      </c>
    </row>
    <row r="159" s="13" customFormat="1">
      <c r="A159" s="13"/>
      <c r="B159" s="223"/>
      <c r="C159" s="224"/>
      <c r="D159" s="225" t="s">
        <v>145</v>
      </c>
      <c r="E159" s="226" t="s">
        <v>19</v>
      </c>
      <c r="F159" s="227" t="s">
        <v>256</v>
      </c>
      <c r="G159" s="224"/>
      <c r="H159" s="228">
        <v>178.5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145</v>
      </c>
      <c r="AU159" s="234" t="s">
        <v>79</v>
      </c>
      <c r="AV159" s="13" t="s">
        <v>79</v>
      </c>
      <c r="AW159" s="13" t="s">
        <v>31</v>
      </c>
      <c r="AX159" s="13" t="s">
        <v>69</v>
      </c>
      <c r="AY159" s="234" t="s">
        <v>134</v>
      </c>
    </row>
    <row r="160" s="13" customFormat="1">
      <c r="A160" s="13"/>
      <c r="B160" s="223"/>
      <c r="C160" s="224"/>
      <c r="D160" s="225" t="s">
        <v>145</v>
      </c>
      <c r="E160" s="226" t="s">
        <v>19</v>
      </c>
      <c r="F160" s="227" t="s">
        <v>257</v>
      </c>
      <c r="G160" s="224"/>
      <c r="H160" s="228">
        <v>18.5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145</v>
      </c>
      <c r="AU160" s="234" t="s">
        <v>79</v>
      </c>
      <c r="AV160" s="13" t="s">
        <v>79</v>
      </c>
      <c r="AW160" s="13" t="s">
        <v>31</v>
      </c>
      <c r="AX160" s="13" t="s">
        <v>69</v>
      </c>
      <c r="AY160" s="234" t="s">
        <v>134</v>
      </c>
    </row>
    <row r="161" s="13" customFormat="1">
      <c r="A161" s="13"/>
      <c r="B161" s="223"/>
      <c r="C161" s="224"/>
      <c r="D161" s="225" t="s">
        <v>145</v>
      </c>
      <c r="E161" s="226" t="s">
        <v>19</v>
      </c>
      <c r="F161" s="227" t="s">
        <v>238</v>
      </c>
      <c r="G161" s="224"/>
      <c r="H161" s="228">
        <v>8.5</v>
      </c>
      <c r="I161" s="229"/>
      <c r="J161" s="224"/>
      <c r="K161" s="224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145</v>
      </c>
      <c r="AU161" s="234" t="s">
        <v>79</v>
      </c>
      <c r="AV161" s="13" t="s">
        <v>79</v>
      </c>
      <c r="AW161" s="13" t="s">
        <v>31</v>
      </c>
      <c r="AX161" s="13" t="s">
        <v>69</v>
      </c>
      <c r="AY161" s="234" t="s">
        <v>134</v>
      </c>
    </row>
    <row r="162" s="13" customFormat="1">
      <c r="A162" s="13"/>
      <c r="B162" s="223"/>
      <c r="C162" s="224"/>
      <c r="D162" s="225" t="s">
        <v>145</v>
      </c>
      <c r="E162" s="226" t="s">
        <v>19</v>
      </c>
      <c r="F162" s="227" t="s">
        <v>239</v>
      </c>
      <c r="G162" s="224"/>
      <c r="H162" s="228">
        <v>17.280000000000001</v>
      </c>
      <c r="I162" s="229"/>
      <c r="J162" s="224"/>
      <c r="K162" s="224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145</v>
      </c>
      <c r="AU162" s="234" t="s">
        <v>79</v>
      </c>
      <c r="AV162" s="13" t="s">
        <v>79</v>
      </c>
      <c r="AW162" s="13" t="s">
        <v>31</v>
      </c>
      <c r="AX162" s="13" t="s">
        <v>69</v>
      </c>
      <c r="AY162" s="234" t="s">
        <v>134</v>
      </c>
    </row>
    <row r="163" s="13" customFormat="1">
      <c r="A163" s="13"/>
      <c r="B163" s="223"/>
      <c r="C163" s="224"/>
      <c r="D163" s="225" t="s">
        <v>145</v>
      </c>
      <c r="E163" s="226" t="s">
        <v>19</v>
      </c>
      <c r="F163" s="227" t="s">
        <v>258</v>
      </c>
      <c r="G163" s="224"/>
      <c r="H163" s="228">
        <v>50</v>
      </c>
      <c r="I163" s="229"/>
      <c r="J163" s="224"/>
      <c r="K163" s="224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145</v>
      </c>
      <c r="AU163" s="234" t="s">
        <v>79</v>
      </c>
      <c r="AV163" s="13" t="s">
        <v>79</v>
      </c>
      <c r="AW163" s="13" t="s">
        <v>31</v>
      </c>
      <c r="AX163" s="13" t="s">
        <v>69</v>
      </c>
      <c r="AY163" s="234" t="s">
        <v>134</v>
      </c>
    </row>
    <row r="164" s="14" customFormat="1">
      <c r="A164" s="14"/>
      <c r="B164" s="235"/>
      <c r="C164" s="236"/>
      <c r="D164" s="225" t="s">
        <v>145</v>
      </c>
      <c r="E164" s="237" t="s">
        <v>19</v>
      </c>
      <c r="F164" s="238" t="s">
        <v>197</v>
      </c>
      <c r="G164" s="236"/>
      <c r="H164" s="239">
        <v>837.75999999999999</v>
      </c>
      <c r="I164" s="240"/>
      <c r="J164" s="236"/>
      <c r="K164" s="236"/>
      <c r="L164" s="241"/>
      <c r="M164" s="242"/>
      <c r="N164" s="243"/>
      <c r="O164" s="243"/>
      <c r="P164" s="243"/>
      <c r="Q164" s="243"/>
      <c r="R164" s="243"/>
      <c r="S164" s="243"/>
      <c r="T164" s="24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45" t="s">
        <v>145</v>
      </c>
      <c r="AU164" s="245" t="s">
        <v>79</v>
      </c>
      <c r="AV164" s="14" t="s">
        <v>141</v>
      </c>
      <c r="AW164" s="14" t="s">
        <v>31</v>
      </c>
      <c r="AX164" s="14" t="s">
        <v>77</v>
      </c>
      <c r="AY164" s="245" t="s">
        <v>134</v>
      </c>
    </row>
    <row r="165" s="2" customFormat="1" ht="37.8" customHeight="1">
      <c r="A165" s="39"/>
      <c r="B165" s="40"/>
      <c r="C165" s="205" t="s">
        <v>259</v>
      </c>
      <c r="D165" s="205" t="s">
        <v>136</v>
      </c>
      <c r="E165" s="206" t="s">
        <v>260</v>
      </c>
      <c r="F165" s="207" t="s">
        <v>261</v>
      </c>
      <c r="G165" s="208" t="s">
        <v>208</v>
      </c>
      <c r="H165" s="209">
        <v>1335.3199999999999</v>
      </c>
      <c r="I165" s="210"/>
      <c r="J165" s="211">
        <f>ROUND(I165*H165,2)</f>
        <v>0</v>
      </c>
      <c r="K165" s="207" t="s">
        <v>140</v>
      </c>
      <c r="L165" s="45"/>
      <c r="M165" s="212" t="s">
        <v>19</v>
      </c>
      <c r="N165" s="213" t="s">
        <v>40</v>
      </c>
      <c r="O165" s="85"/>
      <c r="P165" s="214">
        <f>O165*H165</f>
        <v>0</v>
      </c>
      <c r="Q165" s="214">
        <v>0</v>
      </c>
      <c r="R165" s="214">
        <f>Q165*H165</f>
        <v>0</v>
      </c>
      <c r="S165" s="214">
        <v>0</v>
      </c>
      <c r="T165" s="215">
        <f>S165*H165</f>
        <v>0</v>
      </c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R165" s="216" t="s">
        <v>141</v>
      </c>
      <c r="AT165" s="216" t="s">
        <v>136</v>
      </c>
      <c r="AU165" s="216" t="s">
        <v>79</v>
      </c>
      <c r="AY165" s="18" t="s">
        <v>134</v>
      </c>
      <c r="BE165" s="217">
        <f>IF(N165="základní",J165,0)</f>
        <v>0</v>
      </c>
      <c r="BF165" s="217">
        <f>IF(N165="snížená",J165,0)</f>
        <v>0</v>
      </c>
      <c r="BG165" s="217">
        <f>IF(N165="zákl. přenesená",J165,0)</f>
        <v>0</v>
      </c>
      <c r="BH165" s="217">
        <f>IF(N165="sníž. přenesená",J165,0)</f>
        <v>0</v>
      </c>
      <c r="BI165" s="217">
        <f>IF(N165="nulová",J165,0)</f>
        <v>0</v>
      </c>
      <c r="BJ165" s="18" t="s">
        <v>77</v>
      </c>
      <c r="BK165" s="217">
        <f>ROUND(I165*H165,2)</f>
        <v>0</v>
      </c>
      <c r="BL165" s="18" t="s">
        <v>141</v>
      </c>
      <c r="BM165" s="216" t="s">
        <v>262</v>
      </c>
    </row>
    <row r="166" s="2" customFormat="1">
      <c r="A166" s="39"/>
      <c r="B166" s="40"/>
      <c r="C166" s="41"/>
      <c r="D166" s="218" t="s">
        <v>143</v>
      </c>
      <c r="E166" s="41"/>
      <c r="F166" s="219" t="s">
        <v>263</v>
      </c>
      <c r="G166" s="41"/>
      <c r="H166" s="41"/>
      <c r="I166" s="220"/>
      <c r="J166" s="41"/>
      <c r="K166" s="41"/>
      <c r="L166" s="45"/>
      <c r="M166" s="221"/>
      <c r="N166" s="222"/>
      <c r="O166" s="85"/>
      <c r="P166" s="85"/>
      <c r="Q166" s="85"/>
      <c r="R166" s="85"/>
      <c r="S166" s="85"/>
      <c r="T166" s="86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T166" s="18" t="s">
        <v>143</v>
      </c>
      <c r="AU166" s="18" t="s">
        <v>79</v>
      </c>
    </row>
    <row r="167" s="13" customFormat="1">
      <c r="A167" s="13"/>
      <c r="B167" s="223"/>
      <c r="C167" s="224"/>
      <c r="D167" s="225" t="s">
        <v>145</v>
      </c>
      <c r="E167" s="226" t="s">
        <v>19</v>
      </c>
      <c r="F167" s="227" t="s">
        <v>264</v>
      </c>
      <c r="G167" s="224"/>
      <c r="H167" s="228">
        <v>1335.3199999999999</v>
      </c>
      <c r="I167" s="229"/>
      <c r="J167" s="224"/>
      <c r="K167" s="224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145</v>
      </c>
      <c r="AU167" s="234" t="s">
        <v>79</v>
      </c>
      <c r="AV167" s="13" t="s">
        <v>79</v>
      </c>
      <c r="AW167" s="13" t="s">
        <v>31</v>
      </c>
      <c r="AX167" s="13" t="s">
        <v>77</v>
      </c>
      <c r="AY167" s="234" t="s">
        <v>134</v>
      </c>
    </row>
    <row r="168" s="2" customFormat="1" ht="24.15" customHeight="1">
      <c r="A168" s="39"/>
      <c r="B168" s="40"/>
      <c r="C168" s="205" t="s">
        <v>265</v>
      </c>
      <c r="D168" s="205" t="s">
        <v>136</v>
      </c>
      <c r="E168" s="206" t="s">
        <v>266</v>
      </c>
      <c r="F168" s="207" t="s">
        <v>267</v>
      </c>
      <c r="G168" s="208" t="s">
        <v>208</v>
      </c>
      <c r="H168" s="209">
        <v>1134.3800000000001</v>
      </c>
      <c r="I168" s="210"/>
      <c r="J168" s="211">
        <f>ROUND(I168*H168,2)</f>
        <v>0</v>
      </c>
      <c r="K168" s="207" t="s">
        <v>140</v>
      </c>
      <c r="L168" s="45"/>
      <c r="M168" s="212" t="s">
        <v>19</v>
      </c>
      <c r="N168" s="213" t="s">
        <v>40</v>
      </c>
      <c r="O168" s="85"/>
      <c r="P168" s="214">
        <f>O168*H168</f>
        <v>0</v>
      </c>
      <c r="Q168" s="214">
        <v>0</v>
      </c>
      <c r="R168" s="214">
        <f>Q168*H168</f>
        <v>0</v>
      </c>
      <c r="S168" s="214">
        <v>0</v>
      </c>
      <c r="T168" s="215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16" t="s">
        <v>141</v>
      </c>
      <c r="AT168" s="216" t="s">
        <v>136</v>
      </c>
      <c r="AU168" s="216" t="s">
        <v>79</v>
      </c>
      <c r="AY168" s="18" t="s">
        <v>134</v>
      </c>
      <c r="BE168" s="217">
        <f>IF(N168="základní",J168,0)</f>
        <v>0</v>
      </c>
      <c r="BF168" s="217">
        <f>IF(N168="snížená",J168,0)</f>
        <v>0</v>
      </c>
      <c r="BG168" s="217">
        <f>IF(N168="zákl. přenesená",J168,0)</f>
        <v>0</v>
      </c>
      <c r="BH168" s="217">
        <f>IF(N168="sníž. přenesená",J168,0)</f>
        <v>0</v>
      </c>
      <c r="BI168" s="217">
        <f>IF(N168="nulová",J168,0)</f>
        <v>0</v>
      </c>
      <c r="BJ168" s="18" t="s">
        <v>77</v>
      </c>
      <c r="BK168" s="217">
        <f>ROUND(I168*H168,2)</f>
        <v>0</v>
      </c>
      <c r="BL168" s="18" t="s">
        <v>141</v>
      </c>
      <c r="BM168" s="216" t="s">
        <v>268</v>
      </c>
    </row>
    <row r="169" s="2" customFormat="1">
      <c r="A169" s="39"/>
      <c r="B169" s="40"/>
      <c r="C169" s="41"/>
      <c r="D169" s="218" t="s">
        <v>143</v>
      </c>
      <c r="E169" s="41"/>
      <c r="F169" s="219" t="s">
        <v>269</v>
      </c>
      <c r="G169" s="41"/>
      <c r="H169" s="41"/>
      <c r="I169" s="220"/>
      <c r="J169" s="41"/>
      <c r="K169" s="41"/>
      <c r="L169" s="45"/>
      <c r="M169" s="221"/>
      <c r="N169" s="222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143</v>
      </c>
      <c r="AU169" s="18" t="s">
        <v>79</v>
      </c>
    </row>
    <row r="170" s="13" customFormat="1">
      <c r="A170" s="13"/>
      <c r="B170" s="223"/>
      <c r="C170" s="224"/>
      <c r="D170" s="225" t="s">
        <v>145</v>
      </c>
      <c r="E170" s="226" t="s">
        <v>19</v>
      </c>
      <c r="F170" s="227" t="s">
        <v>270</v>
      </c>
      <c r="G170" s="224"/>
      <c r="H170" s="228">
        <v>364</v>
      </c>
      <c r="I170" s="229"/>
      <c r="J170" s="224"/>
      <c r="K170" s="224"/>
      <c r="L170" s="230"/>
      <c r="M170" s="231"/>
      <c r="N170" s="232"/>
      <c r="O170" s="232"/>
      <c r="P170" s="232"/>
      <c r="Q170" s="232"/>
      <c r="R170" s="232"/>
      <c r="S170" s="232"/>
      <c r="T170" s="23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4" t="s">
        <v>145</v>
      </c>
      <c r="AU170" s="234" t="s">
        <v>79</v>
      </c>
      <c r="AV170" s="13" t="s">
        <v>79</v>
      </c>
      <c r="AW170" s="13" t="s">
        <v>31</v>
      </c>
      <c r="AX170" s="13" t="s">
        <v>69</v>
      </c>
      <c r="AY170" s="234" t="s">
        <v>134</v>
      </c>
    </row>
    <row r="171" s="13" customFormat="1">
      <c r="A171" s="13"/>
      <c r="B171" s="223"/>
      <c r="C171" s="224"/>
      <c r="D171" s="225" t="s">
        <v>145</v>
      </c>
      <c r="E171" s="226" t="s">
        <v>19</v>
      </c>
      <c r="F171" s="227" t="s">
        <v>252</v>
      </c>
      <c r="G171" s="224"/>
      <c r="H171" s="228">
        <v>4</v>
      </c>
      <c r="I171" s="229"/>
      <c r="J171" s="224"/>
      <c r="K171" s="224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145</v>
      </c>
      <c r="AU171" s="234" t="s">
        <v>79</v>
      </c>
      <c r="AV171" s="13" t="s">
        <v>79</v>
      </c>
      <c r="AW171" s="13" t="s">
        <v>31</v>
      </c>
      <c r="AX171" s="13" t="s">
        <v>69</v>
      </c>
      <c r="AY171" s="234" t="s">
        <v>134</v>
      </c>
    </row>
    <row r="172" s="13" customFormat="1">
      <c r="A172" s="13"/>
      <c r="B172" s="223"/>
      <c r="C172" s="224"/>
      <c r="D172" s="225" t="s">
        <v>145</v>
      </c>
      <c r="E172" s="226" t="s">
        <v>19</v>
      </c>
      <c r="F172" s="227" t="s">
        <v>253</v>
      </c>
      <c r="G172" s="224"/>
      <c r="H172" s="228">
        <v>32</v>
      </c>
      <c r="I172" s="229"/>
      <c r="J172" s="224"/>
      <c r="K172" s="224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145</v>
      </c>
      <c r="AU172" s="234" t="s">
        <v>79</v>
      </c>
      <c r="AV172" s="13" t="s">
        <v>79</v>
      </c>
      <c r="AW172" s="13" t="s">
        <v>31</v>
      </c>
      <c r="AX172" s="13" t="s">
        <v>69</v>
      </c>
      <c r="AY172" s="234" t="s">
        <v>134</v>
      </c>
    </row>
    <row r="173" s="13" customFormat="1">
      <c r="A173" s="13"/>
      <c r="B173" s="223"/>
      <c r="C173" s="224"/>
      <c r="D173" s="225" t="s">
        <v>145</v>
      </c>
      <c r="E173" s="226" t="s">
        <v>19</v>
      </c>
      <c r="F173" s="227" t="s">
        <v>254</v>
      </c>
      <c r="G173" s="224"/>
      <c r="H173" s="228">
        <v>251.59999999999999</v>
      </c>
      <c r="I173" s="229"/>
      <c r="J173" s="224"/>
      <c r="K173" s="224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145</v>
      </c>
      <c r="AU173" s="234" t="s">
        <v>79</v>
      </c>
      <c r="AV173" s="13" t="s">
        <v>79</v>
      </c>
      <c r="AW173" s="13" t="s">
        <v>31</v>
      </c>
      <c r="AX173" s="13" t="s">
        <v>69</v>
      </c>
      <c r="AY173" s="234" t="s">
        <v>134</v>
      </c>
    </row>
    <row r="174" s="13" customFormat="1">
      <c r="A174" s="13"/>
      <c r="B174" s="223"/>
      <c r="C174" s="224"/>
      <c r="D174" s="225" t="s">
        <v>145</v>
      </c>
      <c r="E174" s="226" t="s">
        <v>19</v>
      </c>
      <c r="F174" s="227" t="s">
        <v>271</v>
      </c>
      <c r="G174" s="224"/>
      <c r="H174" s="228">
        <v>388.5</v>
      </c>
      <c r="I174" s="229"/>
      <c r="J174" s="224"/>
      <c r="K174" s="224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145</v>
      </c>
      <c r="AU174" s="234" t="s">
        <v>79</v>
      </c>
      <c r="AV174" s="13" t="s">
        <v>79</v>
      </c>
      <c r="AW174" s="13" t="s">
        <v>31</v>
      </c>
      <c r="AX174" s="13" t="s">
        <v>69</v>
      </c>
      <c r="AY174" s="234" t="s">
        <v>134</v>
      </c>
    </row>
    <row r="175" s="13" customFormat="1">
      <c r="A175" s="13"/>
      <c r="B175" s="223"/>
      <c r="C175" s="224"/>
      <c r="D175" s="225" t="s">
        <v>145</v>
      </c>
      <c r="E175" s="226" t="s">
        <v>19</v>
      </c>
      <c r="F175" s="227" t="s">
        <v>257</v>
      </c>
      <c r="G175" s="224"/>
      <c r="H175" s="228">
        <v>18.5</v>
      </c>
      <c r="I175" s="229"/>
      <c r="J175" s="224"/>
      <c r="K175" s="224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145</v>
      </c>
      <c r="AU175" s="234" t="s">
        <v>79</v>
      </c>
      <c r="AV175" s="13" t="s">
        <v>79</v>
      </c>
      <c r="AW175" s="13" t="s">
        <v>31</v>
      </c>
      <c r="AX175" s="13" t="s">
        <v>69</v>
      </c>
      <c r="AY175" s="234" t="s">
        <v>134</v>
      </c>
    </row>
    <row r="176" s="13" customFormat="1">
      <c r="A176" s="13"/>
      <c r="B176" s="223"/>
      <c r="C176" s="224"/>
      <c r="D176" s="225" t="s">
        <v>145</v>
      </c>
      <c r="E176" s="226" t="s">
        <v>19</v>
      </c>
      <c r="F176" s="227" t="s">
        <v>258</v>
      </c>
      <c r="G176" s="224"/>
      <c r="H176" s="228">
        <v>50</v>
      </c>
      <c r="I176" s="229"/>
      <c r="J176" s="224"/>
      <c r="K176" s="224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145</v>
      </c>
      <c r="AU176" s="234" t="s">
        <v>79</v>
      </c>
      <c r="AV176" s="13" t="s">
        <v>79</v>
      </c>
      <c r="AW176" s="13" t="s">
        <v>31</v>
      </c>
      <c r="AX176" s="13" t="s">
        <v>69</v>
      </c>
      <c r="AY176" s="234" t="s">
        <v>134</v>
      </c>
    </row>
    <row r="177" s="13" customFormat="1">
      <c r="A177" s="13"/>
      <c r="B177" s="223"/>
      <c r="C177" s="224"/>
      <c r="D177" s="225" t="s">
        <v>145</v>
      </c>
      <c r="E177" s="226" t="s">
        <v>19</v>
      </c>
      <c r="F177" s="227" t="s">
        <v>238</v>
      </c>
      <c r="G177" s="224"/>
      <c r="H177" s="228">
        <v>8.5</v>
      </c>
      <c r="I177" s="229"/>
      <c r="J177" s="224"/>
      <c r="K177" s="224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145</v>
      </c>
      <c r="AU177" s="234" t="s">
        <v>79</v>
      </c>
      <c r="AV177" s="13" t="s">
        <v>79</v>
      </c>
      <c r="AW177" s="13" t="s">
        <v>31</v>
      </c>
      <c r="AX177" s="13" t="s">
        <v>69</v>
      </c>
      <c r="AY177" s="234" t="s">
        <v>134</v>
      </c>
    </row>
    <row r="178" s="13" customFormat="1">
      <c r="A178" s="13"/>
      <c r="B178" s="223"/>
      <c r="C178" s="224"/>
      <c r="D178" s="225" t="s">
        <v>145</v>
      </c>
      <c r="E178" s="226" t="s">
        <v>19</v>
      </c>
      <c r="F178" s="227" t="s">
        <v>239</v>
      </c>
      <c r="G178" s="224"/>
      <c r="H178" s="228">
        <v>17.280000000000001</v>
      </c>
      <c r="I178" s="229"/>
      <c r="J178" s="224"/>
      <c r="K178" s="224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145</v>
      </c>
      <c r="AU178" s="234" t="s">
        <v>79</v>
      </c>
      <c r="AV178" s="13" t="s">
        <v>79</v>
      </c>
      <c r="AW178" s="13" t="s">
        <v>31</v>
      </c>
      <c r="AX178" s="13" t="s">
        <v>69</v>
      </c>
      <c r="AY178" s="234" t="s">
        <v>134</v>
      </c>
    </row>
    <row r="179" s="14" customFormat="1">
      <c r="A179" s="14"/>
      <c r="B179" s="235"/>
      <c r="C179" s="236"/>
      <c r="D179" s="225" t="s">
        <v>145</v>
      </c>
      <c r="E179" s="237" t="s">
        <v>19</v>
      </c>
      <c r="F179" s="238" t="s">
        <v>197</v>
      </c>
      <c r="G179" s="236"/>
      <c r="H179" s="239">
        <v>1134.3800000000001</v>
      </c>
      <c r="I179" s="240"/>
      <c r="J179" s="236"/>
      <c r="K179" s="236"/>
      <c r="L179" s="241"/>
      <c r="M179" s="242"/>
      <c r="N179" s="243"/>
      <c r="O179" s="243"/>
      <c r="P179" s="243"/>
      <c r="Q179" s="243"/>
      <c r="R179" s="243"/>
      <c r="S179" s="243"/>
      <c r="T179" s="24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45" t="s">
        <v>145</v>
      </c>
      <c r="AU179" s="245" t="s">
        <v>79</v>
      </c>
      <c r="AV179" s="14" t="s">
        <v>141</v>
      </c>
      <c r="AW179" s="14" t="s">
        <v>31</v>
      </c>
      <c r="AX179" s="14" t="s">
        <v>77</v>
      </c>
      <c r="AY179" s="245" t="s">
        <v>134</v>
      </c>
    </row>
    <row r="180" s="2" customFormat="1" ht="24.15" customHeight="1">
      <c r="A180" s="39"/>
      <c r="B180" s="40"/>
      <c r="C180" s="205" t="s">
        <v>272</v>
      </c>
      <c r="D180" s="205" t="s">
        <v>136</v>
      </c>
      <c r="E180" s="206" t="s">
        <v>273</v>
      </c>
      <c r="F180" s="207" t="s">
        <v>274</v>
      </c>
      <c r="G180" s="208" t="s">
        <v>208</v>
      </c>
      <c r="H180" s="209">
        <v>491.5</v>
      </c>
      <c r="I180" s="210"/>
      <c r="J180" s="211">
        <f>ROUND(I180*H180,2)</f>
        <v>0</v>
      </c>
      <c r="K180" s="207" t="s">
        <v>140</v>
      </c>
      <c r="L180" s="45"/>
      <c r="M180" s="212" t="s">
        <v>19</v>
      </c>
      <c r="N180" s="213" t="s">
        <v>40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141</v>
      </c>
      <c r="AT180" s="216" t="s">
        <v>136</v>
      </c>
      <c r="AU180" s="216" t="s">
        <v>79</v>
      </c>
      <c r="AY180" s="18" t="s">
        <v>134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77</v>
      </c>
      <c r="BK180" s="217">
        <f>ROUND(I180*H180,2)</f>
        <v>0</v>
      </c>
      <c r="BL180" s="18" t="s">
        <v>141</v>
      </c>
      <c r="BM180" s="216" t="s">
        <v>275</v>
      </c>
    </row>
    <row r="181" s="2" customFormat="1">
      <c r="A181" s="39"/>
      <c r="B181" s="40"/>
      <c r="C181" s="41"/>
      <c r="D181" s="218" t="s">
        <v>143</v>
      </c>
      <c r="E181" s="41"/>
      <c r="F181" s="219" t="s">
        <v>276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143</v>
      </c>
      <c r="AU181" s="18" t="s">
        <v>79</v>
      </c>
    </row>
    <row r="182" s="13" customFormat="1">
      <c r="A182" s="13"/>
      <c r="B182" s="223"/>
      <c r="C182" s="224"/>
      <c r="D182" s="225" t="s">
        <v>145</v>
      </c>
      <c r="E182" s="226" t="s">
        <v>19</v>
      </c>
      <c r="F182" s="227" t="s">
        <v>258</v>
      </c>
      <c r="G182" s="224"/>
      <c r="H182" s="228">
        <v>50</v>
      </c>
      <c r="I182" s="229"/>
      <c r="J182" s="224"/>
      <c r="K182" s="224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145</v>
      </c>
      <c r="AU182" s="234" t="s">
        <v>79</v>
      </c>
      <c r="AV182" s="13" t="s">
        <v>79</v>
      </c>
      <c r="AW182" s="13" t="s">
        <v>31</v>
      </c>
      <c r="AX182" s="13" t="s">
        <v>69</v>
      </c>
      <c r="AY182" s="234" t="s">
        <v>134</v>
      </c>
    </row>
    <row r="183" s="13" customFormat="1">
      <c r="A183" s="13"/>
      <c r="B183" s="223"/>
      <c r="C183" s="224"/>
      <c r="D183" s="225" t="s">
        <v>145</v>
      </c>
      <c r="E183" s="226" t="s">
        <v>19</v>
      </c>
      <c r="F183" s="227" t="s">
        <v>277</v>
      </c>
      <c r="G183" s="224"/>
      <c r="H183" s="228">
        <v>8</v>
      </c>
      <c r="I183" s="229"/>
      <c r="J183" s="224"/>
      <c r="K183" s="224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145</v>
      </c>
      <c r="AU183" s="234" t="s">
        <v>79</v>
      </c>
      <c r="AV183" s="13" t="s">
        <v>79</v>
      </c>
      <c r="AW183" s="13" t="s">
        <v>31</v>
      </c>
      <c r="AX183" s="13" t="s">
        <v>69</v>
      </c>
      <c r="AY183" s="234" t="s">
        <v>134</v>
      </c>
    </row>
    <row r="184" s="13" customFormat="1">
      <c r="A184" s="13"/>
      <c r="B184" s="223"/>
      <c r="C184" s="224"/>
      <c r="D184" s="225" t="s">
        <v>145</v>
      </c>
      <c r="E184" s="226" t="s">
        <v>19</v>
      </c>
      <c r="F184" s="227" t="s">
        <v>278</v>
      </c>
      <c r="G184" s="224"/>
      <c r="H184" s="228">
        <v>45</v>
      </c>
      <c r="I184" s="229"/>
      <c r="J184" s="224"/>
      <c r="K184" s="224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145</v>
      </c>
      <c r="AU184" s="234" t="s">
        <v>79</v>
      </c>
      <c r="AV184" s="13" t="s">
        <v>79</v>
      </c>
      <c r="AW184" s="13" t="s">
        <v>31</v>
      </c>
      <c r="AX184" s="13" t="s">
        <v>69</v>
      </c>
      <c r="AY184" s="234" t="s">
        <v>134</v>
      </c>
    </row>
    <row r="185" s="13" customFormat="1">
      <c r="A185" s="13"/>
      <c r="B185" s="223"/>
      <c r="C185" s="224"/>
      <c r="D185" s="225" t="s">
        <v>145</v>
      </c>
      <c r="E185" s="226" t="s">
        <v>19</v>
      </c>
      <c r="F185" s="227" t="s">
        <v>271</v>
      </c>
      <c r="G185" s="224"/>
      <c r="H185" s="228">
        <v>388.5</v>
      </c>
      <c r="I185" s="229"/>
      <c r="J185" s="224"/>
      <c r="K185" s="224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145</v>
      </c>
      <c r="AU185" s="234" t="s">
        <v>79</v>
      </c>
      <c r="AV185" s="13" t="s">
        <v>79</v>
      </c>
      <c r="AW185" s="13" t="s">
        <v>31</v>
      </c>
      <c r="AX185" s="13" t="s">
        <v>69</v>
      </c>
      <c r="AY185" s="234" t="s">
        <v>134</v>
      </c>
    </row>
    <row r="186" s="14" customFormat="1">
      <c r="A186" s="14"/>
      <c r="B186" s="235"/>
      <c r="C186" s="236"/>
      <c r="D186" s="225" t="s">
        <v>145</v>
      </c>
      <c r="E186" s="237" t="s">
        <v>19</v>
      </c>
      <c r="F186" s="238" t="s">
        <v>197</v>
      </c>
      <c r="G186" s="236"/>
      <c r="H186" s="239">
        <v>491.5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145</v>
      </c>
      <c r="AU186" s="245" t="s">
        <v>79</v>
      </c>
      <c r="AV186" s="14" t="s">
        <v>141</v>
      </c>
      <c r="AW186" s="14" t="s">
        <v>31</v>
      </c>
      <c r="AX186" s="14" t="s">
        <v>77</v>
      </c>
      <c r="AY186" s="245" t="s">
        <v>134</v>
      </c>
    </row>
    <row r="187" s="2" customFormat="1" ht="24.15" customHeight="1">
      <c r="A187" s="39"/>
      <c r="B187" s="40"/>
      <c r="C187" s="205" t="s">
        <v>279</v>
      </c>
      <c r="D187" s="205" t="s">
        <v>136</v>
      </c>
      <c r="E187" s="206" t="s">
        <v>280</v>
      </c>
      <c r="F187" s="207" t="s">
        <v>281</v>
      </c>
      <c r="G187" s="208" t="s">
        <v>282</v>
      </c>
      <c r="H187" s="209">
        <v>190.75999999999999</v>
      </c>
      <c r="I187" s="210"/>
      <c r="J187" s="211">
        <f>ROUND(I187*H187,2)</f>
        <v>0</v>
      </c>
      <c r="K187" s="207" t="s">
        <v>140</v>
      </c>
      <c r="L187" s="45"/>
      <c r="M187" s="212" t="s">
        <v>19</v>
      </c>
      <c r="N187" s="213" t="s">
        <v>40</v>
      </c>
      <c r="O187" s="85"/>
      <c r="P187" s="214">
        <f>O187*H187</f>
        <v>0</v>
      </c>
      <c r="Q187" s="214">
        <v>0</v>
      </c>
      <c r="R187" s="214">
        <f>Q187*H187</f>
        <v>0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141</v>
      </c>
      <c r="AT187" s="216" t="s">
        <v>136</v>
      </c>
      <c r="AU187" s="216" t="s">
        <v>79</v>
      </c>
      <c r="AY187" s="18" t="s">
        <v>134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77</v>
      </c>
      <c r="BK187" s="217">
        <f>ROUND(I187*H187,2)</f>
        <v>0</v>
      </c>
      <c r="BL187" s="18" t="s">
        <v>141</v>
      </c>
      <c r="BM187" s="216" t="s">
        <v>283</v>
      </c>
    </row>
    <row r="188" s="2" customFormat="1">
      <c r="A188" s="39"/>
      <c r="B188" s="40"/>
      <c r="C188" s="41"/>
      <c r="D188" s="218" t="s">
        <v>143</v>
      </c>
      <c r="E188" s="41"/>
      <c r="F188" s="219" t="s">
        <v>284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143</v>
      </c>
      <c r="AU188" s="18" t="s">
        <v>79</v>
      </c>
    </row>
    <row r="189" s="2" customFormat="1">
      <c r="A189" s="39"/>
      <c r="B189" s="40"/>
      <c r="C189" s="41"/>
      <c r="D189" s="225" t="s">
        <v>285</v>
      </c>
      <c r="E189" s="41"/>
      <c r="F189" s="246" t="s">
        <v>286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285</v>
      </c>
      <c r="AU189" s="18" t="s">
        <v>79</v>
      </c>
    </row>
    <row r="190" s="13" customFormat="1">
      <c r="A190" s="13"/>
      <c r="B190" s="223"/>
      <c r="C190" s="224"/>
      <c r="D190" s="225" t="s">
        <v>145</v>
      </c>
      <c r="E190" s="226" t="s">
        <v>19</v>
      </c>
      <c r="F190" s="227" t="s">
        <v>287</v>
      </c>
      <c r="G190" s="224"/>
      <c r="H190" s="228">
        <v>190.75999999999999</v>
      </c>
      <c r="I190" s="229"/>
      <c r="J190" s="224"/>
      <c r="K190" s="224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145</v>
      </c>
      <c r="AU190" s="234" t="s">
        <v>79</v>
      </c>
      <c r="AV190" s="13" t="s">
        <v>79</v>
      </c>
      <c r="AW190" s="13" t="s">
        <v>31</v>
      </c>
      <c r="AX190" s="13" t="s">
        <v>77</v>
      </c>
      <c r="AY190" s="234" t="s">
        <v>134</v>
      </c>
    </row>
    <row r="191" s="2" customFormat="1" ht="24.15" customHeight="1">
      <c r="A191" s="39"/>
      <c r="B191" s="40"/>
      <c r="C191" s="205" t="s">
        <v>288</v>
      </c>
      <c r="D191" s="205" t="s">
        <v>136</v>
      </c>
      <c r="E191" s="206" t="s">
        <v>289</v>
      </c>
      <c r="F191" s="207" t="s">
        <v>290</v>
      </c>
      <c r="G191" s="208" t="s">
        <v>208</v>
      </c>
      <c r="H191" s="209">
        <v>95.379999999999995</v>
      </c>
      <c r="I191" s="210"/>
      <c r="J191" s="211">
        <f>ROUND(I191*H191,2)</f>
        <v>0</v>
      </c>
      <c r="K191" s="207" t="s">
        <v>140</v>
      </c>
      <c r="L191" s="45"/>
      <c r="M191" s="212" t="s">
        <v>19</v>
      </c>
      <c r="N191" s="213" t="s">
        <v>40</v>
      </c>
      <c r="O191" s="85"/>
      <c r="P191" s="214">
        <f>O191*H191</f>
        <v>0</v>
      </c>
      <c r="Q191" s="214">
        <v>0</v>
      </c>
      <c r="R191" s="214">
        <f>Q191*H191</f>
        <v>0</v>
      </c>
      <c r="S191" s="214">
        <v>0</v>
      </c>
      <c r="T191" s="215">
        <f>S191*H191</f>
        <v>0</v>
      </c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R191" s="216" t="s">
        <v>141</v>
      </c>
      <c r="AT191" s="216" t="s">
        <v>136</v>
      </c>
      <c r="AU191" s="216" t="s">
        <v>79</v>
      </c>
      <c r="AY191" s="18" t="s">
        <v>134</v>
      </c>
      <c r="BE191" s="217">
        <f>IF(N191="základní",J191,0)</f>
        <v>0</v>
      </c>
      <c r="BF191" s="217">
        <f>IF(N191="snížená",J191,0)</f>
        <v>0</v>
      </c>
      <c r="BG191" s="217">
        <f>IF(N191="zákl. přenesená",J191,0)</f>
        <v>0</v>
      </c>
      <c r="BH191" s="217">
        <f>IF(N191="sníž. přenesená",J191,0)</f>
        <v>0</v>
      </c>
      <c r="BI191" s="217">
        <f>IF(N191="nulová",J191,0)</f>
        <v>0</v>
      </c>
      <c r="BJ191" s="18" t="s">
        <v>77</v>
      </c>
      <c r="BK191" s="217">
        <f>ROUND(I191*H191,2)</f>
        <v>0</v>
      </c>
      <c r="BL191" s="18" t="s">
        <v>141</v>
      </c>
      <c r="BM191" s="216" t="s">
        <v>291</v>
      </c>
    </row>
    <row r="192" s="2" customFormat="1">
      <c r="A192" s="39"/>
      <c r="B192" s="40"/>
      <c r="C192" s="41"/>
      <c r="D192" s="218" t="s">
        <v>143</v>
      </c>
      <c r="E192" s="41"/>
      <c r="F192" s="219" t="s">
        <v>292</v>
      </c>
      <c r="G192" s="41"/>
      <c r="H192" s="41"/>
      <c r="I192" s="220"/>
      <c r="J192" s="41"/>
      <c r="K192" s="41"/>
      <c r="L192" s="45"/>
      <c r="M192" s="221"/>
      <c r="N192" s="222"/>
      <c r="O192" s="85"/>
      <c r="P192" s="85"/>
      <c r="Q192" s="85"/>
      <c r="R192" s="85"/>
      <c r="S192" s="85"/>
      <c r="T192" s="86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T192" s="18" t="s">
        <v>143</v>
      </c>
      <c r="AU192" s="18" t="s">
        <v>79</v>
      </c>
    </row>
    <row r="193" s="2" customFormat="1">
      <c r="A193" s="39"/>
      <c r="B193" s="40"/>
      <c r="C193" s="41"/>
      <c r="D193" s="225" t="s">
        <v>285</v>
      </c>
      <c r="E193" s="41"/>
      <c r="F193" s="246" t="s">
        <v>293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285</v>
      </c>
      <c r="AU193" s="18" t="s">
        <v>79</v>
      </c>
    </row>
    <row r="194" s="13" customFormat="1">
      <c r="A194" s="13"/>
      <c r="B194" s="223"/>
      <c r="C194" s="224"/>
      <c r="D194" s="225" t="s">
        <v>145</v>
      </c>
      <c r="E194" s="226" t="s">
        <v>19</v>
      </c>
      <c r="F194" s="227" t="s">
        <v>294</v>
      </c>
      <c r="G194" s="224"/>
      <c r="H194" s="228">
        <v>95.379999999999995</v>
      </c>
      <c r="I194" s="229"/>
      <c r="J194" s="224"/>
      <c r="K194" s="224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145</v>
      </c>
      <c r="AU194" s="234" t="s">
        <v>79</v>
      </c>
      <c r="AV194" s="13" t="s">
        <v>79</v>
      </c>
      <c r="AW194" s="13" t="s">
        <v>31</v>
      </c>
      <c r="AX194" s="13" t="s">
        <v>77</v>
      </c>
      <c r="AY194" s="234" t="s">
        <v>134</v>
      </c>
    </row>
    <row r="195" s="2" customFormat="1" ht="33" customHeight="1">
      <c r="A195" s="39"/>
      <c r="B195" s="40"/>
      <c r="C195" s="205" t="s">
        <v>295</v>
      </c>
      <c r="D195" s="205" t="s">
        <v>136</v>
      </c>
      <c r="E195" s="206" t="s">
        <v>296</v>
      </c>
      <c r="F195" s="207" t="s">
        <v>297</v>
      </c>
      <c r="G195" s="208" t="s">
        <v>208</v>
      </c>
      <c r="H195" s="209">
        <v>207.90000000000001</v>
      </c>
      <c r="I195" s="210"/>
      <c r="J195" s="211">
        <f>ROUND(I195*H195,2)</f>
        <v>0</v>
      </c>
      <c r="K195" s="207" t="s">
        <v>140</v>
      </c>
      <c r="L195" s="45"/>
      <c r="M195" s="212" t="s">
        <v>19</v>
      </c>
      <c r="N195" s="213" t="s">
        <v>40</v>
      </c>
      <c r="O195" s="85"/>
      <c r="P195" s="214">
        <f>O195*H195</f>
        <v>0</v>
      </c>
      <c r="Q195" s="214">
        <v>0</v>
      </c>
      <c r="R195" s="214">
        <f>Q195*H195</f>
        <v>0</v>
      </c>
      <c r="S195" s="214">
        <v>0</v>
      </c>
      <c r="T195" s="215">
        <f>S195*H195</f>
        <v>0</v>
      </c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R195" s="216" t="s">
        <v>141</v>
      </c>
      <c r="AT195" s="216" t="s">
        <v>136</v>
      </c>
      <c r="AU195" s="216" t="s">
        <v>79</v>
      </c>
      <c r="AY195" s="18" t="s">
        <v>134</v>
      </c>
      <c r="BE195" s="217">
        <f>IF(N195="základní",J195,0)</f>
        <v>0</v>
      </c>
      <c r="BF195" s="217">
        <f>IF(N195="snížená",J195,0)</f>
        <v>0</v>
      </c>
      <c r="BG195" s="217">
        <f>IF(N195="zákl. přenesená",J195,0)</f>
        <v>0</v>
      </c>
      <c r="BH195" s="217">
        <f>IF(N195="sníž. přenesená",J195,0)</f>
        <v>0</v>
      </c>
      <c r="BI195" s="217">
        <f>IF(N195="nulová",J195,0)</f>
        <v>0</v>
      </c>
      <c r="BJ195" s="18" t="s">
        <v>77</v>
      </c>
      <c r="BK195" s="217">
        <f>ROUND(I195*H195,2)</f>
        <v>0</v>
      </c>
      <c r="BL195" s="18" t="s">
        <v>141</v>
      </c>
      <c r="BM195" s="216" t="s">
        <v>298</v>
      </c>
    </row>
    <row r="196" s="2" customFormat="1">
      <c r="A196" s="39"/>
      <c r="B196" s="40"/>
      <c r="C196" s="41"/>
      <c r="D196" s="218" t="s">
        <v>143</v>
      </c>
      <c r="E196" s="41"/>
      <c r="F196" s="219" t="s">
        <v>299</v>
      </c>
      <c r="G196" s="41"/>
      <c r="H196" s="41"/>
      <c r="I196" s="220"/>
      <c r="J196" s="41"/>
      <c r="K196" s="41"/>
      <c r="L196" s="45"/>
      <c r="M196" s="221"/>
      <c r="N196" s="222"/>
      <c r="O196" s="85"/>
      <c r="P196" s="85"/>
      <c r="Q196" s="85"/>
      <c r="R196" s="85"/>
      <c r="S196" s="85"/>
      <c r="T196" s="86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T196" s="18" t="s">
        <v>143</v>
      </c>
      <c r="AU196" s="18" t="s">
        <v>79</v>
      </c>
    </row>
    <row r="197" s="2" customFormat="1">
      <c r="A197" s="39"/>
      <c r="B197" s="40"/>
      <c r="C197" s="41"/>
      <c r="D197" s="225" t="s">
        <v>285</v>
      </c>
      <c r="E197" s="41"/>
      <c r="F197" s="246" t="s">
        <v>300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285</v>
      </c>
      <c r="AU197" s="18" t="s">
        <v>79</v>
      </c>
    </row>
    <row r="198" s="13" customFormat="1">
      <c r="A198" s="13"/>
      <c r="B198" s="223"/>
      <c r="C198" s="224"/>
      <c r="D198" s="225" t="s">
        <v>145</v>
      </c>
      <c r="E198" s="226" t="s">
        <v>19</v>
      </c>
      <c r="F198" s="227" t="s">
        <v>301</v>
      </c>
      <c r="G198" s="224"/>
      <c r="H198" s="228">
        <v>61.5</v>
      </c>
      <c r="I198" s="229"/>
      <c r="J198" s="224"/>
      <c r="K198" s="224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145</v>
      </c>
      <c r="AU198" s="234" t="s">
        <v>79</v>
      </c>
      <c r="AV198" s="13" t="s">
        <v>79</v>
      </c>
      <c r="AW198" s="13" t="s">
        <v>31</v>
      </c>
      <c r="AX198" s="13" t="s">
        <v>69</v>
      </c>
      <c r="AY198" s="234" t="s">
        <v>134</v>
      </c>
    </row>
    <row r="199" s="13" customFormat="1">
      <c r="A199" s="13"/>
      <c r="B199" s="223"/>
      <c r="C199" s="224"/>
      <c r="D199" s="225" t="s">
        <v>145</v>
      </c>
      <c r="E199" s="226" t="s">
        <v>19</v>
      </c>
      <c r="F199" s="227" t="s">
        <v>302</v>
      </c>
      <c r="G199" s="224"/>
      <c r="H199" s="228">
        <v>146.40000000000001</v>
      </c>
      <c r="I199" s="229"/>
      <c r="J199" s="224"/>
      <c r="K199" s="224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145</v>
      </c>
      <c r="AU199" s="234" t="s">
        <v>79</v>
      </c>
      <c r="AV199" s="13" t="s">
        <v>79</v>
      </c>
      <c r="AW199" s="13" t="s">
        <v>31</v>
      </c>
      <c r="AX199" s="13" t="s">
        <v>69</v>
      </c>
      <c r="AY199" s="234" t="s">
        <v>134</v>
      </c>
    </row>
    <row r="200" s="14" customFormat="1">
      <c r="A200" s="14"/>
      <c r="B200" s="235"/>
      <c r="C200" s="236"/>
      <c r="D200" s="225" t="s">
        <v>145</v>
      </c>
      <c r="E200" s="237" t="s">
        <v>19</v>
      </c>
      <c r="F200" s="238" t="s">
        <v>197</v>
      </c>
      <c r="G200" s="236"/>
      <c r="H200" s="239">
        <v>207.90000000000001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145</v>
      </c>
      <c r="AU200" s="245" t="s">
        <v>79</v>
      </c>
      <c r="AV200" s="14" t="s">
        <v>141</v>
      </c>
      <c r="AW200" s="14" t="s">
        <v>31</v>
      </c>
      <c r="AX200" s="14" t="s">
        <v>77</v>
      </c>
      <c r="AY200" s="245" t="s">
        <v>134</v>
      </c>
    </row>
    <row r="201" s="2" customFormat="1" ht="24.15" customHeight="1">
      <c r="A201" s="39"/>
      <c r="B201" s="40"/>
      <c r="C201" s="205" t="s">
        <v>303</v>
      </c>
      <c r="D201" s="205" t="s">
        <v>136</v>
      </c>
      <c r="E201" s="206" t="s">
        <v>304</v>
      </c>
      <c r="F201" s="207" t="s">
        <v>305</v>
      </c>
      <c r="G201" s="208" t="s">
        <v>139</v>
      </c>
      <c r="H201" s="209">
        <v>910</v>
      </c>
      <c r="I201" s="210"/>
      <c r="J201" s="211">
        <f>ROUND(I201*H201,2)</f>
        <v>0</v>
      </c>
      <c r="K201" s="207" t="s">
        <v>140</v>
      </c>
      <c r="L201" s="45"/>
      <c r="M201" s="212" t="s">
        <v>19</v>
      </c>
      <c r="N201" s="213" t="s">
        <v>40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141</v>
      </c>
      <c r="AT201" s="216" t="s">
        <v>136</v>
      </c>
      <c r="AU201" s="216" t="s">
        <v>79</v>
      </c>
      <c r="AY201" s="18" t="s">
        <v>134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77</v>
      </c>
      <c r="BK201" s="217">
        <f>ROUND(I201*H201,2)</f>
        <v>0</v>
      </c>
      <c r="BL201" s="18" t="s">
        <v>141</v>
      </c>
      <c r="BM201" s="216" t="s">
        <v>306</v>
      </c>
    </row>
    <row r="202" s="2" customFormat="1">
      <c r="A202" s="39"/>
      <c r="B202" s="40"/>
      <c r="C202" s="41"/>
      <c r="D202" s="218" t="s">
        <v>143</v>
      </c>
      <c r="E202" s="41"/>
      <c r="F202" s="219" t="s">
        <v>307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143</v>
      </c>
      <c r="AU202" s="18" t="s">
        <v>79</v>
      </c>
    </row>
    <row r="203" s="13" customFormat="1">
      <c r="A203" s="13"/>
      <c r="B203" s="223"/>
      <c r="C203" s="224"/>
      <c r="D203" s="225" t="s">
        <v>145</v>
      </c>
      <c r="E203" s="226" t="s">
        <v>19</v>
      </c>
      <c r="F203" s="227" t="s">
        <v>308</v>
      </c>
      <c r="G203" s="224"/>
      <c r="H203" s="228">
        <v>150</v>
      </c>
      <c r="I203" s="229"/>
      <c r="J203" s="224"/>
      <c r="K203" s="224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145</v>
      </c>
      <c r="AU203" s="234" t="s">
        <v>79</v>
      </c>
      <c r="AV203" s="13" t="s">
        <v>79</v>
      </c>
      <c r="AW203" s="13" t="s">
        <v>31</v>
      </c>
      <c r="AX203" s="13" t="s">
        <v>69</v>
      </c>
      <c r="AY203" s="234" t="s">
        <v>134</v>
      </c>
    </row>
    <row r="204" s="13" customFormat="1">
      <c r="A204" s="13"/>
      <c r="B204" s="223"/>
      <c r="C204" s="224"/>
      <c r="D204" s="225" t="s">
        <v>145</v>
      </c>
      <c r="E204" s="226" t="s">
        <v>19</v>
      </c>
      <c r="F204" s="227" t="s">
        <v>309</v>
      </c>
      <c r="G204" s="224"/>
      <c r="H204" s="228">
        <v>760</v>
      </c>
      <c r="I204" s="229"/>
      <c r="J204" s="224"/>
      <c r="K204" s="224"/>
      <c r="L204" s="230"/>
      <c r="M204" s="231"/>
      <c r="N204" s="232"/>
      <c r="O204" s="232"/>
      <c r="P204" s="232"/>
      <c r="Q204" s="232"/>
      <c r="R204" s="232"/>
      <c r="S204" s="232"/>
      <c r="T204" s="233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4" t="s">
        <v>145</v>
      </c>
      <c r="AU204" s="234" t="s">
        <v>79</v>
      </c>
      <c r="AV204" s="13" t="s">
        <v>79</v>
      </c>
      <c r="AW204" s="13" t="s">
        <v>31</v>
      </c>
      <c r="AX204" s="13" t="s">
        <v>69</v>
      </c>
      <c r="AY204" s="234" t="s">
        <v>134</v>
      </c>
    </row>
    <row r="205" s="14" customFormat="1">
      <c r="A205" s="14"/>
      <c r="B205" s="235"/>
      <c r="C205" s="236"/>
      <c r="D205" s="225" t="s">
        <v>145</v>
      </c>
      <c r="E205" s="237" t="s">
        <v>19</v>
      </c>
      <c r="F205" s="238" t="s">
        <v>197</v>
      </c>
      <c r="G205" s="236"/>
      <c r="H205" s="239">
        <v>910</v>
      </c>
      <c r="I205" s="240"/>
      <c r="J205" s="236"/>
      <c r="K205" s="236"/>
      <c r="L205" s="241"/>
      <c r="M205" s="242"/>
      <c r="N205" s="243"/>
      <c r="O205" s="243"/>
      <c r="P205" s="243"/>
      <c r="Q205" s="243"/>
      <c r="R205" s="243"/>
      <c r="S205" s="243"/>
      <c r="T205" s="24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T205" s="245" t="s">
        <v>145</v>
      </c>
      <c r="AU205" s="245" t="s">
        <v>79</v>
      </c>
      <c r="AV205" s="14" t="s">
        <v>141</v>
      </c>
      <c r="AW205" s="14" t="s">
        <v>31</v>
      </c>
      <c r="AX205" s="14" t="s">
        <v>77</v>
      </c>
      <c r="AY205" s="245" t="s">
        <v>134</v>
      </c>
    </row>
    <row r="206" s="2" customFormat="1" ht="16.5" customHeight="1">
      <c r="A206" s="39"/>
      <c r="B206" s="40"/>
      <c r="C206" s="205" t="s">
        <v>310</v>
      </c>
      <c r="D206" s="205" t="s">
        <v>136</v>
      </c>
      <c r="E206" s="206" t="s">
        <v>311</v>
      </c>
      <c r="F206" s="207" t="s">
        <v>312</v>
      </c>
      <c r="G206" s="208" t="s">
        <v>139</v>
      </c>
      <c r="H206" s="209">
        <v>910</v>
      </c>
      <c r="I206" s="210"/>
      <c r="J206" s="211">
        <f>ROUND(I206*H206,2)</f>
        <v>0</v>
      </c>
      <c r="K206" s="207" t="s">
        <v>140</v>
      </c>
      <c r="L206" s="45"/>
      <c r="M206" s="212" t="s">
        <v>19</v>
      </c>
      <c r="N206" s="213" t="s">
        <v>40</v>
      </c>
      <c r="O206" s="85"/>
      <c r="P206" s="214">
        <f>O206*H206</f>
        <v>0</v>
      </c>
      <c r="Q206" s="214">
        <v>0</v>
      </c>
      <c r="R206" s="214">
        <f>Q206*H206</f>
        <v>0</v>
      </c>
      <c r="S206" s="214">
        <v>0</v>
      </c>
      <c r="T206" s="215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16" t="s">
        <v>141</v>
      </c>
      <c r="AT206" s="216" t="s">
        <v>136</v>
      </c>
      <c r="AU206" s="216" t="s">
        <v>79</v>
      </c>
      <c r="AY206" s="18" t="s">
        <v>134</v>
      </c>
      <c r="BE206" s="217">
        <f>IF(N206="základní",J206,0)</f>
        <v>0</v>
      </c>
      <c r="BF206" s="217">
        <f>IF(N206="snížená",J206,0)</f>
        <v>0</v>
      </c>
      <c r="BG206" s="217">
        <f>IF(N206="zákl. přenesená",J206,0)</f>
        <v>0</v>
      </c>
      <c r="BH206" s="217">
        <f>IF(N206="sníž. přenesená",J206,0)</f>
        <v>0</v>
      </c>
      <c r="BI206" s="217">
        <f>IF(N206="nulová",J206,0)</f>
        <v>0</v>
      </c>
      <c r="BJ206" s="18" t="s">
        <v>77</v>
      </c>
      <c r="BK206" s="217">
        <f>ROUND(I206*H206,2)</f>
        <v>0</v>
      </c>
      <c r="BL206" s="18" t="s">
        <v>141</v>
      </c>
      <c r="BM206" s="216" t="s">
        <v>313</v>
      </c>
    </row>
    <row r="207" s="2" customFormat="1">
      <c r="A207" s="39"/>
      <c r="B207" s="40"/>
      <c r="C207" s="41"/>
      <c r="D207" s="218" t="s">
        <v>143</v>
      </c>
      <c r="E207" s="41"/>
      <c r="F207" s="219" t="s">
        <v>314</v>
      </c>
      <c r="G207" s="41"/>
      <c r="H207" s="41"/>
      <c r="I207" s="220"/>
      <c r="J207" s="41"/>
      <c r="K207" s="41"/>
      <c r="L207" s="45"/>
      <c r="M207" s="221"/>
      <c r="N207" s="222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143</v>
      </c>
      <c r="AU207" s="18" t="s">
        <v>79</v>
      </c>
    </row>
    <row r="208" s="13" customFormat="1">
      <c r="A208" s="13"/>
      <c r="B208" s="223"/>
      <c r="C208" s="224"/>
      <c r="D208" s="225" t="s">
        <v>145</v>
      </c>
      <c r="E208" s="226" t="s">
        <v>19</v>
      </c>
      <c r="F208" s="227" t="s">
        <v>315</v>
      </c>
      <c r="G208" s="224"/>
      <c r="H208" s="228">
        <v>910</v>
      </c>
      <c r="I208" s="229"/>
      <c r="J208" s="224"/>
      <c r="K208" s="224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145</v>
      </c>
      <c r="AU208" s="234" t="s">
        <v>79</v>
      </c>
      <c r="AV208" s="13" t="s">
        <v>79</v>
      </c>
      <c r="AW208" s="13" t="s">
        <v>31</v>
      </c>
      <c r="AX208" s="13" t="s">
        <v>69</v>
      </c>
      <c r="AY208" s="234" t="s">
        <v>134</v>
      </c>
    </row>
    <row r="209" s="14" customFormat="1">
      <c r="A209" s="14"/>
      <c r="B209" s="235"/>
      <c r="C209" s="236"/>
      <c r="D209" s="225" t="s">
        <v>145</v>
      </c>
      <c r="E209" s="237" t="s">
        <v>19</v>
      </c>
      <c r="F209" s="238" t="s">
        <v>197</v>
      </c>
      <c r="G209" s="236"/>
      <c r="H209" s="239">
        <v>910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145</v>
      </c>
      <c r="AU209" s="245" t="s">
        <v>79</v>
      </c>
      <c r="AV209" s="14" t="s">
        <v>141</v>
      </c>
      <c r="AW209" s="14" t="s">
        <v>31</v>
      </c>
      <c r="AX209" s="14" t="s">
        <v>77</v>
      </c>
      <c r="AY209" s="245" t="s">
        <v>134</v>
      </c>
    </row>
    <row r="210" s="2" customFormat="1" ht="16.5" customHeight="1">
      <c r="A210" s="39"/>
      <c r="B210" s="40"/>
      <c r="C210" s="247" t="s">
        <v>316</v>
      </c>
      <c r="D210" s="247" t="s">
        <v>317</v>
      </c>
      <c r="E210" s="248" t="s">
        <v>318</v>
      </c>
      <c r="F210" s="249" t="s">
        <v>319</v>
      </c>
      <c r="G210" s="250" t="s">
        <v>320</v>
      </c>
      <c r="H210" s="251">
        <v>22.75</v>
      </c>
      <c r="I210" s="252"/>
      <c r="J210" s="253">
        <f>ROUND(I210*H210,2)</f>
        <v>0</v>
      </c>
      <c r="K210" s="249" t="s">
        <v>140</v>
      </c>
      <c r="L210" s="254"/>
      <c r="M210" s="255" t="s">
        <v>19</v>
      </c>
      <c r="N210" s="256" t="s">
        <v>40</v>
      </c>
      <c r="O210" s="85"/>
      <c r="P210" s="214">
        <f>O210*H210</f>
        <v>0</v>
      </c>
      <c r="Q210" s="214">
        <v>0.001</v>
      </c>
      <c r="R210" s="214">
        <f>Q210*H210</f>
        <v>0.022749999999999999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321</v>
      </c>
      <c r="AT210" s="216" t="s">
        <v>317</v>
      </c>
      <c r="AU210" s="216" t="s">
        <v>79</v>
      </c>
      <c r="AY210" s="18" t="s">
        <v>134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77</v>
      </c>
      <c r="BK210" s="217">
        <f>ROUND(I210*H210,2)</f>
        <v>0</v>
      </c>
      <c r="BL210" s="18" t="s">
        <v>141</v>
      </c>
      <c r="BM210" s="216" t="s">
        <v>322</v>
      </c>
    </row>
    <row r="211" s="13" customFormat="1">
      <c r="A211" s="13"/>
      <c r="B211" s="223"/>
      <c r="C211" s="224"/>
      <c r="D211" s="225" t="s">
        <v>145</v>
      </c>
      <c r="E211" s="224"/>
      <c r="F211" s="227" t="s">
        <v>323</v>
      </c>
      <c r="G211" s="224"/>
      <c r="H211" s="228">
        <v>22.75</v>
      </c>
      <c r="I211" s="229"/>
      <c r="J211" s="224"/>
      <c r="K211" s="224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145</v>
      </c>
      <c r="AU211" s="234" t="s">
        <v>79</v>
      </c>
      <c r="AV211" s="13" t="s">
        <v>79</v>
      </c>
      <c r="AW211" s="13" t="s">
        <v>4</v>
      </c>
      <c r="AX211" s="13" t="s">
        <v>77</v>
      </c>
      <c r="AY211" s="234" t="s">
        <v>134</v>
      </c>
    </row>
    <row r="212" s="2" customFormat="1" ht="16.5" customHeight="1">
      <c r="A212" s="39"/>
      <c r="B212" s="40"/>
      <c r="C212" s="205" t="s">
        <v>324</v>
      </c>
      <c r="D212" s="205" t="s">
        <v>136</v>
      </c>
      <c r="E212" s="206" t="s">
        <v>325</v>
      </c>
      <c r="F212" s="207" t="s">
        <v>326</v>
      </c>
      <c r="G212" s="208" t="s">
        <v>139</v>
      </c>
      <c r="H212" s="209">
        <v>265</v>
      </c>
      <c r="I212" s="210"/>
      <c r="J212" s="211">
        <f>ROUND(I212*H212,2)</f>
        <v>0</v>
      </c>
      <c r="K212" s="207" t="s">
        <v>140</v>
      </c>
      <c r="L212" s="45"/>
      <c r="M212" s="212" t="s">
        <v>19</v>
      </c>
      <c r="N212" s="213" t="s">
        <v>40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141</v>
      </c>
      <c r="AT212" s="216" t="s">
        <v>136</v>
      </c>
      <c r="AU212" s="216" t="s">
        <v>79</v>
      </c>
      <c r="AY212" s="18" t="s">
        <v>134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77</v>
      </c>
      <c r="BK212" s="217">
        <f>ROUND(I212*H212,2)</f>
        <v>0</v>
      </c>
      <c r="BL212" s="18" t="s">
        <v>141</v>
      </c>
      <c r="BM212" s="216" t="s">
        <v>327</v>
      </c>
    </row>
    <row r="213" s="2" customFormat="1">
      <c r="A213" s="39"/>
      <c r="B213" s="40"/>
      <c r="C213" s="41"/>
      <c r="D213" s="218" t="s">
        <v>143</v>
      </c>
      <c r="E213" s="41"/>
      <c r="F213" s="219" t="s">
        <v>328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143</v>
      </c>
      <c r="AU213" s="18" t="s">
        <v>79</v>
      </c>
    </row>
    <row r="214" s="13" customFormat="1">
      <c r="A214" s="13"/>
      <c r="B214" s="223"/>
      <c r="C214" s="224"/>
      <c r="D214" s="225" t="s">
        <v>145</v>
      </c>
      <c r="E214" s="226" t="s">
        <v>19</v>
      </c>
      <c r="F214" s="227" t="s">
        <v>329</v>
      </c>
      <c r="G214" s="224"/>
      <c r="H214" s="228">
        <v>265</v>
      </c>
      <c r="I214" s="229"/>
      <c r="J214" s="224"/>
      <c r="K214" s="224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145</v>
      </c>
      <c r="AU214" s="234" t="s">
        <v>79</v>
      </c>
      <c r="AV214" s="13" t="s">
        <v>79</v>
      </c>
      <c r="AW214" s="13" t="s">
        <v>31</v>
      </c>
      <c r="AX214" s="13" t="s">
        <v>77</v>
      </c>
      <c r="AY214" s="234" t="s">
        <v>134</v>
      </c>
    </row>
    <row r="215" s="2" customFormat="1" ht="16.5" customHeight="1">
      <c r="A215" s="39"/>
      <c r="B215" s="40"/>
      <c r="C215" s="247" t="s">
        <v>330</v>
      </c>
      <c r="D215" s="247" t="s">
        <v>317</v>
      </c>
      <c r="E215" s="248" t="s">
        <v>331</v>
      </c>
      <c r="F215" s="249" t="s">
        <v>332</v>
      </c>
      <c r="G215" s="250" t="s">
        <v>320</v>
      </c>
      <c r="H215" s="251">
        <v>6.625</v>
      </c>
      <c r="I215" s="252"/>
      <c r="J215" s="253">
        <f>ROUND(I215*H215,2)</f>
        <v>0</v>
      </c>
      <c r="K215" s="249" t="s">
        <v>140</v>
      </c>
      <c r="L215" s="254"/>
      <c r="M215" s="255" t="s">
        <v>19</v>
      </c>
      <c r="N215" s="256" t="s">
        <v>40</v>
      </c>
      <c r="O215" s="85"/>
      <c r="P215" s="214">
        <f>O215*H215</f>
        <v>0</v>
      </c>
      <c r="Q215" s="214">
        <v>0.001</v>
      </c>
      <c r="R215" s="214">
        <f>Q215*H215</f>
        <v>0.0066249999999999998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321</v>
      </c>
      <c r="AT215" s="216" t="s">
        <v>317</v>
      </c>
      <c r="AU215" s="216" t="s">
        <v>79</v>
      </c>
      <c r="AY215" s="18" t="s">
        <v>134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77</v>
      </c>
      <c r="BK215" s="217">
        <f>ROUND(I215*H215,2)</f>
        <v>0</v>
      </c>
      <c r="BL215" s="18" t="s">
        <v>141</v>
      </c>
      <c r="BM215" s="216" t="s">
        <v>333</v>
      </c>
    </row>
    <row r="216" s="13" customFormat="1">
      <c r="A216" s="13"/>
      <c r="B216" s="223"/>
      <c r="C216" s="224"/>
      <c r="D216" s="225" t="s">
        <v>145</v>
      </c>
      <c r="E216" s="224"/>
      <c r="F216" s="227" t="s">
        <v>334</v>
      </c>
      <c r="G216" s="224"/>
      <c r="H216" s="228">
        <v>6.625</v>
      </c>
      <c r="I216" s="229"/>
      <c r="J216" s="224"/>
      <c r="K216" s="224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145</v>
      </c>
      <c r="AU216" s="234" t="s">
        <v>79</v>
      </c>
      <c r="AV216" s="13" t="s">
        <v>79</v>
      </c>
      <c r="AW216" s="13" t="s">
        <v>4</v>
      </c>
      <c r="AX216" s="13" t="s">
        <v>77</v>
      </c>
      <c r="AY216" s="234" t="s">
        <v>134</v>
      </c>
    </row>
    <row r="217" s="2" customFormat="1" ht="21.75" customHeight="1">
      <c r="A217" s="39"/>
      <c r="B217" s="40"/>
      <c r="C217" s="205" t="s">
        <v>335</v>
      </c>
      <c r="D217" s="205" t="s">
        <v>136</v>
      </c>
      <c r="E217" s="206" t="s">
        <v>336</v>
      </c>
      <c r="F217" s="207" t="s">
        <v>337</v>
      </c>
      <c r="G217" s="208" t="s">
        <v>139</v>
      </c>
      <c r="H217" s="209">
        <v>1200</v>
      </c>
      <c r="I217" s="210"/>
      <c r="J217" s="211">
        <f>ROUND(I217*H217,2)</f>
        <v>0</v>
      </c>
      <c r="K217" s="207" t="s">
        <v>140</v>
      </c>
      <c r="L217" s="45"/>
      <c r="M217" s="212" t="s">
        <v>19</v>
      </c>
      <c r="N217" s="213" t="s">
        <v>40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141</v>
      </c>
      <c r="AT217" s="216" t="s">
        <v>136</v>
      </c>
      <c r="AU217" s="216" t="s">
        <v>79</v>
      </c>
      <c r="AY217" s="18" t="s">
        <v>134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77</v>
      </c>
      <c r="BK217" s="217">
        <f>ROUND(I217*H217,2)</f>
        <v>0</v>
      </c>
      <c r="BL217" s="18" t="s">
        <v>141</v>
      </c>
      <c r="BM217" s="216" t="s">
        <v>338</v>
      </c>
    </row>
    <row r="218" s="2" customFormat="1">
      <c r="A218" s="39"/>
      <c r="B218" s="40"/>
      <c r="C218" s="41"/>
      <c r="D218" s="218" t="s">
        <v>143</v>
      </c>
      <c r="E218" s="41"/>
      <c r="F218" s="219" t="s">
        <v>339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143</v>
      </c>
      <c r="AU218" s="18" t="s">
        <v>79</v>
      </c>
    </row>
    <row r="219" s="13" customFormat="1">
      <c r="A219" s="13"/>
      <c r="B219" s="223"/>
      <c r="C219" s="224"/>
      <c r="D219" s="225" t="s">
        <v>145</v>
      </c>
      <c r="E219" s="226" t="s">
        <v>19</v>
      </c>
      <c r="F219" s="227" t="s">
        <v>340</v>
      </c>
      <c r="G219" s="224"/>
      <c r="H219" s="228">
        <v>105</v>
      </c>
      <c r="I219" s="229"/>
      <c r="J219" s="224"/>
      <c r="K219" s="224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145</v>
      </c>
      <c r="AU219" s="234" t="s">
        <v>79</v>
      </c>
      <c r="AV219" s="13" t="s">
        <v>79</v>
      </c>
      <c r="AW219" s="13" t="s">
        <v>31</v>
      </c>
      <c r="AX219" s="13" t="s">
        <v>69</v>
      </c>
      <c r="AY219" s="234" t="s">
        <v>134</v>
      </c>
    </row>
    <row r="220" s="13" customFormat="1">
      <c r="A220" s="13"/>
      <c r="B220" s="223"/>
      <c r="C220" s="224"/>
      <c r="D220" s="225" t="s">
        <v>145</v>
      </c>
      <c r="E220" s="226" t="s">
        <v>19</v>
      </c>
      <c r="F220" s="227" t="s">
        <v>341</v>
      </c>
      <c r="G220" s="224"/>
      <c r="H220" s="228">
        <v>910</v>
      </c>
      <c r="I220" s="229"/>
      <c r="J220" s="224"/>
      <c r="K220" s="224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145</v>
      </c>
      <c r="AU220" s="234" t="s">
        <v>79</v>
      </c>
      <c r="AV220" s="13" t="s">
        <v>79</v>
      </c>
      <c r="AW220" s="13" t="s">
        <v>31</v>
      </c>
      <c r="AX220" s="13" t="s">
        <v>69</v>
      </c>
      <c r="AY220" s="234" t="s">
        <v>134</v>
      </c>
    </row>
    <row r="221" s="13" customFormat="1">
      <c r="A221" s="13"/>
      <c r="B221" s="223"/>
      <c r="C221" s="224"/>
      <c r="D221" s="225" t="s">
        <v>145</v>
      </c>
      <c r="E221" s="226" t="s">
        <v>19</v>
      </c>
      <c r="F221" s="227" t="s">
        <v>342</v>
      </c>
      <c r="G221" s="224"/>
      <c r="H221" s="228">
        <v>185</v>
      </c>
      <c r="I221" s="229"/>
      <c r="J221" s="224"/>
      <c r="K221" s="224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145</v>
      </c>
      <c r="AU221" s="234" t="s">
        <v>79</v>
      </c>
      <c r="AV221" s="13" t="s">
        <v>79</v>
      </c>
      <c r="AW221" s="13" t="s">
        <v>31</v>
      </c>
      <c r="AX221" s="13" t="s">
        <v>69</v>
      </c>
      <c r="AY221" s="234" t="s">
        <v>134</v>
      </c>
    </row>
    <row r="222" s="14" customFormat="1">
      <c r="A222" s="14"/>
      <c r="B222" s="235"/>
      <c r="C222" s="236"/>
      <c r="D222" s="225" t="s">
        <v>145</v>
      </c>
      <c r="E222" s="237" t="s">
        <v>19</v>
      </c>
      <c r="F222" s="238" t="s">
        <v>197</v>
      </c>
      <c r="G222" s="236"/>
      <c r="H222" s="239">
        <v>1200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145</v>
      </c>
      <c r="AU222" s="245" t="s">
        <v>79</v>
      </c>
      <c r="AV222" s="14" t="s">
        <v>141</v>
      </c>
      <c r="AW222" s="14" t="s">
        <v>31</v>
      </c>
      <c r="AX222" s="14" t="s">
        <v>77</v>
      </c>
      <c r="AY222" s="245" t="s">
        <v>134</v>
      </c>
    </row>
    <row r="223" s="2" customFormat="1" ht="24.15" customHeight="1">
      <c r="A223" s="39"/>
      <c r="B223" s="40"/>
      <c r="C223" s="205" t="s">
        <v>343</v>
      </c>
      <c r="D223" s="205" t="s">
        <v>136</v>
      </c>
      <c r="E223" s="206" t="s">
        <v>344</v>
      </c>
      <c r="F223" s="207" t="s">
        <v>345</v>
      </c>
      <c r="G223" s="208" t="s">
        <v>139</v>
      </c>
      <c r="H223" s="209">
        <v>284</v>
      </c>
      <c r="I223" s="210"/>
      <c r="J223" s="211">
        <f>ROUND(I223*H223,2)</f>
        <v>0</v>
      </c>
      <c r="K223" s="207" t="s">
        <v>140</v>
      </c>
      <c r="L223" s="45"/>
      <c r="M223" s="212" t="s">
        <v>19</v>
      </c>
      <c r="N223" s="213" t="s">
        <v>40</v>
      </c>
      <c r="O223" s="85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141</v>
      </c>
      <c r="AT223" s="216" t="s">
        <v>136</v>
      </c>
      <c r="AU223" s="216" t="s">
        <v>79</v>
      </c>
      <c r="AY223" s="18" t="s">
        <v>134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77</v>
      </c>
      <c r="BK223" s="217">
        <f>ROUND(I223*H223,2)</f>
        <v>0</v>
      </c>
      <c r="BL223" s="18" t="s">
        <v>141</v>
      </c>
      <c r="BM223" s="216" t="s">
        <v>346</v>
      </c>
    </row>
    <row r="224" s="2" customFormat="1">
      <c r="A224" s="39"/>
      <c r="B224" s="40"/>
      <c r="C224" s="41"/>
      <c r="D224" s="218" t="s">
        <v>143</v>
      </c>
      <c r="E224" s="41"/>
      <c r="F224" s="219" t="s">
        <v>347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143</v>
      </c>
      <c r="AU224" s="18" t="s">
        <v>79</v>
      </c>
    </row>
    <row r="225" s="13" customFormat="1">
      <c r="A225" s="13"/>
      <c r="B225" s="223"/>
      <c r="C225" s="224"/>
      <c r="D225" s="225" t="s">
        <v>145</v>
      </c>
      <c r="E225" s="226" t="s">
        <v>19</v>
      </c>
      <c r="F225" s="227" t="s">
        <v>348</v>
      </c>
      <c r="G225" s="224"/>
      <c r="H225" s="228">
        <v>284</v>
      </c>
      <c r="I225" s="229"/>
      <c r="J225" s="224"/>
      <c r="K225" s="224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145</v>
      </c>
      <c r="AU225" s="234" t="s">
        <v>79</v>
      </c>
      <c r="AV225" s="13" t="s">
        <v>79</v>
      </c>
      <c r="AW225" s="13" t="s">
        <v>31</v>
      </c>
      <c r="AX225" s="13" t="s">
        <v>77</v>
      </c>
      <c r="AY225" s="234" t="s">
        <v>134</v>
      </c>
    </row>
    <row r="226" s="12" customFormat="1" ht="22.8" customHeight="1">
      <c r="A226" s="12"/>
      <c r="B226" s="189"/>
      <c r="C226" s="190"/>
      <c r="D226" s="191" t="s">
        <v>68</v>
      </c>
      <c r="E226" s="203" t="s">
        <v>79</v>
      </c>
      <c r="F226" s="203" t="s">
        <v>349</v>
      </c>
      <c r="G226" s="190"/>
      <c r="H226" s="190"/>
      <c r="I226" s="193"/>
      <c r="J226" s="204">
        <f>BK226</f>
        <v>0</v>
      </c>
      <c r="K226" s="190"/>
      <c r="L226" s="195"/>
      <c r="M226" s="196"/>
      <c r="N226" s="197"/>
      <c r="O226" s="197"/>
      <c r="P226" s="198">
        <f>SUM(P227:P237)</f>
        <v>0</v>
      </c>
      <c r="Q226" s="197"/>
      <c r="R226" s="198">
        <f>SUM(R227:R237)</f>
        <v>27.927952500000004</v>
      </c>
      <c r="S226" s="197"/>
      <c r="T226" s="199">
        <f>SUM(T227:T237)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0" t="s">
        <v>77</v>
      </c>
      <c r="AT226" s="201" t="s">
        <v>68</v>
      </c>
      <c r="AU226" s="201" t="s">
        <v>77</v>
      </c>
      <c r="AY226" s="200" t="s">
        <v>134</v>
      </c>
      <c r="BK226" s="202">
        <f>SUM(BK227:BK237)</f>
        <v>0</v>
      </c>
    </row>
    <row r="227" s="2" customFormat="1" ht="24.15" customHeight="1">
      <c r="A227" s="39"/>
      <c r="B227" s="40"/>
      <c r="C227" s="205" t="s">
        <v>350</v>
      </c>
      <c r="D227" s="205" t="s">
        <v>136</v>
      </c>
      <c r="E227" s="206" t="s">
        <v>351</v>
      </c>
      <c r="F227" s="207" t="s">
        <v>352</v>
      </c>
      <c r="G227" s="208" t="s">
        <v>139</v>
      </c>
      <c r="H227" s="209">
        <v>37</v>
      </c>
      <c r="I227" s="210"/>
      <c r="J227" s="211">
        <f>ROUND(I227*H227,2)</f>
        <v>0</v>
      </c>
      <c r="K227" s="207" t="s">
        <v>140</v>
      </c>
      <c r="L227" s="45"/>
      <c r="M227" s="212" t="s">
        <v>19</v>
      </c>
      <c r="N227" s="213" t="s">
        <v>40</v>
      </c>
      <c r="O227" s="85"/>
      <c r="P227" s="214">
        <f>O227*H227</f>
        <v>0</v>
      </c>
      <c r="Q227" s="214">
        <v>0.00013750000000000001</v>
      </c>
      <c r="R227" s="214">
        <f>Q227*H227</f>
        <v>0.0050875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141</v>
      </c>
      <c r="AT227" s="216" t="s">
        <v>136</v>
      </c>
      <c r="AU227" s="216" t="s">
        <v>79</v>
      </c>
      <c r="AY227" s="18" t="s">
        <v>134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77</v>
      </c>
      <c r="BK227" s="217">
        <f>ROUND(I227*H227,2)</f>
        <v>0</v>
      </c>
      <c r="BL227" s="18" t="s">
        <v>141</v>
      </c>
      <c r="BM227" s="216" t="s">
        <v>353</v>
      </c>
    </row>
    <row r="228" s="2" customFormat="1">
      <c r="A228" s="39"/>
      <c r="B228" s="40"/>
      <c r="C228" s="41"/>
      <c r="D228" s="218" t="s">
        <v>143</v>
      </c>
      <c r="E228" s="41"/>
      <c r="F228" s="219" t="s">
        <v>354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143</v>
      </c>
      <c r="AU228" s="18" t="s">
        <v>79</v>
      </c>
    </row>
    <row r="229" s="13" customFormat="1">
      <c r="A229" s="13"/>
      <c r="B229" s="223"/>
      <c r="C229" s="224"/>
      <c r="D229" s="225" t="s">
        <v>145</v>
      </c>
      <c r="E229" s="226" t="s">
        <v>19</v>
      </c>
      <c r="F229" s="227" t="s">
        <v>355</v>
      </c>
      <c r="G229" s="224"/>
      <c r="H229" s="228">
        <v>37</v>
      </c>
      <c r="I229" s="229"/>
      <c r="J229" s="224"/>
      <c r="K229" s="224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145</v>
      </c>
      <c r="AU229" s="234" t="s">
        <v>79</v>
      </c>
      <c r="AV229" s="13" t="s">
        <v>79</v>
      </c>
      <c r="AW229" s="13" t="s">
        <v>31</v>
      </c>
      <c r="AX229" s="13" t="s">
        <v>69</v>
      </c>
      <c r="AY229" s="234" t="s">
        <v>134</v>
      </c>
    </row>
    <row r="230" s="14" customFormat="1">
      <c r="A230" s="14"/>
      <c r="B230" s="235"/>
      <c r="C230" s="236"/>
      <c r="D230" s="225" t="s">
        <v>145</v>
      </c>
      <c r="E230" s="237" t="s">
        <v>19</v>
      </c>
      <c r="F230" s="238" t="s">
        <v>197</v>
      </c>
      <c r="G230" s="236"/>
      <c r="H230" s="239">
        <v>37</v>
      </c>
      <c r="I230" s="240"/>
      <c r="J230" s="236"/>
      <c r="K230" s="236"/>
      <c r="L230" s="241"/>
      <c r="M230" s="242"/>
      <c r="N230" s="243"/>
      <c r="O230" s="243"/>
      <c r="P230" s="243"/>
      <c r="Q230" s="243"/>
      <c r="R230" s="243"/>
      <c r="S230" s="243"/>
      <c r="T230" s="24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T230" s="245" t="s">
        <v>145</v>
      </c>
      <c r="AU230" s="245" t="s">
        <v>79</v>
      </c>
      <c r="AV230" s="14" t="s">
        <v>141</v>
      </c>
      <c r="AW230" s="14" t="s">
        <v>31</v>
      </c>
      <c r="AX230" s="14" t="s">
        <v>77</v>
      </c>
      <c r="AY230" s="245" t="s">
        <v>134</v>
      </c>
    </row>
    <row r="231" s="2" customFormat="1" ht="16.5" customHeight="1">
      <c r="A231" s="39"/>
      <c r="B231" s="40"/>
      <c r="C231" s="247" t="s">
        <v>356</v>
      </c>
      <c r="D231" s="247" t="s">
        <v>317</v>
      </c>
      <c r="E231" s="248" t="s">
        <v>357</v>
      </c>
      <c r="F231" s="249" t="s">
        <v>358</v>
      </c>
      <c r="G231" s="250" t="s">
        <v>139</v>
      </c>
      <c r="H231" s="251">
        <v>90.730000000000004</v>
      </c>
      <c r="I231" s="252"/>
      <c r="J231" s="253">
        <f>ROUND(I231*H231,2)</f>
        <v>0</v>
      </c>
      <c r="K231" s="249" t="s">
        <v>140</v>
      </c>
      <c r="L231" s="254"/>
      <c r="M231" s="255" t="s">
        <v>19</v>
      </c>
      <c r="N231" s="256" t="s">
        <v>40</v>
      </c>
      <c r="O231" s="85"/>
      <c r="P231" s="214">
        <f>O231*H231</f>
        <v>0</v>
      </c>
      <c r="Q231" s="214">
        <v>0.00050000000000000001</v>
      </c>
      <c r="R231" s="214">
        <f>Q231*H231</f>
        <v>0.045365000000000003</v>
      </c>
      <c r="S231" s="214">
        <v>0</v>
      </c>
      <c r="T231" s="215">
        <f>S231*H231</f>
        <v>0</v>
      </c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R231" s="216" t="s">
        <v>321</v>
      </c>
      <c r="AT231" s="216" t="s">
        <v>317</v>
      </c>
      <c r="AU231" s="216" t="s">
        <v>79</v>
      </c>
      <c r="AY231" s="18" t="s">
        <v>134</v>
      </c>
      <c r="BE231" s="217">
        <f>IF(N231="základní",J231,0)</f>
        <v>0</v>
      </c>
      <c r="BF231" s="217">
        <f>IF(N231="snížená",J231,0)</f>
        <v>0</v>
      </c>
      <c r="BG231" s="217">
        <f>IF(N231="zákl. přenesená",J231,0)</f>
        <v>0</v>
      </c>
      <c r="BH231" s="217">
        <f>IF(N231="sníž. přenesená",J231,0)</f>
        <v>0</v>
      </c>
      <c r="BI231" s="217">
        <f>IF(N231="nulová",J231,0)</f>
        <v>0</v>
      </c>
      <c r="BJ231" s="18" t="s">
        <v>77</v>
      </c>
      <c r="BK231" s="217">
        <f>ROUND(I231*H231,2)</f>
        <v>0</v>
      </c>
      <c r="BL231" s="18" t="s">
        <v>141</v>
      </c>
      <c r="BM231" s="216" t="s">
        <v>359</v>
      </c>
    </row>
    <row r="232" s="13" customFormat="1">
      <c r="A232" s="13"/>
      <c r="B232" s="223"/>
      <c r="C232" s="224"/>
      <c r="D232" s="225" t="s">
        <v>145</v>
      </c>
      <c r="E232" s="224"/>
      <c r="F232" s="227" t="s">
        <v>360</v>
      </c>
      <c r="G232" s="224"/>
      <c r="H232" s="228">
        <v>90.730000000000004</v>
      </c>
      <c r="I232" s="229"/>
      <c r="J232" s="224"/>
      <c r="K232" s="224"/>
      <c r="L232" s="230"/>
      <c r="M232" s="231"/>
      <c r="N232" s="232"/>
      <c r="O232" s="232"/>
      <c r="P232" s="232"/>
      <c r="Q232" s="232"/>
      <c r="R232" s="232"/>
      <c r="S232" s="232"/>
      <c r="T232" s="23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4" t="s">
        <v>145</v>
      </c>
      <c r="AU232" s="234" t="s">
        <v>79</v>
      </c>
      <c r="AV232" s="13" t="s">
        <v>79</v>
      </c>
      <c r="AW232" s="13" t="s">
        <v>4</v>
      </c>
      <c r="AX232" s="13" t="s">
        <v>77</v>
      </c>
      <c r="AY232" s="234" t="s">
        <v>134</v>
      </c>
    </row>
    <row r="233" s="2" customFormat="1" ht="16.5" customHeight="1">
      <c r="A233" s="39"/>
      <c r="B233" s="40"/>
      <c r="C233" s="205" t="s">
        <v>361</v>
      </c>
      <c r="D233" s="205" t="s">
        <v>136</v>
      </c>
      <c r="E233" s="206" t="s">
        <v>362</v>
      </c>
      <c r="F233" s="207" t="s">
        <v>363</v>
      </c>
      <c r="G233" s="208" t="s">
        <v>139</v>
      </c>
      <c r="H233" s="209">
        <v>105</v>
      </c>
      <c r="I233" s="210"/>
      <c r="J233" s="211">
        <f>ROUND(I233*H233,2)</f>
        <v>0</v>
      </c>
      <c r="K233" s="207" t="s">
        <v>140</v>
      </c>
      <c r="L233" s="45"/>
      <c r="M233" s="212" t="s">
        <v>19</v>
      </c>
      <c r="N233" s="213" t="s">
        <v>40</v>
      </c>
      <c r="O233" s="85"/>
      <c r="P233" s="214">
        <f>O233*H233</f>
        <v>0</v>
      </c>
      <c r="Q233" s="214">
        <v>0.108</v>
      </c>
      <c r="R233" s="214">
        <f>Q233*H233</f>
        <v>11.34</v>
      </c>
      <c r="S233" s="214">
        <v>0</v>
      </c>
      <c r="T233" s="215">
        <f>S233*H233</f>
        <v>0</v>
      </c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R233" s="216" t="s">
        <v>141</v>
      </c>
      <c r="AT233" s="216" t="s">
        <v>136</v>
      </c>
      <c r="AU233" s="216" t="s">
        <v>79</v>
      </c>
      <c r="AY233" s="18" t="s">
        <v>134</v>
      </c>
      <c r="BE233" s="217">
        <f>IF(N233="základní",J233,0)</f>
        <v>0</v>
      </c>
      <c r="BF233" s="217">
        <f>IF(N233="snížená",J233,0)</f>
        <v>0</v>
      </c>
      <c r="BG233" s="217">
        <f>IF(N233="zákl. přenesená",J233,0)</f>
        <v>0</v>
      </c>
      <c r="BH233" s="217">
        <f>IF(N233="sníž. přenesená",J233,0)</f>
        <v>0</v>
      </c>
      <c r="BI233" s="217">
        <f>IF(N233="nulová",J233,0)</f>
        <v>0</v>
      </c>
      <c r="BJ233" s="18" t="s">
        <v>77</v>
      </c>
      <c r="BK233" s="217">
        <f>ROUND(I233*H233,2)</f>
        <v>0</v>
      </c>
      <c r="BL233" s="18" t="s">
        <v>141</v>
      </c>
      <c r="BM233" s="216" t="s">
        <v>364</v>
      </c>
    </row>
    <row r="234" s="2" customFormat="1">
      <c r="A234" s="39"/>
      <c r="B234" s="40"/>
      <c r="C234" s="41"/>
      <c r="D234" s="218" t="s">
        <v>143</v>
      </c>
      <c r="E234" s="41"/>
      <c r="F234" s="219" t="s">
        <v>365</v>
      </c>
      <c r="G234" s="41"/>
      <c r="H234" s="41"/>
      <c r="I234" s="220"/>
      <c r="J234" s="41"/>
      <c r="K234" s="41"/>
      <c r="L234" s="45"/>
      <c r="M234" s="221"/>
      <c r="N234" s="222"/>
      <c r="O234" s="85"/>
      <c r="P234" s="85"/>
      <c r="Q234" s="85"/>
      <c r="R234" s="85"/>
      <c r="S234" s="85"/>
      <c r="T234" s="86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T234" s="18" t="s">
        <v>143</v>
      </c>
      <c r="AU234" s="18" t="s">
        <v>79</v>
      </c>
    </row>
    <row r="235" s="13" customFormat="1">
      <c r="A235" s="13"/>
      <c r="B235" s="223"/>
      <c r="C235" s="224"/>
      <c r="D235" s="225" t="s">
        <v>145</v>
      </c>
      <c r="E235" s="226" t="s">
        <v>19</v>
      </c>
      <c r="F235" s="227" t="s">
        <v>366</v>
      </c>
      <c r="G235" s="224"/>
      <c r="H235" s="228">
        <v>105</v>
      </c>
      <c r="I235" s="229"/>
      <c r="J235" s="224"/>
      <c r="K235" s="224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145</v>
      </c>
      <c r="AU235" s="234" t="s">
        <v>79</v>
      </c>
      <c r="AV235" s="13" t="s">
        <v>79</v>
      </c>
      <c r="AW235" s="13" t="s">
        <v>31</v>
      </c>
      <c r="AX235" s="13" t="s">
        <v>77</v>
      </c>
      <c r="AY235" s="234" t="s">
        <v>134</v>
      </c>
    </row>
    <row r="236" s="2" customFormat="1" ht="16.5" customHeight="1">
      <c r="A236" s="39"/>
      <c r="B236" s="40"/>
      <c r="C236" s="247" t="s">
        <v>367</v>
      </c>
      <c r="D236" s="247" t="s">
        <v>317</v>
      </c>
      <c r="E236" s="248" t="s">
        <v>368</v>
      </c>
      <c r="F236" s="249" t="s">
        <v>369</v>
      </c>
      <c r="G236" s="250" t="s">
        <v>150</v>
      </c>
      <c r="H236" s="251">
        <v>6.125</v>
      </c>
      <c r="I236" s="252"/>
      <c r="J236" s="253">
        <f>ROUND(I236*H236,2)</f>
        <v>0</v>
      </c>
      <c r="K236" s="249" t="s">
        <v>140</v>
      </c>
      <c r="L236" s="254"/>
      <c r="M236" s="255" t="s">
        <v>19</v>
      </c>
      <c r="N236" s="256" t="s">
        <v>40</v>
      </c>
      <c r="O236" s="85"/>
      <c r="P236" s="214">
        <f>O236*H236</f>
        <v>0</v>
      </c>
      <c r="Q236" s="214">
        <v>2.7000000000000002</v>
      </c>
      <c r="R236" s="214">
        <f>Q236*H236</f>
        <v>16.537500000000001</v>
      </c>
      <c r="S236" s="214">
        <v>0</v>
      </c>
      <c r="T236" s="215">
        <f>S236*H236</f>
        <v>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321</v>
      </c>
      <c r="AT236" s="216" t="s">
        <v>317</v>
      </c>
      <c r="AU236" s="216" t="s">
        <v>79</v>
      </c>
      <c r="AY236" s="18" t="s">
        <v>134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77</v>
      </c>
      <c r="BK236" s="217">
        <f>ROUND(I236*H236,2)</f>
        <v>0</v>
      </c>
      <c r="BL236" s="18" t="s">
        <v>141</v>
      </c>
      <c r="BM236" s="216" t="s">
        <v>370</v>
      </c>
    </row>
    <row r="237" s="13" customFormat="1">
      <c r="A237" s="13"/>
      <c r="B237" s="223"/>
      <c r="C237" s="224"/>
      <c r="D237" s="225" t="s">
        <v>145</v>
      </c>
      <c r="E237" s="224"/>
      <c r="F237" s="227" t="s">
        <v>371</v>
      </c>
      <c r="G237" s="224"/>
      <c r="H237" s="228">
        <v>6.125</v>
      </c>
      <c r="I237" s="229"/>
      <c r="J237" s="224"/>
      <c r="K237" s="224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145</v>
      </c>
      <c r="AU237" s="234" t="s">
        <v>79</v>
      </c>
      <c r="AV237" s="13" t="s">
        <v>79</v>
      </c>
      <c r="AW237" s="13" t="s">
        <v>4</v>
      </c>
      <c r="AX237" s="13" t="s">
        <v>77</v>
      </c>
      <c r="AY237" s="234" t="s">
        <v>134</v>
      </c>
    </row>
    <row r="238" s="12" customFormat="1" ht="22.8" customHeight="1">
      <c r="A238" s="12"/>
      <c r="B238" s="189"/>
      <c r="C238" s="190"/>
      <c r="D238" s="191" t="s">
        <v>68</v>
      </c>
      <c r="E238" s="203" t="s">
        <v>198</v>
      </c>
      <c r="F238" s="203" t="s">
        <v>372</v>
      </c>
      <c r="G238" s="190"/>
      <c r="H238" s="190"/>
      <c r="I238" s="193"/>
      <c r="J238" s="204">
        <f>BK238</f>
        <v>0</v>
      </c>
      <c r="K238" s="190"/>
      <c r="L238" s="195"/>
      <c r="M238" s="196"/>
      <c r="N238" s="197"/>
      <c r="O238" s="197"/>
      <c r="P238" s="198">
        <f>SUM(P239:P270)</f>
        <v>0</v>
      </c>
      <c r="Q238" s="197"/>
      <c r="R238" s="198">
        <f>SUM(R239:R270)</f>
        <v>1.9483092658088999</v>
      </c>
      <c r="S238" s="197"/>
      <c r="T238" s="199">
        <f>SUM(T239:T270)</f>
        <v>0</v>
      </c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R238" s="200" t="s">
        <v>77</v>
      </c>
      <c r="AT238" s="201" t="s">
        <v>68</v>
      </c>
      <c r="AU238" s="201" t="s">
        <v>77</v>
      </c>
      <c r="AY238" s="200" t="s">
        <v>134</v>
      </c>
      <c r="BK238" s="202">
        <f>SUM(BK239:BK270)</f>
        <v>0</v>
      </c>
    </row>
    <row r="239" s="2" customFormat="1" ht="16.5" customHeight="1">
      <c r="A239" s="39"/>
      <c r="B239" s="40"/>
      <c r="C239" s="205" t="s">
        <v>373</v>
      </c>
      <c r="D239" s="205" t="s">
        <v>136</v>
      </c>
      <c r="E239" s="206" t="s">
        <v>374</v>
      </c>
      <c r="F239" s="207" t="s">
        <v>375</v>
      </c>
      <c r="G239" s="208" t="s">
        <v>376</v>
      </c>
      <c r="H239" s="209">
        <v>1.8500000000000001</v>
      </c>
      <c r="I239" s="210"/>
      <c r="J239" s="211">
        <f>ROUND(I239*H239,2)</f>
        <v>0</v>
      </c>
      <c r="K239" s="207" t="s">
        <v>19</v>
      </c>
      <c r="L239" s="45"/>
      <c r="M239" s="212" t="s">
        <v>19</v>
      </c>
      <c r="N239" s="213" t="s">
        <v>40</v>
      </c>
      <c r="O239" s="85"/>
      <c r="P239" s="214">
        <f>O239*H239</f>
        <v>0</v>
      </c>
      <c r="Q239" s="214">
        <v>0</v>
      </c>
      <c r="R239" s="214">
        <f>Q239*H239</f>
        <v>0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141</v>
      </c>
      <c r="AT239" s="216" t="s">
        <v>136</v>
      </c>
      <c r="AU239" s="216" t="s">
        <v>79</v>
      </c>
      <c r="AY239" s="18" t="s">
        <v>134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77</v>
      </c>
      <c r="BK239" s="217">
        <f>ROUND(I239*H239,2)</f>
        <v>0</v>
      </c>
      <c r="BL239" s="18" t="s">
        <v>141</v>
      </c>
      <c r="BM239" s="216" t="s">
        <v>377</v>
      </c>
    </row>
    <row r="240" s="13" customFormat="1">
      <c r="A240" s="13"/>
      <c r="B240" s="223"/>
      <c r="C240" s="224"/>
      <c r="D240" s="225" t="s">
        <v>145</v>
      </c>
      <c r="E240" s="226" t="s">
        <v>19</v>
      </c>
      <c r="F240" s="227" t="s">
        <v>378</v>
      </c>
      <c r="G240" s="224"/>
      <c r="H240" s="228">
        <v>1.8500000000000001</v>
      </c>
      <c r="I240" s="229"/>
      <c r="J240" s="224"/>
      <c r="K240" s="224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145</v>
      </c>
      <c r="AU240" s="234" t="s">
        <v>79</v>
      </c>
      <c r="AV240" s="13" t="s">
        <v>79</v>
      </c>
      <c r="AW240" s="13" t="s">
        <v>31</v>
      </c>
      <c r="AX240" s="13" t="s">
        <v>77</v>
      </c>
      <c r="AY240" s="234" t="s">
        <v>134</v>
      </c>
    </row>
    <row r="241" s="2" customFormat="1" ht="16.5" customHeight="1">
      <c r="A241" s="39"/>
      <c r="B241" s="40"/>
      <c r="C241" s="205" t="s">
        <v>379</v>
      </c>
      <c r="D241" s="205" t="s">
        <v>136</v>
      </c>
      <c r="E241" s="206" t="s">
        <v>380</v>
      </c>
      <c r="F241" s="207" t="s">
        <v>381</v>
      </c>
      <c r="G241" s="208" t="s">
        <v>376</v>
      </c>
      <c r="H241" s="209">
        <v>1</v>
      </c>
      <c r="I241" s="210"/>
      <c r="J241" s="211">
        <f>ROUND(I241*H241,2)</f>
        <v>0</v>
      </c>
      <c r="K241" s="207" t="s">
        <v>19</v>
      </c>
      <c r="L241" s="45"/>
      <c r="M241" s="212" t="s">
        <v>19</v>
      </c>
      <c r="N241" s="213" t="s">
        <v>40</v>
      </c>
      <c r="O241" s="85"/>
      <c r="P241" s="214">
        <f>O241*H241</f>
        <v>0</v>
      </c>
      <c r="Q241" s="214">
        <v>0</v>
      </c>
      <c r="R241" s="214">
        <f>Q241*H241</f>
        <v>0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141</v>
      </c>
      <c r="AT241" s="216" t="s">
        <v>136</v>
      </c>
      <c r="AU241" s="216" t="s">
        <v>79</v>
      </c>
      <c r="AY241" s="18" t="s">
        <v>134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77</v>
      </c>
      <c r="BK241" s="217">
        <f>ROUND(I241*H241,2)</f>
        <v>0</v>
      </c>
      <c r="BL241" s="18" t="s">
        <v>141</v>
      </c>
      <c r="BM241" s="216" t="s">
        <v>382</v>
      </c>
    </row>
    <row r="242" s="13" customFormat="1">
      <c r="A242" s="13"/>
      <c r="B242" s="223"/>
      <c r="C242" s="224"/>
      <c r="D242" s="225" t="s">
        <v>145</v>
      </c>
      <c r="E242" s="226" t="s">
        <v>19</v>
      </c>
      <c r="F242" s="227" t="s">
        <v>383</v>
      </c>
      <c r="G242" s="224"/>
      <c r="H242" s="228">
        <v>1</v>
      </c>
      <c r="I242" s="229"/>
      <c r="J242" s="224"/>
      <c r="K242" s="224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145</v>
      </c>
      <c r="AU242" s="234" t="s">
        <v>79</v>
      </c>
      <c r="AV242" s="13" t="s">
        <v>79</v>
      </c>
      <c r="AW242" s="13" t="s">
        <v>31</v>
      </c>
      <c r="AX242" s="13" t="s">
        <v>77</v>
      </c>
      <c r="AY242" s="234" t="s">
        <v>134</v>
      </c>
    </row>
    <row r="243" s="2" customFormat="1" ht="37.8" customHeight="1">
      <c r="A243" s="39"/>
      <c r="B243" s="40"/>
      <c r="C243" s="205" t="s">
        <v>384</v>
      </c>
      <c r="D243" s="205" t="s">
        <v>136</v>
      </c>
      <c r="E243" s="206" t="s">
        <v>385</v>
      </c>
      <c r="F243" s="207" t="s">
        <v>386</v>
      </c>
      <c r="G243" s="208" t="s">
        <v>208</v>
      </c>
      <c r="H243" s="209">
        <v>8.1600000000000001</v>
      </c>
      <c r="I243" s="210"/>
      <c r="J243" s="211">
        <f>ROUND(I243*H243,2)</f>
        <v>0</v>
      </c>
      <c r="K243" s="207" t="s">
        <v>140</v>
      </c>
      <c r="L243" s="45"/>
      <c r="M243" s="212" t="s">
        <v>19</v>
      </c>
      <c r="N243" s="213" t="s">
        <v>40</v>
      </c>
      <c r="O243" s="85"/>
      <c r="P243" s="214">
        <f>O243*H243</f>
        <v>0</v>
      </c>
      <c r="Q243" s="214">
        <v>0</v>
      </c>
      <c r="R243" s="214">
        <f>Q243*H243</f>
        <v>0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141</v>
      </c>
      <c r="AT243" s="216" t="s">
        <v>136</v>
      </c>
      <c r="AU243" s="216" t="s">
        <v>79</v>
      </c>
      <c r="AY243" s="18" t="s">
        <v>134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77</v>
      </c>
      <c r="BK243" s="217">
        <f>ROUND(I243*H243,2)</f>
        <v>0</v>
      </c>
      <c r="BL243" s="18" t="s">
        <v>141</v>
      </c>
      <c r="BM243" s="216" t="s">
        <v>387</v>
      </c>
    </row>
    <row r="244" s="2" customFormat="1">
      <c r="A244" s="39"/>
      <c r="B244" s="40"/>
      <c r="C244" s="41"/>
      <c r="D244" s="218" t="s">
        <v>143</v>
      </c>
      <c r="E244" s="41"/>
      <c r="F244" s="219" t="s">
        <v>388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143</v>
      </c>
      <c r="AU244" s="18" t="s">
        <v>79</v>
      </c>
    </row>
    <row r="245" s="13" customFormat="1">
      <c r="A245" s="13"/>
      <c r="B245" s="223"/>
      <c r="C245" s="224"/>
      <c r="D245" s="225" t="s">
        <v>145</v>
      </c>
      <c r="E245" s="226" t="s">
        <v>19</v>
      </c>
      <c r="F245" s="227" t="s">
        <v>389</v>
      </c>
      <c r="G245" s="224"/>
      <c r="H245" s="228">
        <v>0.059999999999999998</v>
      </c>
      <c r="I245" s="229"/>
      <c r="J245" s="224"/>
      <c r="K245" s="224"/>
      <c r="L245" s="230"/>
      <c r="M245" s="231"/>
      <c r="N245" s="232"/>
      <c r="O245" s="232"/>
      <c r="P245" s="232"/>
      <c r="Q245" s="232"/>
      <c r="R245" s="232"/>
      <c r="S245" s="232"/>
      <c r="T245" s="23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4" t="s">
        <v>145</v>
      </c>
      <c r="AU245" s="234" t="s">
        <v>79</v>
      </c>
      <c r="AV245" s="13" t="s">
        <v>79</v>
      </c>
      <c r="AW245" s="13" t="s">
        <v>31</v>
      </c>
      <c r="AX245" s="13" t="s">
        <v>69</v>
      </c>
      <c r="AY245" s="234" t="s">
        <v>134</v>
      </c>
    </row>
    <row r="246" s="13" customFormat="1">
      <c r="A246" s="13"/>
      <c r="B246" s="223"/>
      <c r="C246" s="224"/>
      <c r="D246" s="225" t="s">
        <v>145</v>
      </c>
      <c r="E246" s="226" t="s">
        <v>19</v>
      </c>
      <c r="F246" s="227" t="s">
        <v>390</v>
      </c>
      <c r="G246" s="224"/>
      <c r="H246" s="228">
        <v>2.1800000000000002</v>
      </c>
      <c r="I246" s="229"/>
      <c r="J246" s="224"/>
      <c r="K246" s="224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145</v>
      </c>
      <c r="AU246" s="234" t="s">
        <v>79</v>
      </c>
      <c r="AV246" s="13" t="s">
        <v>79</v>
      </c>
      <c r="AW246" s="13" t="s">
        <v>31</v>
      </c>
      <c r="AX246" s="13" t="s">
        <v>69</v>
      </c>
      <c r="AY246" s="234" t="s">
        <v>134</v>
      </c>
    </row>
    <row r="247" s="13" customFormat="1">
      <c r="A247" s="13"/>
      <c r="B247" s="223"/>
      <c r="C247" s="224"/>
      <c r="D247" s="225" t="s">
        <v>145</v>
      </c>
      <c r="E247" s="226" t="s">
        <v>19</v>
      </c>
      <c r="F247" s="227" t="s">
        <v>391</v>
      </c>
      <c r="G247" s="224"/>
      <c r="H247" s="228">
        <v>0.59999999999999998</v>
      </c>
      <c r="I247" s="229"/>
      <c r="J247" s="224"/>
      <c r="K247" s="224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145</v>
      </c>
      <c r="AU247" s="234" t="s">
        <v>79</v>
      </c>
      <c r="AV247" s="13" t="s">
        <v>79</v>
      </c>
      <c r="AW247" s="13" t="s">
        <v>31</v>
      </c>
      <c r="AX247" s="13" t="s">
        <v>69</v>
      </c>
      <c r="AY247" s="234" t="s">
        <v>134</v>
      </c>
    </row>
    <row r="248" s="13" customFormat="1">
      <c r="A248" s="13"/>
      <c r="B248" s="223"/>
      <c r="C248" s="224"/>
      <c r="D248" s="225" t="s">
        <v>145</v>
      </c>
      <c r="E248" s="226" t="s">
        <v>19</v>
      </c>
      <c r="F248" s="227" t="s">
        <v>392</v>
      </c>
      <c r="G248" s="224"/>
      <c r="H248" s="228">
        <v>1</v>
      </c>
      <c r="I248" s="229"/>
      <c r="J248" s="224"/>
      <c r="K248" s="224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145</v>
      </c>
      <c r="AU248" s="234" t="s">
        <v>79</v>
      </c>
      <c r="AV248" s="13" t="s">
        <v>79</v>
      </c>
      <c r="AW248" s="13" t="s">
        <v>31</v>
      </c>
      <c r="AX248" s="13" t="s">
        <v>69</v>
      </c>
      <c r="AY248" s="234" t="s">
        <v>134</v>
      </c>
    </row>
    <row r="249" s="13" customFormat="1">
      <c r="A249" s="13"/>
      <c r="B249" s="223"/>
      <c r="C249" s="224"/>
      <c r="D249" s="225" t="s">
        <v>145</v>
      </c>
      <c r="E249" s="226" t="s">
        <v>19</v>
      </c>
      <c r="F249" s="227" t="s">
        <v>393</v>
      </c>
      <c r="G249" s="224"/>
      <c r="H249" s="228">
        <v>4.3200000000000003</v>
      </c>
      <c r="I249" s="229"/>
      <c r="J249" s="224"/>
      <c r="K249" s="224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145</v>
      </c>
      <c r="AU249" s="234" t="s">
        <v>79</v>
      </c>
      <c r="AV249" s="13" t="s">
        <v>79</v>
      </c>
      <c r="AW249" s="13" t="s">
        <v>31</v>
      </c>
      <c r="AX249" s="13" t="s">
        <v>69</v>
      </c>
      <c r="AY249" s="234" t="s">
        <v>134</v>
      </c>
    </row>
    <row r="250" s="14" customFormat="1">
      <c r="A250" s="14"/>
      <c r="B250" s="235"/>
      <c r="C250" s="236"/>
      <c r="D250" s="225" t="s">
        <v>145</v>
      </c>
      <c r="E250" s="237" t="s">
        <v>19</v>
      </c>
      <c r="F250" s="238" t="s">
        <v>197</v>
      </c>
      <c r="G250" s="236"/>
      <c r="H250" s="239">
        <v>8.1600000000000001</v>
      </c>
      <c r="I250" s="240"/>
      <c r="J250" s="236"/>
      <c r="K250" s="236"/>
      <c r="L250" s="241"/>
      <c r="M250" s="242"/>
      <c r="N250" s="243"/>
      <c r="O250" s="243"/>
      <c r="P250" s="243"/>
      <c r="Q250" s="243"/>
      <c r="R250" s="243"/>
      <c r="S250" s="243"/>
      <c r="T250" s="24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T250" s="245" t="s">
        <v>145</v>
      </c>
      <c r="AU250" s="245" t="s">
        <v>79</v>
      </c>
      <c r="AV250" s="14" t="s">
        <v>141</v>
      </c>
      <c r="AW250" s="14" t="s">
        <v>31</v>
      </c>
      <c r="AX250" s="14" t="s">
        <v>77</v>
      </c>
      <c r="AY250" s="245" t="s">
        <v>134</v>
      </c>
    </row>
    <row r="251" s="2" customFormat="1" ht="37.8" customHeight="1">
      <c r="A251" s="39"/>
      <c r="B251" s="40"/>
      <c r="C251" s="205" t="s">
        <v>394</v>
      </c>
      <c r="D251" s="205" t="s">
        <v>136</v>
      </c>
      <c r="E251" s="206" t="s">
        <v>395</v>
      </c>
      <c r="F251" s="207" t="s">
        <v>396</v>
      </c>
      <c r="G251" s="208" t="s">
        <v>139</v>
      </c>
      <c r="H251" s="209">
        <v>8.4000000000000004</v>
      </c>
      <c r="I251" s="210"/>
      <c r="J251" s="211">
        <f>ROUND(I251*H251,2)</f>
        <v>0</v>
      </c>
      <c r="K251" s="207" t="s">
        <v>140</v>
      </c>
      <c r="L251" s="45"/>
      <c r="M251" s="212" t="s">
        <v>19</v>
      </c>
      <c r="N251" s="213" t="s">
        <v>40</v>
      </c>
      <c r="O251" s="85"/>
      <c r="P251" s="214">
        <f>O251*H251</f>
        <v>0</v>
      </c>
      <c r="Q251" s="214">
        <v>0.0072580040000000002</v>
      </c>
      <c r="R251" s="214">
        <f>Q251*H251</f>
        <v>0.060967233600000004</v>
      </c>
      <c r="S251" s="214">
        <v>0</v>
      </c>
      <c r="T251" s="215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16" t="s">
        <v>141</v>
      </c>
      <c r="AT251" s="216" t="s">
        <v>136</v>
      </c>
      <c r="AU251" s="216" t="s">
        <v>79</v>
      </c>
      <c r="AY251" s="18" t="s">
        <v>134</v>
      </c>
      <c r="BE251" s="217">
        <f>IF(N251="základní",J251,0)</f>
        <v>0</v>
      </c>
      <c r="BF251" s="217">
        <f>IF(N251="snížená",J251,0)</f>
        <v>0</v>
      </c>
      <c r="BG251" s="217">
        <f>IF(N251="zákl. přenesená",J251,0)</f>
        <v>0</v>
      </c>
      <c r="BH251" s="217">
        <f>IF(N251="sníž. přenesená",J251,0)</f>
        <v>0</v>
      </c>
      <c r="BI251" s="217">
        <f>IF(N251="nulová",J251,0)</f>
        <v>0</v>
      </c>
      <c r="BJ251" s="18" t="s">
        <v>77</v>
      </c>
      <c r="BK251" s="217">
        <f>ROUND(I251*H251,2)</f>
        <v>0</v>
      </c>
      <c r="BL251" s="18" t="s">
        <v>141</v>
      </c>
      <c r="BM251" s="216" t="s">
        <v>397</v>
      </c>
    </row>
    <row r="252" s="2" customFormat="1">
      <c r="A252" s="39"/>
      <c r="B252" s="40"/>
      <c r="C252" s="41"/>
      <c r="D252" s="218" t="s">
        <v>143</v>
      </c>
      <c r="E252" s="41"/>
      <c r="F252" s="219" t="s">
        <v>398</v>
      </c>
      <c r="G252" s="41"/>
      <c r="H252" s="41"/>
      <c r="I252" s="220"/>
      <c r="J252" s="41"/>
      <c r="K252" s="41"/>
      <c r="L252" s="45"/>
      <c r="M252" s="221"/>
      <c r="N252" s="222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143</v>
      </c>
      <c r="AU252" s="18" t="s">
        <v>79</v>
      </c>
    </row>
    <row r="253" s="2" customFormat="1">
      <c r="A253" s="39"/>
      <c r="B253" s="40"/>
      <c r="C253" s="41"/>
      <c r="D253" s="225" t="s">
        <v>285</v>
      </c>
      <c r="E253" s="41"/>
      <c r="F253" s="246" t="s">
        <v>399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285</v>
      </c>
      <c r="AU253" s="18" t="s">
        <v>79</v>
      </c>
    </row>
    <row r="254" s="13" customFormat="1">
      <c r="A254" s="13"/>
      <c r="B254" s="223"/>
      <c r="C254" s="224"/>
      <c r="D254" s="225" t="s">
        <v>145</v>
      </c>
      <c r="E254" s="226" t="s">
        <v>19</v>
      </c>
      <c r="F254" s="227" t="s">
        <v>400</v>
      </c>
      <c r="G254" s="224"/>
      <c r="H254" s="228">
        <v>0.12</v>
      </c>
      <c r="I254" s="229"/>
      <c r="J254" s="224"/>
      <c r="K254" s="224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145</v>
      </c>
      <c r="AU254" s="234" t="s">
        <v>79</v>
      </c>
      <c r="AV254" s="13" t="s">
        <v>79</v>
      </c>
      <c r="AW254" s="13" t="s">
        <v>31</v>
      </c>
      <c r="AX254" s="13" t="s">
        <v>69</v>
      </c>
      <c r="AY254" s="234" t="s">
        <v>134</v>
      </c>
    </row>
    <row r="255" s="13" customFormat="1">
      <c r="A255" s="13"/>
      <c r="B255" s="223"/>
      <c r="C255" s="224"/>
      <c r="D255" s="225" t="s">
        <v>145</v>
      </c>
      <c r="E255" s="226" t="s">
        <v>19</v>
      </c>
      <c r="F255" s="227" t="s">
        <v>401</v>
      </c>
      <c r="G255" s="224"/>
      <c r="H255" s="228">
        <v>6.5999999999999996</v>
      </c>
      <c r="I255" s="229"/>
      <c r="J255" s="224"/>
      <c r="K255" s="224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145</v>
      </c>
      <c r="AU255" s="234" t="s">
        <v>79</v>
      </c>
      <c r="AV255" s="13" t="s">
        <v>79</v>
      </c>
      <c r="AW255" s="13" t="s">
        <v>31</v>
      </c>
      <c r="AX255" s="13" t="s">
        <v>69</v>
      </c>
      <c r="AY255" s="234" t="s">
        <v>134</v>
      </c>
    </row>
    <row r="256" s="13" customFormat="1">
      <c r="A256" s="13"/>
      <c r="B256" s="223"/>
      <c r="C256" s="224"/>
      <c r="D256" s="225" t="s">
        <v>145</v>
      </c>
      <c r="E256" s="226" t="s">
        <v>19</v>
      </c>
      <c r="F256" s="227" t="s">
        <v>402</v>
      </c>
      <c r="G256" s="224"/>
      <c r="H256" s="228">
        <v>1.6799999999999999</v>
      </c>
      <c r="I256" s="229"/>
      <c r="J256" s="224"/>
      <c r="K256" s="224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145</v>
      </c>
      <c r="AU256" s="234" t="s">
        <v>79</v>
      </c>
      <c r="AV256" s="13" t="s">
        <v>79</v>
      </c>
      <c r="AW256" s="13" t="s">
        <v>31</v>
      </c>
      <c r="AX256" s="13" t="s">
        <v>69</v>
      </c>
      <c r="AY256" s="234" t="s">
        <v>134</v>
      </c>
    </row>
    <row r="257" s="14" customFormat="1">
      <c r="A257" s="14"/>
      <c r="B257" s="235"/>
      <c r="C257" s="236"/>
      <c r="D257" s="225" t="s">
        <v>145</v>
      </c>
      <c r="E257" s="237" t="s">
        <v>19</v>
      </c>
      <c r="F257" s="238" t="s">
        <v>197</v>
      </c>
      <c r="G257" s="236"/>
      <c r="H257" s="239">
        <v>8.4000000000000004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5" t="s">
        <v>145</v>
      </c>
      <c r="AU257" s="245" t="s">
        <v>79</v>
      </c>
      <c r="AV257" s="14" t="s">
        <v>141</v>
      </c>
      <c r="AW257" s="14" t="s">
        <v>31</v>
      </c>
      <c r="AX257" s="14" t="s">
        <v>77</v>
      </c>
      <c r="AY257" s="245" t="s">
        <v>134</v>
      </c>
    </row>
    <row r="258" s="2" customFormat="1" ht="37.8" customHeight="1">
      <c r="A258" s="39"/>
      <c r="B258" s="40"/>
      <c r="C258" s="205" t="s">
        <v>403</v>
      </c>
      <c r="D258" s="205" t="s">
        <v>136</v>
      </c>
      <c r="E258" s="206" t="s">
        <v>404</v>
      </c>
      <c r="F258" s="207" t="s">
        <v>405</v>
      </c>
      <c r="G258" s="208" t="s">
        <v>139</v>
      </c>
      <c r="H258" s="209">
        <v>8.4000000000000004</v>
      </c>
      <c r="I258" s="210"/>
      <c r="J258" s="211">
        <f>ROUND(I258*H258,2)</f>
        <v>0</v>
      </c>
      <c r="K258" s="207" t="s">
        <v>140</v>
      </c>
      <c r="L258" s="45"/>
      <c r="M258" s="212" t="s">
        <v>19</v>
      </c>
      <c r="N258" s="213" t="s">
        <v>40</v>
      </c>
      <c r="O258" s="85"/>
      <c r="P258" s="214">
        <f>O258*H258</f>
        <v>0</v>
      </c>
      <c r="Q258" s="214">
        <v>0.00085693499999999997</v>
      </c>
      <c r="R258" s="214">
        <f>Q258*H258</f>
        <v>0.0071982540000000003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141</v>
      </c>
      <c r="AT258" s="216" t="s">
        <v>136</v>
      </c>
      <c r="AU258" s="216" t="s">
        <v>79</v>
      </c>
      <c r="AY258" s="18" t="s">
        <v>134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77</v>
      </c>
      <c r="BK258" s="217">
        <f>ROUND(I258*H258,2)</f>
        <v>0</v>
      </c>
      <c r="BL258" s="18" t="s">
        <v>141</v>
      </c>
      <c r="BM258" s="216" t="s">
        <v>406</v>
      </c>
    </row>
    <row r="259" s="2" customFormat="1">
      <c r="A259" s="39"/>
      <c r="B259" s="40"/>
      <c r="C259" s="41"/>
      <c r="D259" s="218" t="s">
        <v>143</v>
      </c>
      <c r="E259" s="41"/>
      <c r="F259" s="219" t="s">
        <v>407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143</v>
      </c>
      <c r="AU259" s="18" t="s">
        <v>79</v>
      </c>
    </row>
    <row r="260" s="13" customFormat="1">
      <c r="A260" s="13"/>
      <c r="B260" s="223"/>
      <c r="C260" s="224"/>
      <c r="D260" s="225" t="s">
        <v>145</v>
      </c>
      <c r="E260" s="226" t="s">
        <v>19</v>
      </c>
      <c r="F260" s="227" t="s">
        <v>400</v>
      </c>
      <c r="G260" s="224"/>
      <c r="H260" s="228">
        <v>0.12</v>
      </c>
      <c r="I260" s="229"/>
      <c r="J260" s="224"/>
      <c r="K260" s="224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145</v>
      </c>
      <c r="AU260" s="234" t="s">
        <v>79</v>
      </c>
      <c r="AV260" s="13" t="s">
        <v>79</v>
      </c>
      <c r="AW260" s="13" t="s">
        <v>31</v>
      </c>
      <c r="AX260" s="13" t="s">
        <v>69</v>
      </c>
      <c r="AY260" s="234" t="s">
        <v>134</v>
      </c>
    </row>
    <row r="261" s="13" customFormat="1">
      <c r="A261" s="13"/>
      <c r="B261" s="223"/>
      <c r="C261" s="224"/>
      <c r="D261" s="225" t="s">
        <v>145</v>
      </c>
      <c r="E261" s="226" t="s">
        <v>19</v>
      </c>
      <c r="F261" s="227" t="s">
        <v>401</v>
      </c>
      <c r="G261" s="224"/>
      <c r="H261" s="228">
        <v>6.5999999999999996</v>
      </c>
      <c r="I261" s="229"/>
      <c r="J261" s="224"/>
      <c r="K261" s="224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145</v>
      </c>
      <c r="AU261" s="234" t="s">
        <v>79</v>
      </c>
      <c r="AV261" s="13" t="s">
        <v>79</v>
      </c>
      <c r="AW261" s="13" t="s">
        <v>31</v>
      </c>
      <c r="AX261" s="13" t="s">
        <v>69</v>
      </c>
      <c r="AY261" s="234" t="s">
        <v>134</v>
      </c>
    </row>
    <row r="262" s="13" customFormat="1">
      <c r="A262" s="13"/>
      <c r="B262" s="223"/>
      <c r="C262" s="224"/>
      <c r="D262" s="225" t="s">
        <v>145</v>
      </c>
      <c r="E262" s="226" t="s">
        <v>19</v>
      </c>
      <c r="F262" s="227" t="s">
        <v>402</v>
      </c>
      <c r="G262" s="224"/>
      <c r="H262" s="228">
        <v>1.6799999999999999</v>
      </c>
      <c r="I262" s="229"/>
      <c r="J262" s="224"/>
      <c r="K262" s="224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145</v>
      </c>
      <c r="AU262" s="234" t="s">
        <v>79</v>
      </c>
      <c r="AV262" s="13" t="s">
        <v>79</v>
      </c>
      <c r="AW262" s="13" t="s">
        <v>31</v>
      </c>
      <c r="AX262" s="13" t="s">
        <v>69</v>
      </c>
      <c r="AY262" s="234" t="s">
        <v>134</v>
      </c>
    </row>
    <row r="263" s="14" customFormat="1">
      <c r="A263" s="14"/>
      <c r="B263" s="235"/>
      <c r="C263" s="236"/>
      <c r="D263" s="225" t="s">
        <v>145</v>
      </c>
      <c r="E263" s="237" t="s">
        <v>19</v>
      </c>
      <c r="F263" s="238" t="s">
        <v>197</v>
      </c>
      <c r="G263" s="236"/>
      <c r="H263" s="239">
        <v>8.4000000000000004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145</v>
      </c>
      <c r="AU263" s="245" t="s">
        <v>79</v>
      </c>
      <c r="AV263" s="14" t="s">
        <v>141</v>
      </c>
      <c r="AW263" s="14" t="s">
        <v>31</v>
      </c>
      <c r="AX263" s="14" t="s">
        <v>77</v>
      </c>
      <c r="AY263" s="245" t="s">
        <v>134</v>
      </c>
    </row>
    <row r="264" s="2" customFormat="1" ht="44.25" customHeight="1">
      <c r="A264" s="39"/>
      <c r="B264" s="40"/>
      <c r="C264" s="205" t="s">
        <v>408</v>
      </c>
      <c r="D264" s="205" t="s">
        <v>136</v>
      </c>
      <c r="E264" s="206" t="s">
        <v>409</v>
      </c>
      <c r="F264" s="207" t="s">
        <v>410</v>
      </c>
      <c r="G264" s="208" t="s">
        <v>282</v>
      </c>
      <c r="H264" s="209">
        <v>1.224</v>
      </c>
      <c r="I264" s="210"/>
      <c r="J264" s="211">
        <f>ROUND(I264*H264,2)</f>
        <v>0</v>
      </c>
      <c r="K264" s="207" t="s">
        <v>140</v>
      </c>
      <c r="L264" s="45"/>
      <c r="M264" s="212" t="s">
        <v>19</v>
      </c>
      <c r="N264" s="213" t="s">
        <v>40</v>
      </c>
      <c r="O264" s="85"/>
      <c r="P264" s="214">
        <f>O264*H264</f>
        <v>0</v>
      </c>
      <c r="Q264" s="214">
        <v>1.095275</v>
      </c>
      <c r="R264" s="214">
        <f>Q264*H264</f>
        <v>1.3406165999999999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141</v>
      </c>
      <c r="AT264" s="216" t="s">
        <v>136</v>
      </c>
      <c r="AU264" s="216" t="s">
        <v>79</v>
      </c>
      <c r="AY264" s="18" t="s">
        <v>134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77</v>
      </c>
      <c r="BK264" s="217">
        <f>ROUND(I264*H264,2)</f>
        <v>0</v>
      </c>
      <c r="BL264" s="18" t="s">
        <v>141</v>
      </c>
      <c r="BM264" s="216" t="s">
        <v>411</v>
      </c>
    </row>
    <row r="265" s="2" customFormat="1">
      <c r="A265" s="39"/>
      <c r="B265" s="40"/>
      <c r="C265" s="41"/>
      <c r="D265" s="218" t="s">
        <v>143</v>
      </c>
      <c r="E265" s="41"/>
      <c r="F265" s="219" t="s">
        <v>412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143</v>
      </c>
      <c r="AU265" s="18" t="s">
        <v>79</v>
      </c>
    </row>
    <row r="266" s="13" customFormat="1">
      <c r="A266" s="13"/>
      <c r="B266" s="223"/>
      <c r="C266" s="224"/>
      <c r="D266" s="225" t="s">
        <v>145</v>
      </c>
      <c r="E266" s="226" t="s">
        <v>19</v>
      </c>
      <c r="F266" s="227" t="s">
        <v>413</v>
      </c>
      <c r="G266" s="224"/>
      <c r="H266" s="228">
        <v>1.224</v>
      </c>
      <c r="I266" s="229"/>
      <c r="J266" s="224"/>
      <c r="K266" s="224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145</v>
      </c>
      <c r="AU266" s="234" t="s">
        <v>79</v>
      </c>
      <c r="AV266" s="13" t="s">
        <v>79</v>
      </c>
      <c r="AW266" s="13" t="s">
        <v>31</v>
      </c>
      <c r="AX266" s="13" t="s">
        <v>69</v>
      </c>
      <c r="AY266" s="234" t="s">
        <v>134</v>
      </c>
    </row>
    <row r="267" s="14" customFormat="1">
      <c r="A267" s="14"/>
      <c r="B267" s="235"/>
      <c r="C267" s="236"/>
      <c r="D267" s="225" t="s">
        <v>145</v>
      </c>
      <c r="E267" s="237" t="s">
        <v>19</v>
      </c>
      <c r="F267" s="238" t="s">
        <v>197</v>
      </c>
      <c r="G267" s="236"/>
      <c r="H267" s="239">
        <v>1.224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145</v>
      </c>
      <c r="AU267" s="245" t="s">
        <v>79</v>
      </c>
      <c r="AV267" s="14" t="s">
        <v>141</v>
      </c>
      <c r="AW267" s="14" t="s">
        <v>31</v>
      </c>
      <c r="AX267" s="14" t="s">
        <v>77</v>
      </c>
      <c r="AY267" s="245" t="s">
        <v>134</v>
      </c>
    </row>
    <row r="268" s="2" customFormat="1" ht="44.25" customHeight="1">
      <c r="A268" s="39"/>
      <c r="B268" s="40"/>
      <c r="C268" s="205" t="s">
        <v>414</v>
      </c>
      <c r="D268" s="205" t="s">
        <v>136</v>
      </c>
      <c r="E268" s="206" t="s">
        <v>415</v>
      </c>
      <c r="F268" s="207" t="s">
        <v>416</v>
      </c>
      <c r="G268" s="208" t="s">
        <v>282</v>
      </c>
      <c r="H268" s="209">
        <v>0.51900000000000002</v>
      </c>
      <c r="I268" s="210"/>
      <c r="J268" s="211">
        <f>ROUND(I268*H268,2)</f>
        <v>0</v>
      </c>
      <c r="K268" s="207" t="s">
        <v>140</v>
      </c>
      <c r="L268" s="45"/>
      <c r="M268" s="212" t="s">
        <v>19</v>
      </c>
      <c r="N268" s="213" t="s">
        <v>40</v>
      </c>
      <c r="O268" s="85"/>
      <c r="P268" s="214">
        <f>O268*H268</f>
        <v>0</v>
      </c>
      <c r="Q268" s="214">
        <v>1.0395514030999999</v>
      </c>
      <c r="R268" s="214">
        <f>Q268*H268</f>
        <v>0.53952717820889995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141</v>
      </c>
      <c r="AT268" s="216" t="s">
        <v>136</v>
      </c>
      <c r="AU268" s="216" t="s">
        <v>79</v>
      </c>
      <c r="AY268" s="18" t="s">
        <v>134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77</v>
      </c>
      <c r="BK268" s="217">
        <f>ROUND(I268*H268,2)</f>
        <v>0</v>
      </c>
      <c r="BL268" s="18" t="s">
        <v>141</v>
      </c>
      <c r="BM268" s="216" t="s">
        <v>417</v>
      </c>
    </row>
    <row r="269" s="2" customFormat="1">
      <c r="A269" s="39"/>
      <c r="B269" s="40"/>
      <c r="C269" s="41"/>
      <c r="D269" s="218" t="s">
        <v>143</v>
      </c>
      <c r="E269" s="41"/>
      <c r="F269" s="219" t="s">
        <v>418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143</v>
      </c>
      <c r="AU269" s="18" t="s">
        <v>79</v>
      </c>
    </row>
    <row r="270" s="13" customFormat="1">
      <c r="A270" s="13"/>
      <c r="B270" s="223"/>
      <c r="C270" s="224"/>
      <c r="D270" s="225" t="s">
        <v>145</v>
      </c>
      <c r="E270" s="226" t="s">
        <v>19</v>
      </c>
      <c r="F270" s="227" t="s">
        <v>419</v>
      </c>
      <c r="G270" s="224"/>
      <c r="H270" s="228">
        <v>0.51900000000000002</v>
      </c>
      <c r="I270" s="229"/>
      <c r="J270" s="224"/>
      <c r="K270" s="224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145</v>
      </c>
      <c r="AU270" s="234" t="s">
        <v>79</v>
      </c>
      <c r="AV270" s="13" t="s">
        <v>79</v>
      </c>
      <c r="AW270" s="13" t="s">
        <v>31</v>
      </c>
      <c r="AX270" s="13" t="s">
        <v>77</v>
      </c>
      <c r="AY270" s="234" t="s">
        <v>134</v>
      </c>
    </row>
    <row r="271" s="12" customFormat="1" ht="22.8" customHeight="1">
      <c r="A271" s="12"/>
      <c r="B271" s="189"/>
      <c r="C271" s="190"/>
      <c r="D271" s="191" t="s">
        <v>68</v>
      </c>
      <c r="E271" s="203" t="s">
        <v>141</v>
      </c>
      <c r="F271" s="203" t="s">
        <v>420</v>
      </c>
      <c r="G271" s="190"/>
      <c r="H271" s="190"/>
      <c r="I271" s="193"/>
      <c r="J271" s="204">
        <f>BK271</f>
        <v>0</v>
      </c>
      <c r="K271" s="190"/>
      <c r="L271" s="195"/>
      <c r="M271" s="196"/>
      <c r="N271" s="197"/>
      <c r="O271" s="197"/>
      <c r="P271" s="198">
        <f>SUM(P272:P302)</f>
        <v>0</v>
      </c>
      <c r="Q271" s="197"/>
      <c r="R271" s="198">
        <f>SUM(R272:R302)</f>
        <v>277.30763129999997</v>
      </c>
      <c r="S271" s="197"/>
      <c r="T271" s="199">
        <f>SUM(T272:T302)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0" t="s">
        <v>77</v>
      </c>
      <c r="AT271" s="201" t="s">
        <v>68</v>
      </c>
      <c r="AU271" s="201" t="s">
        <v>77</v>
      </c>
      <c r="AY271" s="200" t="s">
        <v>134</v>
      </c>
      <c r="BK271" s="202">
        <f>SUM(BK272:BK302)</f>
        <v>0</v>
      </c>
    </row>
    <row r="272" s="2" customFormat="1" ht="16.5" customHeight="1">
      <c r="A272" s="39"/>
      <c r="B272" s="40"/>
      <c r="C272" s="205" t="s">
        <v>421</v>
      </c>
      <c r="D272" s="205" t="s">
        <v>136</v>
      </c>
      <c r="E272" s="206" t="s">
        <v>422</v>
      </c>
      <c r="F272" s="207" t="s">
        <v>423</v>
      </c>
      <c r="G272" s="208" t="s">
        <v>139</v>
      </c>
      <c r="H272" s="209">
        <v>20.550000000000001</v>
      </c>
      <c r="I272" s="210"/>
      <c r="J272" s="211">
        <f>ROUND(I272*H272,2)</f>
        <v>0</v>
      </c>
      <c r="K272" s="207" t="s">
        <v>140</v>
      </c>
      <c r="L272" s="45"/>
      <c r="M272" s="212" t="s">
        <v>19</v>
      </c>
      <c r="N272" s="213" t="s">
        <v>40</v>
      </c>
      <c r="O272" s="85"/>
      <c r="P272" s="214">
        <f>O272*H272</f>
        <v>0</v>
      </c>
      <c r="Q272" s="214">
        <v>0.34190999999999999</v>
      </c>
      <c r="R272" s="214">
        <f>Q272*H272</f>
        <v>7.0262504999999997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141</v>
      </c>
      <c r="AT272" s="216" t="s">
        <v>136</v>
      </c>
      <c r="AU272" s="216" t="s">
        <v>79</v>
      </c>
      <c r="AY272" s="18" t="s">
        <v>134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77</v>
      </c>
      <c r="BK272" s="217">
        <f>ROUND(I272*H272,2)</f>
        <v>0</v>
      </c>
      <c r="BL272" s="18" t="s">
        <v>141</v>
      </c>
      <c r="BM272" s="216" t="s">
        <v>424</v>
      </c>
    </row>
    <row r="273" s="2" customFormat="1">
      <c r="A273" s="39"/>
      <c r="B273" s="40"/>
      <c r="C273" s="41"/>
      <c r="D273" s="218" t="s">
        <v>143</v>
      </c>
      <c r="E273" s="41"/>
      <c r="F273" s="219" t="s">
        <v>425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143</v>
      </c>
      <c r="AU273" s="18" t="s">
        <v>79</v>
      </c>
    </row>
    <row r="274" s="13" customFormat="1">
      <c r="A274" s="13"/>
      <c r="B274" s="223"/>
      <c r="C274" s="224"/>
      <c r="D274" s="225" t="s">
        <v>145</v>
      </c>
      <c r="E274" s="226" t="s">
        <v>19</v>
      </c>
      <c r="F274" s="227" t="s">
        <v>426</v>
      </c>
      <c r="G274" s="224"/>
      <c r="H274" s="228">
        <v>1.75</v>
      </c>
      <c r="I274" s="229"/>
      <c r="J274" s="224"/>
      <c r="K274" s="224"/>
      <c r="L274" s="230"/>
      <c r="M274" s="231"/>
      <c r="N274" s="232"/>
      <c r="O274" s="232"/>
      <c r="P274" s="232"/>
      <c r="Q274" s="232"/>
      <c r="R274" s="232"/>
      <c r="S274" s="232"/>
      <c r="T274" s="23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4" t="s">
        <v>145</v>
      </c>
      <c r="AU274" s="234" t="s">
        <v>79</v>
      </c>
      <c r="AV274" s="13" t="s">
        <v>79</v>
      </c>
      <c r="AW274" s="13" t="s">
        <v>31</v>
      </c>
      <c r="AX274" s="13" t="s">
        <v>69</v>
      </c>
      <c r="AY274" s="234" t="s">
        <v>134</v>
      </c>
    </row>
    <row r="275" s="13" customFormat="1">
      <c r="A275" s="13"/>
      <c r="B275" s="223"/>
      <c r="C275" s="224"/>
      <c r="D275" s="225" t="s">
        <v>145</v>
      </c>
      <c r="E275" s="226" t="s">
        <v>19</v>
      </c>
      <c r="F275" s="227" t="s">
        <v>427</v>
      </c>
      <c r="G275" s="224"/>
      <c r="H275" s="228">
        <v>18.800000000000001</v>
      </c>
      <c r="I275" s="229"/>
      <c r="J275" s="224"/>
      <c r="K275" s="224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145</v>
      </c>
      <c r="AU275" s="234" t="s">
        <v>79</v>
      </c>
      <c r="AV275" s="13" t="s">
        <v>79</v>
      </c>
      <c r="AW275" s="13" t="s">
        <v>31</v>
      </c>
      <c r="AX275" s="13" t="s">
        <v>69</v>
      </c>
      <c r="AY275" s="234" t="s">
        <v>134</v>
      </c>
    </row>
    <row r="276" s="14" customFormat="1">
      <c r="A276" s="14"/>
      <c r="B276" s="235"/>
      <c r="C276" s="236"/>
      <c r="D276" s="225" t="s">
        <v>145</v>
      </c>
      <c r="E276" s="237" t="s">
        <v>19</v>
      </c>
      <c r="F276" s="238" t="s">
        <v>197</v>
      </c>
      <c r="G276" s="236"/>
      <c r="H276" s="239">
        <v>20.550000000000001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145</v>
      </c>
      <c r="AU276" s="245" t="s">
        <v>79</v>
      </c>
      <c r="AV276" s="14" t="s">
        <v>141</v>
      </c>
      <c r="AW276" s="14" t="s">
        <v>31</v>
      </c>
      <c r="AX276" s="14" t="s">
        <v>77</v>
      </c>
      <c r="AY276" s="245" t="s">
        <v>134</v>
      </c>
    </row>
    <row r="277" s="2" customFormat="1" ht="24.15" customHeight="1">
      <c r="A277" s="39"/>
      <c r="B277" s="40"/>
      <c r="C277" s="205" t="s">
        <v>428</v>
      </c>
      <c r="D277" s="205" t="s">
        <v>136</v>
      </c>
      <c r="E277" s="206" t="s">
        <v>429</v>
      </c>
      <c r="F277" s="207" t="s">
        <v>430</v>
      </c>
      <c r="G277" s="208" t="s">
        <v>208</v>
      </c>
      <c r="H277" s="209">
        <v>29.66</v>
      </c>
      <c r="I277" s="210"/>
      <c r="J277" s="211">
        <f>ROUND(I277*H277,2)</f>
        <v>0</v>
      </c>
      <c r="K277" s="207" t="s">
        <v>140</v>
      </c>
      <c r="L277" s="45"/>
      <c r="M277" s="212" t="s">
        <v>19</v>
      </c>
      <c r="N277" s="213" t="s">
        <v>40</v>
      </c>
      <c r="O277" s="85"/>
      <c r="P277" s="214">
        <f>O277*H277</f>
        <v>0</v>
      </c>
      <c r="Q277" s="214">
        <v>2.4340799999999998</v>
      </c>
      <c r="R277" s="214">
        <f>Q277*H277</f>
        <v>72.194812799999994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141</v>
      </c>
      <c r="AT277" s="216" t="s">
        <v>136</v>
      </c>
      <c r="AU277" s="216" t="s">
        <v>79</v>
      </c>
      <c r="AY277" s="18" t="s">
        <v>134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77</v>
      </c>
      <c r="BK277" s="217">
        <f>ROUND(I277*H277,2)</f>
        <v>0</v>
      </c>
      <c r="BL277" s="18" t="s">
        <v>141</v>
      </c>
      <c r="BM277" s="216" t="s">
        <v>431</v>
      </c>
    </row>
    <row r="278" s="2" customFormat="1">
      <c r="A278" s="39"/>
      <c r="B278" s="40"/>
      <c r="C278" s="41"/>
      <c r="D278" s="218" t="s">
        <v>143</v>
      </c>
      <c r="E278" s="41"/>
      <c r="F278" s="219" t="s">
        <v>432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143</v>
      </c>
      <c r="AU278" s="18" t="s">
        <v>79</v>
      </c>
    </row>
    <row r="279" s="13" customFormat="1">
      <c r="A279" s="13"/>
      <c r="B279" s="223"/>
      <c r="C279" s="224"/>
      <c r="D279" s="225" t="s">
        <v>145</v>
      </c>
      <c r="E279" s="226" t="s">
        <v>19</v>
      </c>
      <c r="F279" s="227" t="s">
        <v>433</v>
      </c>
      <c r="G279" s="224"/>
      <c r="H279" s="228">
        <v>27.949999999999999</v>
      </c>
      <c r="I279" s="229"/>
      <c r="J279" s="224"/>
      <c r="K279" s="224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145</v>
      </c>
      <c r="AU279" s="234" t="s">
        <v>79</v>
      </c>
      <c r="AV279" s="13" t="s">
        <v>79</v>
      </c>
      <c r="AW279" s="13" t="s">
        <v>31</v>
      </c>
      <c r="AX279" s="13" t="s">
        <v>69</v>
      </c>
      <c r="AY279" s="234" t="s">
        <v>134</v>
      </c>
    </row>
    <row r="280" s="13" customFormat="1">
      <c r="A280" s="13"/>
      <c r="B280" s="223"/>
      <c r="C280" s="224"/>
      <c r="D280" s="225" t="s">
        <v>145</v>
      </c>
      <c r="E280" s="226" t="s">
        <v>19</v>
      </c>
      <c r="F280" s="227" t="s">
        <v>434</v>
      </c>
      <c r="G280" s="224"/>
      <c r="H280" s="228">
        <v>1.71</v>
      </c>
      <c r="I280" s="229"/>
      <c r="J280" s="224"/>
      <c r="K280" s="224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145</v>
      </c>
      <c r="AU280" s="234" t="s">
        <v>79</v>
      </c>
      <c r="AV280" s="13" t="s">
        <v>79</v>
      </c>
      <c r="AW280" s="13" t="s">
        <v>31</v>
      </c>
      <c r="AX280" s="13" t="s">
        <v>69</v>
      </c>
      <c r="AY280" s="234" t="s">
        <v>134</v>
      </c>
    </row>
    <row r="281" s="14" customFormat="1">
      <c r="A281" s="14"/>
      <c r="B281" s="235"/>
      <c r="C281" s="236"/>
      <c r="D281" s="225" t="s">
        <v>145</v>
      </c>
      <c r="E281" s="237" t="s">
        <v>19</v>
      </c>
      <c r="F281" s="238" t="s">
        <v>197</v>
      </c>
      <c r="G281" s="236"/>
      <c r="H281" s="239">
        <v>29.66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145</v>
      </c>
      <c r="AU281" s="245" t="s">
        <v>79</v>
      </c>
      <c r="AV281" s="14" t="s">
        <v>141</v>
      </c>
      <c r="AW281" s="14" t="s">
        <v>31</v>
      </c>
      <c r="AX281" s="14" t="s">
        <v>77</v>
      </c>
      <c r="AY281" s="245" t="s">
        <v>134</v>
      </c>
    </row>
    <row r="282" s="2" customFormat="1" ht="24.15" customHeight="1">
      <c r="A282" s="39"/>
      <c r="B282" s="40"/>
      <c r="C282" s="205" t="s">
        <v>321</v>
      </c>
      <c r="D282" s="205" t="s">
        <v>136</v>
      </c>
      <c r="E282" s="206" t="s">
        <v>435</v>
      </c>
      <c r="F282" s="207" t="s">
        <v>436</v>
      </c>
      <c r="G282" s="208" t="s">
        <v>208</v>
      </c>
      <c r="H282" s="209">
        <v>98.829999999999998</v>
      </c>
      <c r="I282" s="210"/>
      <c r="J282" s="211">
        <f>ROUND(I282*H282,2)</f>
        <v>0</v>
      </c>
      <c r="K282" s="207" t="s">
        <v>140</v>
      </c>
      <c r="L282" s="45"/>
      <c r="M282" s="212" t="s">
        <v>19</v>
      </c>
      <c r="N282" s="213" t="s">
        <v>40</v>
      </c>
      <c r="O282" s="85"/>
      <c r="P282" s="214">
        <f>O282*H282</f>
        <v>0</v>
      </c>
      <c r="Q282" s="214">
        <v>1.9967999999999999</v>
      </c>
      <c r="R282" s="214">
        <f>Q282*H282</f>
        <v>197.34374399999999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141</v>
      </c>
      <c r="AT282" s="216" t="s">
        <v>136</v>
      </c>
      <c r="AU282" s="216" t="s">
        <v>79</v>
      </c>
      <c r="AY282" s="18" t="s">
        <v>134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77</v>
      </c>
      <c r="BK282" s="217">
        <f>ROUND(I282*H282,2)</f>
        <v>0</v>
      </c>
      <c r="BL282" s="18" t="s">
        <v>141</v>
      </c>
      <c r="BM282" s="216" t="s">
        <v>437</v>
      </c>
    </row>
    <row r="283" s="2" customFormat="1">
      <c r="A283" s="39"/>
      <c r="B283" s="40"/>
      <c r="C283" s="41"/>
      <c r="D283" s="218" t="s">
        <v>143</v>
      </c>
      <c r="E283" s="41"/>
      <c r="F283" s="219" t="s">
        <v>438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143</v>
      </c>
      <c r="AU283" s="18" t="s">
        <v>79</v>
      </c>
    </row>
    <row r="284" s="13" customFormat="1">
      <c r="A284" s="13"/>
      <c r="B284" s="223"/>
      <c r="C284" s="224"/>
      <c r="D284" s="225" t="s">
        <v>145</v>
      </c>
      <c r="E284" s="226" t="s">
        <v>19</v>
      </c>
      <c r="F284" s="227" t="s">
        <v>439</v>
      </c>
      <c r="G284" s="224"/>
      <c r="H284" s="228">
        <v>8</v>
      </c>
      <c r="I284" s="229"/>
      <c r="J284" s="224"/>
      <c r="K284" s="224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145</v>
      </c>
      <c r="AU284" s="234" t="s">
        <v>79</v>
      </c>
      <c r="AV284" s="13" t="s">
        <v>79</v>
      </c>
      <c r="AW284" s="13" t="s">
        <v>31</v>
      </c>
      <c r="AX284" s="13" t="s">
        <v>69</v>
      </c>
      <c r="AY284" s="234" t="s">
        <v>134</v>
      </c>
    </row>
    <row r="285" s="13" customFormat="1">
      <c r="A285" s="13"/>
      <c r="B285" s="223"/>
      <c r="C285" s="224"/>
      <c r="D285" s="225" t="s">
        <v>145</v>
      </c>
      <c r="E285" s="226" t="s">
        <v>19</v>
      </c>
      <c r="F285" s="227" t="s">
        <v>440</v>
      </c>
      <c r="G285" s="224"/>
      <c r="H285" s="228">
        <v>14.800000000000001</v>
      </c>
      <c r="I285" s="229"/>
      <c r="J285" s="224"/>
      <c r="K285" s="224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145</v>
      </c>
      <c r="AU285" s="234" t="s">
        <v>79</v>
      </c>
      <c r="AV285" s="13" t="s">
        <v>79</v>
      </c>
      <c r="AW285" s="13" t="s">
        <v>31</v>
      </c>
      <c r="AX285" s="13" t="s">
        <v>69</v>
      </c>
      <c r="AY285" s="234" t="s">
        <v>134</v>
      </c>
    </row>
    <row r="286" s="13" customFormat="1">
      <c r="A286" s="13"/>
      <c r="B286" s="223"/>
      <c r="C286" s="224"/>
      <c r="D286" s="225" t="s">
        <v>145</v>
      </c>
      <c r="E286" s="226" t="s">
        <v>19</v>
      </c>
      <c r="F286" s="227" t="s">
        <v>441</v>
      </c>
      <c r="G286" s="224"/>
      <c r="H286" s="228">
        <v>70.5</v>
      </c>
      <c r="I286" s="229"/>
      <c r="J286" s="224"/>
      <c r="K286" s="224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145</v>
      </c>
      <c r="AU286" s="234" t="s">
        <v>79</v>
      </c>
      <c r="AV286" s="13" t="s">
        <v>79</v>
      </c>
      <c r="AW286" s="13" t="s">
        <v>31</v>
      </c>
      <c r="AX286" s="13" t="s">
        <v>69</v>
      </c>
      <c r="AY286" s="234" t="s">
        <v>134</v>
      </c>
    </row>
    <row r="287" s="13" customFormat="1">
      <c r="A287" s="13"/>
      <c r="B287" s="223"/>
      <c r="C287" s="224"/>
      <c r="D287" s="225" t="s">
        <v>145</v>
      </c>
      <c r="E287" s="226" t="s">
        <v>19</v>
      </c>
      <c r="F287" s="227" t="s">
        <v>442</v>
      </c>
      <c r="G287" s="224"/>
      <c r="H287" s="228">
        <v>2.1299999999999999</v>
      </c>
      <c r="I287" s="229"/>
      <c r="J287" s="224"/>
      <c r="K287" s="224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145</v>
      </c>
      <c r="AU287" s="234" t="s">
        <v>79</v>
      </c>
      <c r="AV287" s="13" t="s">
        <v>79</v>
      </c>
      <c r="AW287" s="13" t="s">
        <v>31</v>
      </c>
      <c r="AX287" s="13" t="s">
        <v>69</v>
      </c>
      <c r="AY287" s="234" t="s">
        <v>134</v>
      </c>
    </row>
    <row r="288" s="13" customFormat="1">
      <c r="A288" s="13"/>
      <c r="B288" s="223"/>
      <c r="C288" s="224"/>
      <c r="D288" s="225" t="s">
        <v>145</v>
      </c>
      <c r="E288" s="226" t="s">
        <v>19</v>
      </c>
      <c r="F288" s="227" t="s">
        <v>443</v>
      </c>
      <c r="G288" s="224"/>
      <c r="H288" s="228">
        <v>3.3999999999999999</v>
      </c>
      <c r="I288" s="229"/>
      <c r="J288" s="224"/>
      <c r="K288" s="224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145</v>
      </c>
      <c r="AU288" s="234" t="s">
        <v>79</v>
      </c>
      <c r="AV288" s="13" t="s">
        <v>79</v>
      </c>
      <c r="AW288" s="13" t="s">
        <v>31</v>
      </c>
      <c r="AX288" s="13" t="s">
        <v>69</v>
      </c>
      <c r="AY288" s="234" t="s">
        <v>134</v>
      </c>
    </row>
    <row r="289" s="14" customFormat="1">
      <c r="A289" s="14"/>
      <c r="B289" s="235"/>
      <c r="C289" s="236"/>
      <c r="D289" s="225" t="s">
        <v>145</v>
      </c>
      <c r="E289" s="237" t="s">
        <v>19</v>
      </c>
      <c r="F289" s="238" t="s">
        <v>197</v>
      </c>
      <c r="G289" s="236"/>
      <c r="H289" s="239">
        <v>98.829999999999998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145</v>
      </c>
      <c r="AU289" s="245" t="s">
        <v>79</v>
      </c>
      <c r="AV289" s="14" t="s">
        <v>141</v>
      </c>
      <c r="AW289" s="14" t="s">
        <v>31</v>
      </c>
      <c r="AX289" s="14" t="s">
        <v>77</v>
      </c>
      <c r="AY289" s="245" t="s">
        <v>134</v>
      </c>
    </row>
    <row r="290" s="2" customFormat="1" ht="16.5" customHeight="1">
      <c r="A290" s="39"/>
      <c r="B290" s="40"/>
      <c r="C290" s="205" t="s">
        <v>444</v>
      </c>
      <c r="D290" s="205" t="s">
        <v>136</v>
      </c>
      <c r="E290" s="206" t="s">
        <v>445</v>
      </c>
      <c r="F290" s="207" t="s">
        <v>446</v>
      </c>
      <c r="G290" s="208" t="s">
        <v>139</v>
      </c>
      <c r="H290" s="209">
        <v>98.829999999999998</v>
      </c>
      <c r="I290" s="210"/>
      <c r="J290" s="211">
        <f>ROUND(I290*H290,2)</f>
        <v>0</v>
      </c>
      <c r="K290" s="207" t="s">
        <v>140</v>
      </c>
      <c r="L290" s="45"/>
      <c r="M290" s="212" t="s">
        <v>19</v>
      </c>
      <c r="N290" s="213" t="s">
        <v>40</v>
      </c>
      <c r="O290" s="85"/>
      <c r="P290" s="214">
        <f>O290*H290</f>
        <v>0</v>
      </c>
      <c r="Q290" s="214">
        <v>0</v>
      </c>
      <c r="R290" s="214">
        <f>Q290*H290</f>
        <v>0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141</v>
      </c>
      <c r="AT290" s="216" t="s">
        <v>136</v>
      </c>
      <c r="AU290" s="216" t="s">
        <v>79</v>
      </c>
      <c r="AY290" s="18" t="s">
        <v>134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77</v>
      </c>
      <c r="BK290" s="217">
        <f>ROUND(I290*H290,2)</f>
        <v>0</v>
      </c>
      <c r="BL290" s="18" t="s">
        <v>141</v>
      </c>
      <c r="BM290" s="216" t="s">
        <v>447</v>
      </c>
    </row>
    <row r="291" s="2" customFormat="1">
      <c r="A291" s="39"/>
      <c r="B291" s="40"/>
      <c r="C291" s="41"/>
      <c r="D291" s="218" t="s">
        <v>143</v>
      </c>
      <c r="E291" s="41"/>
      <c r="F291" s="219" t="s">
        <v>448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143</v>
      </c>
      <c r="AU291" s="18" t="s">
        <v>79</v>
      </c>
    </row>
    <row r="292" s="13" customFormat="1">
      <c r="A292" s="13"/>
      <c r="B292" s="223"/>
      <c r="C292" s="224"/>
      <c r="D292" s="225" t="s">
        <v>145</v>
      </c>
      <c r="E292" s="226" t="s">
        <v>19</v>
      </c>
      <c r="F292" s="227" t="s">
        <v>439</v>
      </c>
      <c r="G292" s="224"/>
      <c r="H292" s="228">
        <v>8</v>
      </c>
      <c r="I292" s="229"/>
      <c r="J292" s="224"/>
      <c r="K292" s="224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145</v>
      </c>
      <c r="AU292" s="234" t="s">
        <v>79</v>
      </c>
      <c r="AV292" s="13" t="s">
        <v>79</v>
      </c>
      <c r="AW292" s="13" t="s">
        <v>31</v>
      </c>
      <c r="AX292" s="13" t="s">
        <v>69</v>
      </c>
      <c r="AY292" s="234" t="s">
        <v>134</v>
      </c>
    </row>
    <row r="293" s="13" customFormat="1">
      <c r="A293" s="13"/>
      <c r="B293" s="223"/>
      <c r="C293" s="224"/>
      <c r="D293" s="225" t="s">
        <v>145</v>
      </c>
      <c r="E293" s="226" t="s">
        <v>19</v>
      </c>
      <c r="F293" s="227" t="s">
        <v>440</v>
      </c>
      <c r="G293" s="224"/>
      <c r="H293" s="228">
        <v>14.800000000000001</v>
      </c>
      <c r="I293" s="229"/>
      <c r="J293" s="224"/>
      <c r="K293" s="224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145</v>
      </c>
      <c r="AU293" s="234" t="s">
        <v>79</v>
      </c>
      <c r="AV293" s="13" t="s">
        <v>79</v>
      </c>
      <c r="AW293" s="13" t="s">
        <v>31</v>
      </c>
      <c r="AX293" s="13" t="s">
        <v>69</v>
      </c>
      <c r="AY293" s="234" t="s">
        <v>134</v>
      </c>
    </row>
    <row r="294" s="13" customFormat="1">
      <c r="A294" s="13"/>
      <c r="B294" s="223"/>
      <c r="C294" s="224"/>
      <c r="D294" s="225" t="s">
        <v>145</v>
      </c>
      <c r="E294" s="226" t="s">
        <v>19</v>
      </c>
      <c r="F294" s="227" t="s">
        <v>441</v>
      </c>
      <c r="G294" s="224"/>
      <c r="H294" s="228">
        <v>70.5</v>
      </c>
      <c r="I294" s="229"/>
      <c r="J294" s="224"/>
      <c r="K294" s="224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145</v>
      </c>
      <c r="AU294" s="234" t="s">
        <v>79</v>
      </c>
      <c r="AV294" s="13" t="s">
        <v>79</v>
      </c>
      <c r="AW294" s="13" t="s">
        <v>31</v>
      </c>
      <c r="AX294" s="13" t="s">
        <v>69</v>
      </c>
      <c r="AY294" s="234" t="s">
        <v>134</v>
      </c>
    </row>
    <row r="295" s="13" customFormat="1">
      <c r="A295" s="13"/>
      <c r="B295" s="223"/>
      <c r="C295" s="224"/>
      <c r="D295" s="225" t="s">
        <v>145</v>
      </c>
      <c r="E295" s="226" t="s">
        <v>19</v>
      </c>
      <c r="F295" s="227" t="s">
        <v>442</v>
      </c>
      <c r="G295" s="224"/>
      <c r="H295" s="228">
        <v>2.1299999999999999</v>
      </c>
      <c r="I295" s="229"/>
      <c r="J295" s="224"/>
      <c r="K295" s="224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145</v>
      </c>
      <c r="AU295" s="234" t="s">
        <v>79</v>
      </c>
      <c r="AV295" s="13" t="s">
        <v>79</v>
      </c>
      <c r="AW295" s="13" t="s">
        <v>31</v>
      </c>
      <c r="AX295" s="13" t="s">
        <v>69</v>
      </c>
      <c r="AY295" s="234" t="s">
        <v>134</v>
      </c>
    </row>
    <row r="296" s="13" customFormat="1">
      <c r="A296" s="13"/>
      <c r="B296" s="223"/>
      <c r="C296" s="224"/>
      <c r="D296" s="225" t="s">
        <v>145</v>
      </c>
      <c r="E296" s="226" t="s">
        <v>19</v>
      </c>
      <c r="F296" s="227" t="s">
        <v>443</v>
      </c>
      <c r="G296" s="224"/>
      <c r="H296" s="228">
        <v>3.3999999999999999</v>
      </c>
      <c r="I296" s="229"/>
      <c r="J296" s="224"/>
      <c r="K296" s="224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145</v>
      </c>
      <c r="AU296" s="234" t="s">
        <v>79</v>
      </c>
      <c r="AV296" s="13" t="s">
        <v>79</v>
      </c>
      <c r="AW296" s="13" t="s">
        <v>31</v>
      </c>
      <c r="AX296" s="13" t="s">
        <v>69</v>
      </c>
      <c r="AY296" s="234" t="s">
        <v>134</v>
      </c>
    </row>
    <row r="297" s="14" customFormat="1">
      <c r="A297" s="14"/>
      <c r="B297" s="235"/>
      <c r="C297" s="236"/>
      <c r="D297" s="225" t="s">
        <v>145</v>
      </c>
      <c r="E297" s="237" t="s">
        <v>19</v>
      </c>
      <c r="F297" s="238" t="s">
        <v>197</v>
      </c>
      <c r="G297" s="236"/>
      <c r="H297" s="239">
        <v>98.829999999999998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5" t="s">
        <v>145</v>
      </c>
      <c r="AU297" s="245" t="s">
        <v>79</v>
      </c>
      <c r="AV297" s="14" t="s">
        <v>141</v>
      </c>
      <c r="AW297" s="14" t="s">
        <v>31</v>
      </c>
      <c r="AX297" s="14" t="s">
        <v>77</v>
      </c>
      <c r="AY297" s="245" t="s">
        <v>134</v>
      </c>
    </row>
    <row r="298" s="2" customFormat="1" ht="33" customHeight="1">
      <c r="A298" s="39"/>
      <c r="B298" s="40"/>
      <c r="C298" s="205" t="s">
        <v>449</v>
      </c>
      <c r="D298" s="205" t="s">
        <v>136</v>
      </c>
      <c r="E298" s="206" t="s">
        <v>450</v>
      </c>
      <c r="F298" s="207" t="s">
        <v>451</v>
      </c>
      <c r="G298" s="208" t="s">
        <v>452</v>
      </c>
      <c r="H298" s="209">
        <v>8.5500000000000007</v>
      </c>
      <c r="I298" s="210"/>
      <c r="J298" s="211">
        <f>ROUND(I298*H298,2)</f>
        <v>0</v>
      </c>
      <c r="K298" s="207" t="s">
        <v>140</v>
      </c>
      <c r="L298" s="45"/>
      <c r="M298" s="212" t="s">
        <v>19</v>
      </c>
      <c r="N298" s="213" t="s">
        <v>40</v>
      </c>
      <c r="O298" s="85"/>
      <c r="P298" s="214">
        <f>O298*H298</f>
        <v>0</v>
      </c>
      <c r="Q298" s="214">
        <v>0.086879999999999999</v>
      </c>
      <c r="R298" s="214">
        <f>Q298*H298</f>
        <v>0.74282400000000004</v>
      </c>
      <c r="S298" s="214">
        <v>0</v>
      </c>
      <c r="T298" s="21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6" t="s">
        <v>141</v>
      </c>
      <c r="AT298" s="216" t="s">
        <v>136</v>
      </c>
      <c r="AU298" s="216" t="s">
        <v>79</v>
      </c>
      <c r="AY298" s="18" t="s">
        <v>134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8" t="s">
        <v>77</v>
      </c>
      <c r="BK298" s="217">
        <f>ROUND(I298*H298,2)</f>
        <v>0</v>
      </c>
      <c r="BL298" s="18" t="s">
        <v>141</v>
      </c>
      <c r="BM298" s="216" t="s">
        <v>453</v>
      </c>
    </row>
    <row r="299" s="2" customFormat="1">
      <c r="A299" s="39"/>
      <c r="B299" s="40"/>
      <c r="C299" s="41"/>
      <c r="D299" s="218" t="s">
        <v>143</v>
      </c>
      <c r="E299" s="41"/>
      <c r="F299" s="219" t="s">
        <v>454</v>
      </c>
      <c r="G299" s="41"/>
      <c r="H299" s="41"/>
      <c r="I299" s="220"/>
      <c r="J299" s="41"/>
      <c r="K299" s="41"/>
      <c r="L299" s="45"/>
      <c r="M299" s="221"/>
      <c r="N299" s="222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143</v>
      </c>
      <c r="AU299" s="18" t="s">
        <v>79</v>
      </c>
    </row>
    <row r="300" s="13" customFormat="1">
      <c r="A300" s="13"/>
      <c r="B300" s="223"/>
      <c r="C300" s="224"/>
      <c r="D300" s="225" t="s">
        <v>145</v>
      </c>
      <c r="E300" s="226" t="s">
        <v>19</v>
      </c>
      <c r="F300" s="227" t="s">
        <v>455</v>
      </c>
      <c r="G300" s="224"/>
      <c r="H300" s="228">
        <v>5.75</v>
      </c>
      <c r="I300" s="229"/>
      <c r="J300" s="224"/>
      <c r="K300" s="224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145</v>
      </c>
      <c r="AU300" s="234" t="s">
        <v>79</v>
      </c>
      <c r="AV300" s="13" t="s">
        <v>79</v>
      </c>
      <c r="AW300" s="13" t="s">
        <v>31</v>
      </c>
      <c r="AX300" s="13" t="s">
        <v>69</v>
      </c>
      <c r="AY300" s="234" t="s">
        <v>134</v>
      </c>
    </row>
    <row r="301" s="13" customFormat="1">
      <c r="A301" s="13"/>
      <c r="B301" s="223"/>
      <c r="C301" s="224"/>
      <c r="D301" s="225" t="s">
        <v>145</v>
      </c>
      <c r="E301" s="226" t="s">
        <v>19</v>
      </c>
      <c r="F301" s="227" t="s">
        <v>456</v>
      </c>
      <c r="G301" s="224"/>
      <c r="H301" s="228">
        <v>2.7999999999999998</v>
      </c>
      <c r="I301" s="229"/>
      <c r="J301" s="224"/>
      <c r="K301" s="224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145</v>
      </c>
      <c r="AU301" s="234" t="s">
        <v>79</v>
      </c>
      <c r="AV301" s="13" t="s">
        <v>79</v>
      </c>
      <c r="AW301" s="13" t="s">
        <v>31</v>
      </c>
      <c r="AX301" s="13" t="s">
        <v>69</v>
      </c>
      <c r="AY301" s="234" t="s">
        <v>134</v>
      </c>
    </row>
    <row r="302" s="14" customFormat="1">
      <c r="A302" s="14"/>
      <c r="B302" s="235"/>
      <c r="C302" s="236"/>
      <c r="D302" s="225" t="s">
        <v>145</v>
      </c>
      <c r="E302" s="237" t="s">
        <v>19</v>
      </c>
      <c r="F302" s="238" t="s">
        <v>197</v>
      </c>
      <c r="G302" s="236"/>
      <c r="H302" s="239">
        <v>8.5500000000000007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5" t="s">
        <v>145</v>
      </c>
      <c r="AU302" s="245" t="s">
        <v>79</v>
      </c>
      <c r="AV302" s="14" t="s">
        <v>141</v>
      </c>
      <c r="AW302" s="14" t="s">
        <v>31</v>
      </c>
      <c r="AX302" s="14" t="s">
        <v>77</v>
      </c>
      <c r="AY302" s="245" t="s">
        <v>134</v>
      </c>
    </row>
    <row r="303" s="12" customFormat="1" ht="22.8" customHeight="1">
      <c r="A303" s="12"/>
      <c r="B303" s="189"/>
      <c r="C303" s="190"/>
      <c r="D303" s="191" t="s">
        <v>68</v>
      </c>
      <c r="E303" s="203" t="s">
        <v>153</v>
      </c>
      <c r="F303" s="203" t="s">
        <v>457</v>
      </c>
      <c r="G303" s="190"/>
      <c r="H303" s="190"/>
      <c r="I303" s="193"/>
      <c r="J303" s="204">
        <f>BK303</f>
        <v>0</v>
      </c>
      <c r="K303" s="190"/>
      <c r="L303" s="195"/>
      <c r="M303" s="196"/>
      <c r="N303" s="197"/>
      <c r="O303" s="197"/>
      <c r="P303" s="198">
        <f>SUM(P304:P313)</f>
        <v>0</v>
      </c>
      <c r="Q303" s="197"/>
      <c r="R303" s="198">
        <f>SUM(R304:R313)</f>
        <v>139.61000000000001</v>
      </c>
      <c r="S303" s="197"/>
      <c r="T303" s="199">
        <f>SUM(T304:T313)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0" t="s">
        <v>77</v>
      </c>
      <c r="AT303" s="201" t="s">
        <v>68</v>
      </c>
      <c r="AU303" s="201" t="s">
        <v>77</v>
      </c>
      <c r="AY303" s="200" t="s">
        <v>134</v>
      </c>
      <c r="BK303" s="202">
        <f>SUM(BK304:BK313)</f>
        <v>0</v>
      </c>
    </row>
    <row r="304" s="2" customFormat="1" ht="21.75" customHeight="1">
      <c r="A304" s="39"/>
      <c r="B304" s="40"/>
      <c r="C304" s="205" t="s">
        <v>458</v>
      </c>
      <c r="D304" s="205" t="s">
        <v>136</v>
      </c>
      <c r="E304" s="206" t="s">
        <v>459</v>
      </c>
      <c r="F304" s="207" t="s">
        <v>460</v>
      </c>
      <c r="G304" s="208" t="s">
        <v>139</v>
      </c>
      <c r="H304" s="209">
        <v>397</v>
      </c>
      <c r="I304" s="210"/>
      <c r="J304" s="211">
        <f>ROUND(I304*H304,2)</f>
        <v>0</v>
      </c>
      <c r="K304" s="207" t="s">
        <v>140</v>
      </c>
      <c r="L304" s="45"/>
      <c r="M304" s="212" t="s">
        <v>19</v>
      </c>
      <c r="N304" s="213" t="s">
        <v>40</v>
      </c>
      <c r="O304" s="85"/>
      <c r="P304" s="214">
        <f>O304*H304</f>
        <v>0</v>
      </c>
      <c r="Q304" s="214">
        <v>0.23000000000000001</v>
      </c>
      <c r="R304" s="214">
        <f>Q304*H304</f>
        <v>91.310000000000002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141</v>
      </c>
      <c r="AT304" s="216" t="s">
        <v>136</v>
      </c>
      <c r="AU304" s="216" t="s">
        <v>79</v>
      </c>
      <c r="AY304" s="18" t="s">
        <v>134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77</v>
      </c>
      <c r="BK304" s="217">
        <f>ROUND(I304*H304,2)</f>
        <v>0</v>
      </c>
      <c r="BL304" s="18" t="s">
        <v>141</v>
      </c>
      <c r="BM304" s="216" t="s">
        <v>461</v>
      </c>
    </row>
    <row r="305" s="2" customFormat="1">
      <c r="A305" s="39"/>
      <c r="B305" s="40"/>
      <c r="C305" s="41"/>
      <c r="D305" s="218" t="s">
        <v>143</v>
      </c>
      <c r="E305" s="41"/>
      <c r="F305" s="219" t="s">
        <v>462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143</v>
      </c>
      <c r="AU305" s="18" t="s">
        <v>79</v>
      </c>
    </row>
    <row r="306" s="13" customFormat="1">
      <c r="A306" s="13"/>
      <c r="B306" s="223"/>
      <c r="C306" s="224"/>
      <c r="D306" s="225" t="s">
        <v>145</v>
      </c>
      <c r="E306" s="226" t="s">
        <v>19</v>
      </c>
      <c r="F306" s="227" t="s">
        <v>463</v>
      </c>
      <c r="G306" s="224"/>
      <c r="H306" s="228">
        <v>235</v>
      </c>
      <c r="I306" s="229"/>
      <c r="J306" s="224"/>
      <c r="K306" s="224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145</v>
      </c>
      <c r="AU306" s="234" t="s">
        <v>79</v>
      </c>
      <c r="AV306" s="13" t="s">
        <v>79</v>
      </c>
      <c r="AW306" s="13" t="s">
        <v>31</v>
      </c>
      <c r="AX306" s="13" t="s">
        <v>69</v>
      </c>
      <c r="AY306" s="234" t="s">
        <v>134</v>
      </c>
    </row>
    <row r="307" s="13" customFormat="1">
      <c r="A307" s="13"/>
      <c r="B307" s="223"/>
      <c r="C307" s="224"/>
      <c r="D307" s="225" t="s">
        <v>145</v>
      </c>
      <c r="E307" s="226" t="s">
        <v>19</v>
      </c>
      <c r="F307" s="227" t="s">
        <v>340</v>
      </c>
      <c r="G307" s="224"/>
      <c r="H307" s="228">
        <v>105</v>
      </c>
      <c r="I307" s="229"/>
      <c r="J307" s="224"/>
      <c r="K307" s="224"/>
      <c r="L307" s="230"/>
      <c r="M307" s="231"/>
      <c r="N307" s="232"/>
      <c r="O307" s="232"/>
      <c r="P307" s="232"/>
      <c r="Q307" s="232"/>
      <c r="R307" s="232"/>
      <c r="S307" s="232"/>
      <c r="T307" s="23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4" t="s">
        <v>145</v>
      </c>
      <c r="AU307" s="234" t="s">
        <v>79</v>
      </c>
      <c r="AV307" s="13" t="s">
        <v>79</v>
      </c>
      <c r="AW307" s="13" t="s">
        <v>31</v>
      </c>
      <c r="AX307" s="13" t="s">
        <v>69</v>
      </c>
      <c r="AY307" s="234" t="s">
        <v>134</v>
      </c>
    </row>
    <row r="308" s="13" customFormat="1">
      <c r="A308" s="13"/>
      <c r="B308" s="223"/>
      <c r="C308" s="224"/>
      <c r="D308" s="225" t="s">
        <v>145</v>
      </c>
      <c r="E308" s="226" t="s">
        <v>19</v>
      </c>
      <c r="F308" s="227" t="s">
        <v>464</v>
      </c>
      <c r="G308" s="224"/>
      <c r="H308" s="228">
        <v>20</v>
      </c>
      <c r="I308" s="229"/>
      <c r="J308" s="224"/>
      <c r="K308" s="224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145</v>
      </c>
      <c r="AU308" s="234" t="s">
        <v>79</v>
      </c>
      <c r="AV308" s="13" t="s">
        <v>79</v>
      </c>
      <c r="AW308" s="13" t="s">
        <v>31</v>
      </c>
      <c r="AX308" s="13" t="s">
        <v>69</v>
      </c>
      <c r="AY308" s="234" t="s">
        <v>134</v>
      </c>
    </row>
    <row r="309" s="13" customFormat="1">
      <c r="A309" s="13"/>
      <c r="B309" s="223"/>
      <c r="C309" s="224"/>
      <c r="D309" s="225" t="s">
        <v>145</v>
      </c>
      <c r="E309" s="226" t="s">
        <v>19</v>
      </c>
      <c r="F309" s="227" t="s">
        <v>355</v>
      </c>
      <c r="G309" s="224"/>
      <c r="H309" s="228">
        <v>37</v>
      </c>
      <c r="I309" s="229"/>
      <c r="J309" s="224"/>
      <c r="K309" s="224"/>
      <c r="L309" s="230"/>
      <c r="M309" s="231"/>
      <c r="N309" s="232"/>
      <c r="O309" s="232"/>
      <c r="P309" s="232"/>
      <c r="Q309" s="232"/>
      <c r="R309" s="232"/>
      <c r="S309" s="232"/>
      <c r="T309" s="23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4" t="s">
        <v>145</v>
      </c>
      <c r="AU309" s="234" t="s">
        <v>79</v>
      </c>
      <c r="AV309" s="13" t="s">
        <v>79</v>
      </c>
      <c r="AW309" s="13" t="s">
        <v>31</v>
      </c>
      <c r="AX309" s="13" t="s">
        <v>69</v>
      </c>
      <c r="AY309" s="234" t="s">
        <v>134</v>
      </c>
    </row>
    <row r="310" s="14" customFormat="1">
      <c r="A310" s="14"/>
      <c r="B310" s="235"/>
      <c r="C310" s="236"/>
      <c r="D310" s="225" t="s">
        <v>145</v>
      </c>
      <c r="E310" s="237" t="s">
        <v>19</v>
      </c>
      <c r="F310" s="238" t="s">
        <v>197</v>
      </c>
      <c r="G310" s="236"/>
      <c r="H310" s="239">
        <v>397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5" t="s">
        <v>145</v>
      </c>
      <c r="AU310" s="245" t="s">
        <v>79</v>
      </c>
      <c r="AV310" s="14" t="s">
        <v>141</v>
      </c>
      <c r="AW310" s="14" t="s">
        <v>31</v>
      </c>
      <c r="AX310" s="14" t="s">
        <v>77</v>
      </c>
      <c r="AY310" s="245" t="s">
        <v>134</v>
      </c>
    </row>
    <row r="311" s="2" customFormat="1" ht="21.75" customHeight="1">
      <c r="A311" s="39"/>
      <c r="B311" s="40"/>
      <c r="C311" s="205" t="s">
        <v>465</v>
      </c>
      <c r="D311" s="205" t="s">
        <v>136</v>
      </c>
      <c r="E311" s="206" t="s">
        <v>466</v>
      </c>
      <c r="F311" s="207" t="s">
        <v>467</v>
      </c>
      <c r="G311" s="208" t="s">
        <v>139</v>
      </c>
      <c r="H311" s="209">
        <v>105</v>
      </c>
      <c r="I311" s="210"/>
      <c r="J311" s="211">
        <f>ROUND(I311*H311,2)</f>
        <v>0</v>
      </c>
      <c r="K311" s="207" t="s">
        <v>140</v>
      </c>
      <c r="L311" s="45"/>
      <c r="M311" s="212" t="s">
        <v>19</v>
      </c>
      <c r="N311" s="213" t="s">
        <v>40</v>
      </c>
      <c r="O311" s="85"/>
      <c r="P311" s="214">
        <f>O311*H311</f>
        <v>0</v>
      </c>
      <c r="Q311" s="214">
        <v>0.46000000000000002</v>
      </c>
      <c r="R311" s="214">
        <f>Q311*H311</f>
        <v>48.300000000000004</v>
      </c>
      <c r="S311" s="214">
        <v>0</v>
      </c>
      <c r="T311" s="215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6" t="s">
        <v>141</v>
      </c>
      <c r="AT311" s="216" t="s">
        <v>136</v>
      </c>
      <c r="AU311" s="216" t="s">
        <v>79</v>
      </c>
      <c r="AY311" s="18" t="s">
        <v>134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8" t="s">
        <v>77</v>
      </c>
      <c r="BK311" s="217">
        <f>ROUND(I311*H311,2)</f>
        <v>0</v>
      </c>
      <c r="BL311" s="18" t="s">
        <v>141</v>
      </c>
      <c r="BM311" s="216" t="s">
        <v>468</v>
      </c>
    </row>
    <row r="312" s="2" customFormat="1">
      <c r="A312" s="39"/>
      <c r="B312" s="40"/>
      <c r="C312" s="41"/>
      <c r="D312" s="218" t="s">
        <v>143</v>
      </c>
      <c r="E312" s="41"/>
      <c r="F312" s="219" t="s">
        <v>469</v>
      </c>
      <c r="G312" s="41"/>
      <c r="H312" s="41"/>
      <c r="I312" s="220"/>
      <c r="J312" s="41"/>
      <c r="K312" s="41"/>
      <c r="L312" s="45"/>
      <c r="M312" s="221"/>
      <c r="N312" s="222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143</v>
      </c>
      <c r="AU312" s="18" t="s">
        <v>79</v>
      </c>
    </row>
    <row r="313" s="13" customFormat="1">
      <c r="A313" s="13"/>
      <c r="B313" s="223"/>
      <c r="C313" s="224"/>
      <c r="D313" s="225" t="s">
        <v>145</v>
      </c>
      <c r="E313" s="226" t="s">
        <v>19</v>
      </c>
      <c r="F313" s="227" t="s">
        <v>340</v>
      </c>
      <c r="G313" s="224"/>
      <c r="H313" s="228">
        <v>105</v>
      </c>
      <c r="I313" s="229"/>
      <c r="J313" s="224"/>
      <c r="K313" s="224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145</v>
      </c>
      <c r="AU313" s="234" t="s">
        <v>79</v>
      </c>
      <c r="AV313" s="13" t="s">
        <v>79</v>
      </c>
      <c r="AW313" s="13" t="s">
        <v>31</v>
      </c>
      <c r="AX313" s="13" t="s">
        <v>77</v>
      </c>
      <c r="AY313" s="234" t="s">
        <v>134</v>
      </c>
    </row>
    <row r="314" s="12" customFormat="1" ht="22.8" customHeight="1">
      <c r="A314" s="12"/>
      <c r="B314" s="189"/>
      <c r="C314" s="190"/>
      <c r="D314" s="191" t="s">
        <v>68</v>
      </c>
      <c r="E314" s="203" t="s">
        <v>321</v>
      </c>
      <c r="F314" s="203" t="s">
        <v>470</v>
      </c>
      <c r="G314" s="190"/>
      <c r="H314" s="190"/>
      <c r="I314" s="193"/>
      <c r="J314" s="204">
        <f>BK314</f>
        <v>0</v>
      </c>
      <c r="K314" s="190"/>
      <c r="L314" s="195"/>
      <c r="M314" s="196"/>
      <c r="N314" s="197"/>
      <c r="O314" s="197"/>
      <c r="P314" s="198">
        <f>SUM(P315:P320)</f>
        <v>0</v>
      </c>
      <c r="Q314" s="197"/>
      <c r="R314" s="198">
        <f>SUM(R315:R320)</f>
        <v>0.1803341232</v>
      </c>
      <c r="S314" s="197"/>
      <c r="T314" s="199">
        <f>SUM(T315:T320)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0" t="s">
        <v>77</v>
      </c>
      <c r="AT314" s="201" t="s">
        <v>68</v>
      </c>
      <c r="AU314" s="201" t="s">
        <v>77</v>
      </c>
      <c r="AY314" s="200" t="s">
        <v>134</v>
      </c>
      <c r="BK314" s="202">
        <f>SUM(BK315:BK320)</f>
        <v>0</v>
      </c>
    </row>
    <row r="315" s="2" customFormat="1" ht="24.15" customHeight="1">
      <c r="A315" s="39"/>
      <c r="B315" s="40"/>
      <c r="C315" s="205" t="s">
        <v>471</v>
      </c>
      <c r="D315" s="205" t="s">
        <v>136</v>
      </c>
      <c r="E315" s="206" t="s">
        <v>472</v>
      </c>
      <c r="F315" s="207" t="s">
        <v>473</v>
      </c>
      <c r="G315" s="208" t="s">
        <v>150</v>
      </c>
      <c r="H315" s="209">
        <v>4</v>
      </c>
      <c r="I315" s="210"/>
      <c r="J315" s="211">
        <f>ROUND(I315*H315,2)</f>
        <v>0</v>
      </c>
      <c r="K315" s="207" t="s">
        <v>140</v>
      </c>
      <c r="L315" s="45"/>
      <c r="M315" s="212" t="s">
        <v>19</v>
      </c>
      <c r="N315" s="213" t="s">
        <v>40</v>
      </c>
      <c r="O315" s="85"/>
      <c r="P315" s="214">
        <f>O315*H315</f>
        <v>0</v>
      </c>
      <c r="Q315" s="214">
        <v>0</v>
      </c>
      <c r="R315" s="214">
        <f>Q315*H315</f>
        <v>0</v>
      </c>
      <c r="S315" s="214">
        <v>0</v>
      </c>
      <c r="T315" s="215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6" t="s">
        <v>141</v>
      </c>
      <c r="AT315" s="216" t="s">
        <v>136</v>
      </c>
      <c r="AU315" s="216" t="s">
        <v>79</v>
      </c>
      <c r="AY315" s="18" t="s">
        <v>134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8" t="s">
        <v>77</v>
      </c>
      <c r="BK315" s="217">
        <f>ROUND(I315*H315,2)</f>
        <v>0</v>
      </c>
      <c r="BL315" s="18" t="s">
        <v>141</v>
      </c>
      <c r="BM315" s="216" t="s">
        <v>474</v>
      </c>
    </row>
    <row r="316" s="2" customFormat="1">
      <c r="A316" s="39"/>
      <c r="B316" s="40"/>
      <c r="C316" s="41"/>
      <c r="D316" s="218" t="s">
        <v>143</v>
      </c>
      <c r="E316" s="41"/>
      <c r="F316" s="219" t="s">
        <v>475</v>
      </c>
      <c r="G316" s="41"/>
      <c r="H316" s="41"/>
      <c r="I316" s="220"/>
      <c r="J316" s="41"/>
      <c r="K316" s="41"/>
      <c r="L316" s="45"/>
      <c r="M316" s="221"/>
      <c r="N316" s="222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143</v>
      </c>
      <c r="AU316" s="18" t="s">
        <v>79</v>
      </c>
    </row>
    <row r="317" s="2" customFormat="1" ht="16.5" customHeight="1">
      <c r="A317" s="39"/>
      <c r="B317" s="40"/>
      <c r="C317" s="205" t="s">
        <v>476</v>
      </c>
      <c r="D317" s="205" t="s">
        <v>136</v>
      </c>
      <c r="E317" s="206" t="s">
        <v>477</v>
      </c>
      <c r="F317" s="207" t="s">
        <v>478</v>
      </c>
      <c r="G317" s="208" t="s">
        <v>139</v>
      </c>
      <c r="H317" s="209">
        <v>44.880000000000003</v>
      </c>
      <c r="I317" s="210"/>
      <c r="J317" s="211">
        <f>ROUND(I317*H317,2)</f>
        <v>0</v>
      </c>
      <c r="K317" s="207" t="s">
        <v>140</v>
      </c>
      <c r="L317" s="45"/>
      <c r="M317" s="212" t="s">
        <v>19</v>
      </c>
      <c r="N317" s="213" t="s">
        <v>40</v>
      </c>
      <c r="O317" s="85"/>
      <c r="P317" s="214">
        <f>O317*H317</f>
        <v>0</v>
      </c>
      <c r="Q317" s="214">
        <v>0.0040181399999999999</v>
      </c>
      <c r="R317" s="214">
        <f>Q317*H317</f>
        <v>0.1803341232</v>
      </c>
      <c r="S317" s="214">
        <v>0</v>
      </c>
      <c r="T317" s="215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6" t="s">
        <v>141</v>
      </c>
      <c r="AT317" s="216" t="s">
        <v>136</v>
      </c>
      <c r="AU317" s="216" t="s">
        <v>79</v>
      </c>
      <c r="AY317" s="18" t="s">
        <v>134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8" t="s">
        <v>77</v>
      </c>
      <c r="BK317" s="217">
        <f>ROUND(I317*H317,2)</f>
        <v>0</v>
      </c>
      <c r="BL317" s="18" t="s">
        <v>141</v>
      </c>
      <c r="BM317" s="216" t="s">
        <v>479</v>
      </c>
    </row>
    <row r="318" s="2" customFormat="1">
      <c r="A318" s="39"/>
      <c r="B318" s="40"/>
      <c r="C318" s="41"/>
      <c r="D318" s="218" t="s">
        <v>143</v>
      </c>
      <c r="E318" s="41"/>
      <c r="F318" s="219" t="s">
        <v>480</v>
      </c>
      <c r="G318" s="41"/>
      <c r="H318" s="41"/>
      <c r="I318" s="220"/>
      <c r="J318" s="41"/>
      <c r="K318" s="41"/>
      <c r="L318" s="45"/>
      <c r="M318" s="221"/>
      <c r="N318" s="222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143</v>
      </c>
      <c r="AU318" s="18" t="s">
        <v>79</v>
      </c>
    </row>
    <row r="319" s="13" customFormat="1">
      <c r="A319" s="13"/>
      <c r="B319" s="223"/>
      <c r="C319" s="224"/>
      <c r="D319" s="225" t="s">
        <v>145</v>
      </c>
      <c r="E319" s="226" t="s">
        <v>19</v>
      </c>
      <c r="F319" s="227" t="s">
        <v>481</v>
      </c>
      <c r="G319" s="224"/>
      <c r="H319" s="228">
        <v>44.880000000000003</v>
      </c>
      <c r="I319" s="229"/>
      <c r="J319" s="224"/>
      <c r="K319" s="224"/>
      <c r="L319" s="230"/>
      <c r="M319" s="231"/>
      <c r="N319" s="232"/>
      <c r="O319" s="232"/>
      <c r="P319" s="232"/>
      <c r="Q319" s="232"/>
      <c r="R319" s="232"/>
      <c r="S319" s="232"/>
      <c r="T319" s="23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4" t="s">
        <v>145</v>
      </c>
      <c r="AU319" s="234" t="s">
        <v>79</v>
      </c>
      <c r="AV319" s="13" t="s">
        <v>79</v>
      </c>
      <c r="AW319" s="13" t="s">
        <v>31</v>
      </c>
      <c r="AX319" s="13" t="s">
        <v>69</v>
      </c>
      <c r="AY319" s="234" t="s">
        <v>134</v>
      </c>
    </row>
    <row r="320" s="14" customFormat="1">
      <c r="A320" s="14"/>
      <c r="B320" s="235"/>
      <c r="C320" s="236"/>
      <c r="D320" s="225" t="s">
        <v>145</v>
      </c>
      <c r="E320" s="237" t="s">
        <v>19</v>
      </c>
      <c r="F320" s="238" t="s">
        <v>197</v>
      </c>
      <c r="G320" s="236"/>
      <c r="H320" s="239">
        <v>44.880000000000003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5" t="s">
        <v>145</v>
      </c>
      <c r="AU320" s="245" t="s">
        <v>79</v>
      </c>
      <c r="AV320" s="14" t="s">
        <v>141</v>
      </c>
      <c r="AW320" s="14" t="s">
        <v>31</v>
      </c>
      <c r="AX320" s="14" t="s">
        <v>77</v>
      </c>
      <c r="AY320" s="245" t="s">
        <v>134</v>
      </c>
    </row>
    <row r="321" s="12" customFormat="1" ht="22.8" customHeight="1">
      <c r="A321" s="12"/>
      <c r="B321" s="189"/>
      <c r="C321" s="190"/>
      <c r="D321" s="191" t="s">
        <v>68</v>
      </c>
      <c r="E321" s="203" t="s">
        <v>444</v>
      </c>
      <c r="F321" s="203" t="s">
        <v>482</v>
      </c>
      <c r="G321" s="190"/>
      <c r="H321" s="190"/>
      <c r="I321" s="193"/>
      <c r="J321" s="204">
        <f>BK321</f>
        <v>0</v>
      </c>
      <c r="K321" s="190"/>
      <c r="L321" s="195"/>
      <c r="M321" s="196"/>
      <c r="N321" s="197"/>
      <c r="O321" s="197"/>
      <c r="P321" s="198">
        <f>SUM(P322:P337)</f>
        <v>0</v>
      </c>
      <c r="Q321" s="197"/>
      <c r="R321" s="198">
        <f>SUM(R322:R337)</f>
        <v>24.149971460000003</v>
      </c>
      <c r="S321" s="197"/>
      <c r="T321" s="199">
        <f>SUM(T322:T337)</f>
        <v>40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0" t="s">
        <v>77</v>
      </c>
      <c r="AT321" s="201" t="s">
        <v>68</v>
      </c>
      <c r="AU321" s="201" t="s">
        <v>77</v>
      </c>
      <c r="AY321" s="200" t="s">
        <v>134</v>
      </c>
      <c r="BK321" s="202">
        <f>SUM(BK322:BK337)</f>
        <v>0</v>
      </c>
    </row>
    <row r="322" s="2" customFormat="1" ht="16.5" customHeight="1">
      <c r="A322" s="39"/>
      <c r="B322" s="40"/>
      <c r="C322" s="205" t="s">
        <v>483</v>
      </c>
      <c r="D322" s="205" t="s">
        <v>136</v>
      </c>
      <c r="E322" s="206" t="s">
        <v>484</v>
      </c>
      <c r="F322" s="207" t="s">
        <v>485</v>
      </c>
      <c r="G322" s="208" t="s">
        <v>452</v>
      </c>
      <c r="H322" s="209">
        <v>10.800000000000001</v>
      </c>
      <c r="I322" s="210"/>
      <c r="J322" s="211">
        <f>ROUND(I322*H322,2)</f>
        <v>0</v>
      </c>
      <c r="K322" s="207" t="s">
        <v>140</v>
      </c>
      <c r="L322" s="45"/>
      <c r="M322" s="212" t="s">
        <v>19</v>
      </c>
      <c r="N322" s="213" t="s">
        <v>40</v>
      </c>
      <c r="O322" s="85"/>
      <c r="P322" s="214">
        <f>O322*H322</f>
        <v>0</v>
      </c>
      <c r="Q322" s="214">
        <v>0.58896630000000005</v>
      </c>
      <c r="R322" s="214">
        <f>Q322*H322</f>
        <v>6.3608360400000006</v>
      </c>
      <c r="S322" s="214">
        <v>0</v>
      </c>
      <c r="T322" s="21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6" t="s">
        <v>141</v>
      </c>
      <c r="AT322" s="216" t="s">
        <v>136</v>
      </c>
      <c r="AU322" s="216" t="s">
        <v>79</v>
      </c>
      <c r="AY322" s="18" t="s">
        <v>134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77</v>
      </c>
      <c r="BK322" s="217">
        <f>ROUND(I322*H322,2)</f>
        <v>0</v>
      </c>
      <c r="BL322" s="18" t="s">
        <v>141</v>
      </c>
      <c r="BM322" s="216" t="s">
        <v>486</v>
      </c>
    </row>
    <row r="323" s="2" customFormat="1">
      <c r="A323" s="39"/>
      <c r="B323" s="40"/>
      <c r="C323" s="41"/>
      <c r="D323" s="218" t="s">
        <v>143</v>
      </c>
      <c r="E323" s="41"/>
      <c r="F323" s="219" t="s">
        <v>487</v>
      </c>
      <c r="G323" s="41"/>
      <c r="H323" s="41"/>
      <c r="I323" s="220"/>
      <c r="J323" s="41"/>
      <c r="K323" s="41"/>
      <c r="L323" s="45"/>
      <c r="M323" s="221"/>
      <c r="N323" s="222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143</v>
      </c>
      <c r="AU323" s="18" t="s">
        <v>79</v>
      </c>
    </row>
    <row r="324" s="13" customFormat="1">
      <c r="A324" s="13"/>
      <c r="B324" s="223"/>
      <c r="C324" s="224"/>
      <c r="D324" s="225" t="s">
        <v>145</v>
      </c>
      <c r="E324" s="226" t="s">
        <v>19</v>
      </c>
      <c r="F324" s="227" t="s">
        <v>488</v>
      </c>
      <c r="G324" s="224"/>
      <c r="H324" s="228">
        <v>10.800000000000001</v>
      </c>
      <c r="I324" s="229"/>
      <c r="J324" s="224"/>
      <c r="K324" s="224"/>
      <c r="L324" s="230"/>
      <c r="M324" s="231"/>
      <c r="N324" s="232"/>
      <c r="O324" s="232"/>
      <c r="P324" s="232"/>
      <c r="Q324" s="232"/>
      <c r="R324" s="232"/>
      <c r="S324" s="232"/>
      <c r="T324" s="23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4" t="s">
        <v>145</v>
      </c>
      <c r="AU324" s="234" t="s">
        <v>79</v>
      </c>
      <c r="AV324" s="13" t="s">
        <v>79</v>
      </c>
      <c r="AW324" s="13" t="s">
        <v>31</v>
      </c>
      <c r="AX324" s="13" t="s">
        <v>77</v>
      </c>
      <c r="AY324" s="234" t="s">
        <v>134</v>
      </c>
    </row>
    <row r="325" s="2" customFormat="1" ht="16.5" customHeight="1">
      <c r="A325" s="39"/>
      <c r="B325" s="40"/>
      <c r="C325" s="247" t="s">
        <v>489</v>
      </c>
      <c r="D325" s="247" t="s">
        <v>317</v>
      </c>
      <c r="E325" s="248" t="s">
        <v>490</v>
      </c>
      <c r="F325" s="249" t="s">
        <v>491</v>
      </c>
      <c r="G325" s="250" t="s">
        <v>150</v>
      </c>
      <c r="H325" s="251">
        <v>4.5039999999999996</v>
      </c>
      <c r="I325" s="252"/>
      <c r="J325" s="253">
        <f>ROUND(I325*H325,2)</f>
        <v>0</v>
      </c>
      <c r="K325" s="249" t="s">
        <v>19</v>
      </c>
      <c r="L325" s="254"/>
      <c r="M325" s="255" t="s">
        <v>19</v>
      </c>
      <c r="N325" s="256" t="s">
        <v>40</v>
      </c>
      <c r="O325" s="85"/>
      <c r="P325" s="214">
        <f>O325*H325</f>
        <v>0</v>
      </c>
      <c r="Q325" s="214">
        <v>0.53600000000000003</v>
      </c>
      <c r="R325" s="214">
        <f>Q325*H325</f>
        <v>2.4141439999999998</v>
      </c>
      <c r="S325" s="214">
        <v>0</v>
      </c>
      <c r="T325" s="215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6" t="s">
        <v>321</v>
      </c>
      <c r="AT325" s="216" t="s">
        <v>317</v>
      </c>
      <c r="AU325" s="216" t="s">
        <v>79</v>
      </c>
      <c r="AY325" s="18" t="s">
        <v>134</v>
      </c>
      <c r="BE325" s="217">
        <f>IF(N325="základní",J325,0)</f>
        <v>0</v>
      </c>
      <c r="BF325" s="217">
        <f>IF(N325="snížená",J325,0)</f>
        <v>0</v>
      </c>
      <c r="BG325" s="217">
        <f>IF(N325="zákl. přenesená",J325,0)</f>
        <v>0</v>
      </c>
      <c r="BH325" s="217">
        <f>IF(N325="sníž. přenesená",J325,0)</f>
        <v>0</v>
      </c>
      <c r="BI325" s="217">
        <f>IF(N325="nulová",J325,0)</f>
        <v>0</v>
      </c>
      <c r="BJ325" s="18" t="s">
        <v>77</v>
      </c>
      <c r="BK325" s="217">
        <f>ROUND(I325*H325,2)</f>
        <v>0</v>
      </c>
      <c r="BL325" s="18" t="s">
        <v>141</v>
      </c>
      <c r="BM325" s="216" t="s">
        <v>492</v>
      </c>
    </row>
    <row r="326" s="13" customFormat="1">
      <c r="A326" s="13"/>
      <c r="B326" s="223"/>
      <c r="C326" s="224"/>
      <c r="D326" s="225" t="s">
        <v>145</v>
      </c>
      <c r="E326" s="224"/>
      <c r="F326" s="227" t="s">
        <v>493</v>
      </c>
      <c r="G326" s="224"/>
      <c r="H326" s="228">
        <v>4.5039999999999996</v>
      </c>
      <c r="I326" s="229"/>
      <c r="J326" s="224"/>
      <c r="K326" s="224"/>
      <c r="L326" s="230"/>
      <c r="M326" s="231"/>
      <c r="N326" s="232"/>
      <c r="O326" s="232"/>
      <c r="P326" s="232"/>
      <c r="Q326" s="232"/>
      <c r="R326" s="232"/>
      <c r="S326" s="232"/>
      <c r="T326" s="23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4" t="s">
        <v>145</v>
      </c>
      <c r="AU326" s="234" t="s">
        <v>79</v>
      </c>
      <c r="AV326" s="13" t="s">
        <v>79</v>
      </c>
      <c r="AW326" s="13" t="s">
        <v>4</v>
      </c>
      <c r="AX326" s="13" t="s">
        <v>77</v>
      </c>
      <c r="AY326" s="234" t="s">
        <v>134</v>
      </c>
    </row>
    <row r="327" s="2" customFormat="1" ht="16.5" customHeight="1">
      <c r="A327" s="39"/>
      <c r="B327" s="40"/>
      <c r="C327" s="205" t="s">
        <v>494</v>
      </c>
      <c r="D327" s="205" t="s">
        <v>136</v>
      </c>
      <c r="E327" s="206" t="s">
        <v>495</v>
      </c>
      <c r="F327" s="207" t="s">
        <v>496</v>
      </c>
      <c r="G327" s="208" t="s">
        <v>208</v>
      </c>
      <c r="H327" s="209">
        <v>6.1200000000000001</v>
      </c>
      <c r="I327" s="210"/>
      <c r="J327" s="211">
        <f>ROUND(I327*H327,2)</f>
        <v>0</v>
      </c>
      <c r="K327" s="207" t="s">
        <v>140</v>
      </c>
      <c r="L327" s="45"/>
      <c r="M327" s="212" t="s">
        <v>19</v>
      </c>
      <c r="N327" s="213" t="s">
        <v>40</v>
      </c>
      <c r="O327" s="85"/>
      <c r="P327" s="214">
        <f>O327*H327</f>
        <v>0</v>
      </c>
      <c r="Q327" s="214">
        <v>2.5122534999999999</v>
      </c>
      <c r="R327" s="214">
        <f>Q327*H327</f>
        <v>15.374991420000001</v>
      </c>
      <c r="S327" s="214">
        <v>0</v>
      </c>
      <c r="T327" s="21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6" t="s">
        <v>141</v>
      </c>
      <c r="AT327" s="216" t="s">
        <v>136</v>
      </c>
      <c r="AU327" s="216" t="s">
        <v>79</v>
      </c>
      <c r="AY327" s="18" t="s">
        <v>134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18" t="s">
        <v>77</v>
      </c>
      <c r="BK327" s="217">
        <f>ROUND(I327*H327,2)</f>
        <v>0</v>
      </c>
      <c r="BL327" s="18" t="s">
        <v>141</v>
      </c>
      <c r="BM327" s="216" t="s">
        <v>497</v>
      </c>
    </row>
    <row r="328" s="2" customFormat="1">
      <c r="A328" s="39"/>
      <c r="B328" s="40"/>
      <c r="C328" s="41"/>
      <c r="D328" s="218" t="s">
        <v>143</v>
      </c>
      <c r="E328" s="41"/>
      <c r="F328" s="219" t="s">
        <v>498</v>
      </c>
      <c r="G328" s="41"/>
      <c r="H328" s="41"/>
      <c r="I328" s="220"/>
      <c r="J328" s="41"/>
      <c r="K328" s="41"/>
      <c r="L328" s="45"/>
      <c r="M328" s="221"/>
      <c r="N328" s="222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143</v>
      </c>
      <c r="AU328" s="18" t="s">
        <v>79</v>
      </c>
    </row>
    <row r="329" s="13" customFormat="1">
      <c r="A329" s="13"/>
      <c r="B329" s="223"/>
      <c r="C329" s="224"/>
      <c r="D329" s="225" t="s">
        <v>145</v>
      </c>
      <c r="E329" s="226" t="s">
        <v>19</v>
      </c>
      <c r="F329" s="227" t="s">
        <v>499</v>
      </c>
      <c r="G329" s="224"/>
      <c r="H329" s="228">
        <v>6.1200000000000001</v>
      </c>
      <c r="I329" s="229"/>
      <c r="J329" s="224"/>
      <c r="K329" s="224"/>
      <c r="L329" s="230"/>
      <c r="M329" s="231"/>
      <c r="N329" s="232"/>
      <c r="O329" s="232"/>
      <c r="P329" s="232"/>
      <c r="Q329" s="232"/>
      <c r="R329" s="232"/>
      <c r="S329" s="232"/>
      <c r="T329" s="23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4" t="s">
        <v>145</v>
      </c>
      <c r="AU329" s="234" t="s">
        <v>79</v>
      </c>
      <c r="AV329" s="13" t="s">
        <v>79</v>
      </c>
      <c r="AW329" s="13" t="s">
        <v>31</v>
      </c>
      <c r="AX329" s="13" t="s">
        <v>77</v>
      </c>
      <c r="AY329" s="234" t="s">
        <v>134</v>
      </c>
    </row>
    <row r="330" s="2" customFormat="1" ht="33" customHeight="1">
      <c r="A330" s="39"/>
      <c r="B330" s="40"/>
      <c r="C330" s="205" t="s">
        <v>500</v>
      </c>
      <c r="D330" s="205" t="s">
        <v>136</v>
      </c>
      <c r="E330" s="206" t="s">
        <v>501</v>
      </c>
      <c r="F330" s="207" t="s">
        <v>502</v>
      </c>
      <c r="G330" s="208" t="s">
        <v>139</v>
      </c>
      <c r="H330" s="209">
        <v>2000</v>
      </c>
      <c r="I330" s="210"/>
      <c r="J330" s="211">
        <f>ROUND(I330*H330,2)</f>
        <v>0</v>
      </c>
      <c r="K330" s="207" t="s">
        <v>140</v>
      </c>
      <c r="L330" s="45"/>
      <c r="M330" s="212" t="s">
        <v>19</v>
      </c>
      <c r="N330" s="213" t="s">
        <v>40</v>
      </c>
      <c r="O330" s="85"/>
      <c r="P330" s="214">
        <f>O330*H330</f>
        <v>0</v>
      </c>
      <c r="Q330" s="214">
        <v>0</v>
      </c>
      <c r="R330" s="214">
        <f>Q330*H330</f>
        <v>0</v>
      </c>
      <c r="S330" s="214">
        <v>0.02</v>
      </c>
      <c r="T330" s="215">
        <f>S330*H330</f>
        <v>40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6" t="s">
        <v>141</v>
      </c>
      <c r="AT330" s="216" t="s">
        <v>136</v>
      </c>
      <c r="AU330" s="216" t="s">
        <v>79</v>
      </c>
      <c r="AY330" s="18" t="s">
        <v>134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8" t="s">
        <v>77</v>
      </c>
      <c r="BK330" s="217">
        <f>ROUND(I330*H330,2)</f>
        <v>0</v>
      </c>
      <c r="BL330" s="18" t="s">
        <v>141</v>
      </c>
      <c r="BM330" s="216" t="s">
        <v>503</v>
      </c>
    </row>
    <row r="331" s="2" customFormat="1">
      <c r="A331" s="39"/>
      <c r="B331" s="40"/>
      <c r="C331" s="41"/>
      <c r="D331" s="218" t="s">
        <v>143</v>
      </c>
      <c r="E331" s="41"/>
      <c r="F331" s="219" t="s">
        <v>504</v>
      </c>
      <c r="G331" s="41"/>
      <c r="H331" s="41"/>
      <c r="I331" s="220"/>
      <c r="J331" s="41"/>
      <c r="K331" s="41"/>
      <c r="L331" s="45"/>
      <c r="M331" s="221"/>
      <c r="N331" s="222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143</v>
      </c>
      <c r="AU331" s="18" t="s">
        <v>79</v>
      </c>
    </row>
    <row r="332" s="13" customFormat="1">
      <c r="A332" s="13"/>
      <c r="B332" s="223"/>
      <c r="C332" s="224"/>
      <c r="D332" s="225" t="s">
        <v>145</v>
      </c>
      <c r="E332" s="226" t="s">
        <v>19</v>
      </c>
      <c r="F332" s="227" t="s">
        <v>505</v>
      </c>
      <c r="G332" s="224"/>
      <c r="H332" s="228">
        <v>2000</v>
      </c>
      <c r="I332" s="229"/>
      <c r="J332" s="224"/>
      <c r="K332" s="224"/>
      <c r="L332" s="230"/>
      <c r="M332" s="231"/>
      <c r="N332" s="232"/>
      <c r="O332" s="232"/>
      <c r="P332" s="232"/>
      <c r="Q332" s="232"/>
      <c r="R332" s="232"/>
      <c r="S332" s="232"/>
      <c r="T332" s="23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4" t="s">
        <v>145</v>
      </c>
      <c r="AU332" s="234" t="s">
        <v>79</v>
      </c>
      <c r="AV332" s="13" t="s">
        <v>79</v>
      </c>
      <c r="AW332" s="13" t="s">
        <v>31</v>
      </c>
      <c r="AX332" s="13" t="s">
        <v>77</v>
      </c>
      <c r="AY332" s="234" t="s">
        <v>134</v>
      </c>
    </row>
    <row r="333" s="2" customFormat="1" ht="24.15" customHeight="1">
      <c r="A333" s="39"/>
      <c r="B333" s="40"/>
      <c r="C333" s="205" t="s">
        <v>506</v>
      </c>
      <c r="D333" s="205" t="s">
        <v>136</v>
      </c>
      <c r="E333" s="206" t="s">
        <v>507</v>
      </c>
      <c r="F333" s="207" t="s">
        <v>508</v>
      </c>
      <c r="G333" s="208" t="s">
        <v>452</v>
      </c>
      <c r="H333" s="209">
        <v>2.5</v>
      </c>
      <c r="I333" s="210"/>
      <c r="J333" s="211">
        <f>ROUND(I333*H333,2)</f>
        <v>0</v>
      </c>
      <c r="K333" s="207" t="s">
        <v>19</v>
      </c>
      <c r="L333" s="45"/>
      <c r="M333" s="212" t="s">
        <v>19</v>
      </c>
      <c r="N333" s="213" t="s">
        <v>40</v>
      </c>
      <c r="O333" s="85"/>
      <c r="P333" s="214">
        <f>O333*H333</f>
        <v>0</v>
      </c>
      <c r="Q333" s="214">
        <v>0</v>
      </c>
      <c r="R333" s="214">
        <f>Q333*H333</f>
        <v>0</v>
      </c>
      <c r="S333" s="214">
        <v>0</v>
      </c>
      <c r="T333" s="215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6" t="s">
        <v>141</v>
      </c>
      <c r="AT333" s="216" t="s">
        <v>136</v>
      </c>
      <c r="AU333" s="216" t="s">
        <v>79</v>
      </c>
      <c r="AY333" s="18" t="s">
        <v>134</v>
      </c>
      <c r="BE333" s="217">
        <f>IF(N333="základní",J333,0)</f>
        <v>0</v>
      </c>
      <c r="BF333" s="217">
        <f>IF(N333="snížená",J333,0)</f>
        <v>0</v>
      </c>
      <c r="BG333" s="217">
        <f>IF(N333="zákl. přenesená",J333,0)</f>
        <v>0</v>
      </c>
      <c r="BH333" s="217">
        <f>IF(N333="sníž. přenesená",J333,0)</f>
        <v>0</v>
      </c>
      <c r="BI333" s="217">
        <f>IF(N333="nulová",J333,0)</f>
        <v>0</v>
      </c>
      <c r="BJ333" s="18" t="s">
        <v>77</v>
      </c>
      <c r="BK333" s="217">
        <f>ROUND(I333*H333,2)</f>
        <v>0</v>
      </c>
      <c r="BL333" s="18" t="s">
        <v>141</v>
      </c>
      <c r="BM333" s="216" t="s">
        <v>509</v>
      </c>
    </row>
    <row r="334" s="2" customFormat="1">
      <c r="A334" s="39"/>
      <c r="B334" s="40"/>
      <c r="C334" s="41"/>
      <c r="D334" s="225" t="s">
        <v>285</v>
      </c>
      <c r="E334" s="41"/>
      <c r="F334" s="246" t="s">
        <v>510</v>
      </c>
      <c r="G334" s="41"/>
      <c r="H334" s="41"/>
      <c r="I334" s="220"/>
      <c r="J334" s="41"/>
      <c r="K334" s="41"/>
      <c r="L334" s="45"/>
      <c r="M334" s="221"/>
      <c r="N334" s="222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285</v>
      </c>
      <c r="AU334" s="18" t="s">
        <v>79</v>
      </c>
    </row>
    <row r="335" s="13" customFormat="1">
      <c r="A335" s="13"/>
      <c r="B335" s="223"/>
      <c r="C335" s="224"/>
      <c r="D335" s="225" t="s">
        <v>145</v>
      </c>
      <c r="E335" s="226" t="s">
        <v>19</v>
      </c>
      <c r="F335" s="227" t="s">
        <v>511</v>
      </c>
      <c r="G335" s="224"/>
      <c r="H335" s="228">
        <v>2.5</v>
      </c>
      <c r="I335" s="229"/>
      <c r="J335" s="224"/>
      <c r="K335" s="224"/>
      <c r="L335" s="230"/>
      <c r="M335" s="231"/>
      <c r="N335" s="232"/>
      <c r="O335" s="232"/>
      <c r="P335" s="232"/>
      <c r="Q335" s="232"/>
      <c r="R335" s="232"/>
      <c r="S335" s="232"/>
      <c r="T335" s="23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4" t="s">
        <v>145</v>
      </c>
      <c r="AU335" s="234" t="s">
        <v>79</v>
      </c>
      <c r="AV335" s="13" t="s">
        <v>79</v>
      </c>
      <c r="AW335" s="13" t="s">
        <v>31</v>
      </c>
      <c r="AX335" s="13" t="s">
        <v>77</v>
      </c>
      <c r="AY335" s="234" t="s">
        <v>134</v>
      </c>
    </row>
    <row r="336" s="2" customFormat="1" ht="24.15" customHeight="1">
      <c r="A336" s="39"/>
      <c r="B336" s="40"/>
      <c r="C336" s="247" t="s">
        <v>512</v>
      </c>
      <c r="D336" s="247" t="s">
        <v>317</v>
      </c>
      <c r="E336" s="248" t="s">
        <v>513</v>
      </c>
      <c r="F336" s="249" t="s">
        <v>514</v>
      </c>
      <c r="G336" s="250" t="s">
        <v>515</v>
      </c>
      <c r="H336" s="251">
        <v>1</v>
      </c>
      <c r="I336" s="252"/>
      <c r="J336" s="253">
        <f>ROUND(I336*H336,2)</f>
        <v>0</v>
      </c>
      <c r="K336" s="249" t="s">
        <v>19</v>
      </c>
      <c r="L336" s="254"/>
      <c r="M336" s="255" t="s">
        <v>19</v>
      </c>
      <c r="N336" s="256" t="s">
        <v>40</v>
      </c>
      <c r="O336" s="85"/>
      <c r="P336" s="214">
        <f>O336*H336</f>
        <v>0</v>
      </c>
      <c r="Q336" s="214">
        <v>0</v>
      </c>
      <c r="R336" s="214">
        <f>Q336*H336</f>
        <v>0</v>
      </c>
      <c r="S336" s="214">
        <v>0</v>
      </c>
      <c r="T336" s="21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6" t="s">
        <v>321</v>
      </c>
      <c r="AT336" s="216" t="s">
        <v>317</v>
      </c>
      <c r="AU336" s="216" t="s">
        <v>79</v>
      </c>
      <c r="AY336" s="18" t="s">
        <v>134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8" t="s">
        <v>77</v>
      </c>
      <c r="BK336" s="217">
        <f>ROUND(I336*H336,2)</f>
        <v>0</v>
      </c>
      <c r="BL336" s="18" t="s">
        <v>141</v>
      </c>
      <c r="BM336" s="216" t="s">
        <v>516</v>
      </c>
    </row>
    <row r="337" s="13" customFormat="1">
      <c r="A337" s="13"/>
      <c r="B337" s="223"/>
      <c r="C337" s="224"/>
      <c r="D337" s="225" t="s">
        <v>145</v>
      </c>
      <c r="E337" s="226" t="s">
        <v>19</v>
      </c>
      <c r="F337" s="227" t="s">
        <v>77</v>
      </c>
      <c r="G337" s="224"/>
      <c r="H337" s="228">
        <v>1</v>
      </c>
      <c r="I337" s="229"/>
      <c r="J337" s="224"/>
      <c r="K337" s="224"/>
      <c r="L337" s="230"/>
      <c r="M337" s="231"/>
      <c r="N337" s="232"/>
      <c r="O337" s="232"/>
      <c r="P337" s="232"/>
      <c r="Q337" s="232"/>
      <c r="R337" s="232"/>
      <c r="S337" s="232"/>
      <c r="T337" s="23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4" t="s">
        <v>145</v>
      </c>
      <c r="AU337" s="234" t="s">
        <v>79</v>
      </c>
      <c r="AV337" s="13" t="s">
        <v>79</v>
      </c>
      <c r="AW337" s="13" t="s">
        <v>31</v>
      </c>
      <c r="AX337" s="13" t="s">
        <v>77</v>
      </c>
      <c r="AY337" s="234" t="s">
        <v>134</v>
      </c>
    </row>
    <row r="338" s="12" customFormat="1" ht="22.8" customHeight="1">
      <c r="A338" s="12"/>
      <c r="B338" s="189"/>
      <c r="C338" s="190"/>
      <c r="D338" s="191" t="s">
        <v>68</v>
      </c>
      <c r="E338" s="203" t="s">
        <v>517</v>
      </c>
      <c r="F338" s="203" t="s">
        <v>518</v>
      </c>
      <c r="G338" s="190"/>
      <c r="H338" s="190"/>
      <c r="I338" s="193"/>
      <c r="J338" s="204">
        <f>BK338</f>
        <v>0</v>
      </c>
      <c r="K338" s="190"/>
      <c r="L338" s="195"/>
      <c r="M338" s="196"/>
      <c r="N338" s="197"/>
      <c r="O338" s="197"/>
      <c r="P338" s="198">
        <f>SUM(P339:P340)</f>
        <v>0</v>
      </c>
      <c r="Q338" s="197"/>
      <c r="R338" s="198">
        <f>SUM(R339:R340)</f>
        <v>0</v>
      </c>
      <c r="S338" s="197"/>
      <c r="T338" s="199">
        <f>SUM(T339:T340)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0" t="s">
        <v>77</v>
      </c>
      <c r="AT338" s="201" t="s">
        <v>68</v>
      </c>
      <c r="AU338" s="201" t="s">
        <v>77</v>
      </c>
      <c r="AY338" s="200" t="s">
        <v>134</v>
      </c>
      <c r="BK338" s="202">
        <f>SUM(BK339:BK340)</f>
        <v>0</v>
      </c>
    </row>
    <row r="339" s="2" customFormat="1" ht="21.75" customHeight="1">
      <c r="A339" s="39"/>
      <c r="B339" s="40"/>
      <c r="C339" s="205" t="s">
        <v>519</v>
      </c>
      <c r="D339" s="205" t="s">
        <v>136</v>
      </c>
      <c r="E339" s="206" t="s">
        <v>520</v>
      </c>
      <c r="F339" s="207" t="s">
        <v>521</v>
      </c>
      <c r="G339" s="208" t="s">
        <v>282</v>
      </c>
      <c r="H339" s="209">
        <v>150.44</v>
      </c>
      <c r="I339" s="210"/>
      <c r="J339" s="211">
        <f>ROUND(I339*H339,2)</f>
        <v>0</v>
      </c>
      <c r="K339" s="207" t="s">
        <v>140</v>
      </c>
      <c r="L339" s="45"/>
      <c r="M339" s="212" t="s">
        <v>19</v>
      </c>
      <c r="N339" s="213" t="s">
        <v>40</v>
      </c>
      <c r="O339" s="85"/>
      <c r="P339" s="214">
        <f>O339*H339</f>
        <v>0</v>
      </c>
      <c r="Q339" s="214">
        <v>0</v>
      </c>
      <c r="R339" s="214">
        <f>Q339*H339</f>
        <v>0</v>
      </c>
      <c r="S339" s="214">
        <v>0</v>
      </c>
      <c r="T339" s="215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6" t="s">
        <v>141</v>
      </c>
      <c r="AT339" s="216" t="s">
        <v>136</v>
      </c>
      <c r="AU339" s="216" t="s">
        <v>79</v>
      </c>
      <c r="AY339" s="18" t="s">
        <v>134</v>
      </c>
      <c r="BE339" s="217">
        <f>IF(N339="základní",J339,0)</f>
        <v>0</v>
      </c>
      <c r="BF339" s="217">
        <f>IF(N339="snížená",J339,0)</f>
        <v>0</v>
      </c>
      <c r="BG339" s="217">
        <f>IF(N339="zákl. přenesená",J339,0)</f>
        <v>0</v>
      </c>
      <c r="BH339" s="217">
        <f>IF(N339="sníž. přenesená",J339,0)</f>
        <v>0</v>
      </c>
      <c r="BI339" s="217">
        <f>IF(N339="nulová",J339,0)</f>
        <v>0</v>
      </c>
      <c r="BJ339" s="18" t="s">
        <v>77</v>
      </c>
      <c r="BK339" s="217">
        <f>ROUND(I339*H339,2)</f>
        <v>0</v>
      </c>
      <c r="BL339" s="18" t="s">
        <v>141</v>
      </c>
      <c r="BM339" s="216" t="s">
        <v>522</v>
      </c>
    </row>
    <row r="340" s="2" customFormat="1">
      <c r="A340" s="39"/>
      <c r="B340" s="40"/>
      <c r="C340" s="41"/>
      <c r="D340" s="218" t="s">
        <v>143</v>
      </c>
      <c r="E340" s="41"/>
      <c r="F340" s="219" t="s">
        <v>523</v>
      </c>
      <c r="G340" s="41"/>
      <c r="H340" s="41"/>
      <c r="I340" s="220"/>
      <c r="J340" s="41"/>
      <c r="K340" s="41"/>
      <c r="L340" s="45"/>
      <c r="M340" s="221"/>
      <c r="N340" s="222"/>
      <c r="O340" s="85"/>
      <c r="P340" s="85"/>
      <c r="Q340" s="85"/>
      <c r="R340" s="85"/>
      <c r="S340" s="85"/>
      <c r="T340" s="86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143</v>
      </c>
      <c r="AU340" s="18" t="s">
        <v>79</v>
      </c>
    </row>
    <row r="341" s="12" customFormat="1" ht="22.8" customHeight="1">
      <c r="A341" s="12"/>
      <c r="B341" s="189"/>
      <c r="C341" s="190"/>
      <c r="D341" s="191" t="s">
        <v>68</v>
      </c>
      <c r="E341" s="203" t="s">
        <v>524</v>
      </c>
      <c r="F341" s="203" t="s">
        <v>525</v>
      </c>
      <c r="G341" s="190"/>
      <c r="H341" s="190"/>
      <c r="I341" s="193"/>
      <c r="J341" s="204">
        <f>BK341</f>
        <v>0</v>
      </c>
      <c r="K341" s="190"/>
      <c r="L341" s="195"/>
      <c r="M341" s="196"/>
      <c r="N341" s="197"/>
      <c r="O341" s="197"/>
      <c r="P341" s="198">
        <f>SUM(P342:P343)</f>
        <v>0</v>
      </c>
      <c r="Q341" s="197"/>
      <c r="R341" s="198">
        <f>SUM(R342:R343)</f>
        <v>0</v>
      </c>
      <c r="S341" s="197"/>
      <c r="T341" s="199">
        <f>SUM(T342:T343)</f>
        <v>0</v>
      </c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R341" s="200" t="s">
        <v>77</v>
      </c>
      <c r="AT341" s="201" t="s">
        <v>68</v>
      </c>
      <c r="AU341" s="201" t="s">
        <v>77</v>
      </c>
      <c r="AY341" s="200" t="s">
        <v>134</v>
      </c>
      <c r="BK341" s="202">
        <f>SUM(BK342:BK343)</f>
        <v>0</v>
      </c>
    </row>
    <row r="342" s="2" customFormat="1" ht="16.5" customHeight="1">
      <c r="A342" s="39"/>
      <c r="B342" s="40"/>
      <c r="C342" s="205" t="s">
        <v>526</v>
      </c>
      <c r="D342" s="205" t="s">
        <v>136</v>
      </c>
      <c r="E342" s="206" t="s">
        <v>527</v>
      </c>
      <c r="F342" s="207" t="s">
        <v>528</v>
      </c>
      <c r="G342" s="208" t="s">
        <v>282</v>
      </c>
      <c r="H342" s="209">
        <v>471.15499999999997</v>
      </c>
      <c r="I342" s="210"/>
      <c r="J342" s="211">
        <f>ROUND(I342*H342,2)</f>
        <v>0</v>
      </c>
      <c r="K342" s="207" t="s">
        <v>140</v>
      </c>
      <c r="L342" s="45"/>
      <c r="M342" s="212" t="s">
        <v>19</v>
      </c>
      <c r="N342" s="213" t="s">
        <v>40</v>
      </c>
      <c r="O342" s="85"/>
      <c r="P342" s="214">
        <f>O342*H342</f>
        <v>0</v>
      </c>
      <c r="Q342" s="214">
        <v>0</v>
      </c>
      <c r="R342" s="214">
        <f>Q342*H342</f>
        <v>0</v>
      </c>
      <c r="S342" s="214">
        <v>0</v>
      </c>
      <c r="T342" s="215">
        <f>S342*H342</f>
        <v>0</v>
      </c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R342" s="216" t="s">
        <v>141</v>
      </c>
      <c r="AT342" s="216" t="s">
        <v>136</v>
      </c>
      <c r="AU342" s="216" t="s">
        <v>79</v>
      </c>
      <c r="AY342" s="18" t="s">
        <v>134</v>
      </c>
      <c r="BE342" s="217">
        <f>IF(N342="základní",J342,0)</f>
        <v>0</v>
      </c>
      <c r="BF342" s="217">
        <f>IF(N342="snížená",J342,0)</f>
        <v>0</v>
      </c>
      <c r="BG342" s="217">
        <f>IF(N342="zákl. přenesená",J342,0)</f>
        <v>0</v>
      </c>
      <c r="BH342" s="217">
        <f>IF(N342="sníž. přenesená",J342,0)</f>
        <v>0</v>
      </c>
      <c r="BI342" s="217">
        <f>IF(N342="nulová",J342,0)</f>
        <v>0</v>
      </c>
      <c r="BJ342" s="18" t="s">
        <v>77</v>
      </c>
      <c r="BK342" s="217">
        <f>ROUND(I342*H342,2)</f>
        <v>0</v>
      </c>
      <c r="BL342" s="18" t="s">
        <v>141</v>
      </c>
      <c r="BM342" s="216" t="s">
        <v>529</v>
      </c>
    </row>
    <row r="343" s="2" customFormat="1">
      <c r="A343" s="39"/>
      <c r="B343" s="40"/>
      <c r="C343" s="41"/>
      <c r="D343" s="218" t="s">
        <v>143</v>
      </c>
      <c r="E343" s="41"/>
      <c r="F343" s="219" t="s">
        <v>530</v>
      </c>
      <c r="G343" s="41"/>
      <c r="H343" s="41"/>
      <c r="I343" s="220"/>
      <c r="J343" s="41"/>
      <c r="K343" s="41"/>
      <c r="L343" s="45"/>
      <c r="M343" s="257"/>
      <c r="N343" s="258"/>
      <c r="O343" s="259"/>
      <c r="P343" s="259"/>
      <c r="Q343" s="259"/>
      <c r="R343" s="259"/>
      <c r="S343" s="259"/>
      <c r="T343" s="260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T343" s="18" t="s">
        <v>143</v>
      </c>
      <c r="AU343" s="18" t="s">
        <v>79</v>
      </c>
    </row>
    <row r="344" s="2" customFormat="1" ht="6.96" customHeight="1">
      <c r="A344" s="39"/>
      <c r="B344" s="60"/>
      <c r="C344" s="61"/>
      <c r="D344" s="61"/>
      <c r="E344" s="61"/>
      <c r="F344" s="61"/>
      <c r="G344" s="61"/>
      <c r="H344" s="61"/>
      <c r="I344" s="61"/>
      <c r="J344" s="61"/>
      <c r="K344" s="61"/>
      <c r="L344" s="45"/>
      <c r="M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</row>
  </sheetData>
  <sheetProtection sheet="1" autoFilter="0" formatColumns="0" formatRows="0" objects="1" scenarios="1" spinCount="100000" saltValue="IHZfeTktwqNCGrmPH3hZdoc4c8Dw35+hHkrKssUJyznVSz3GcpLMma2MZT3PZtkfwYXmTvRS5pna+MUWq4nwcQ==" hashValue="ySYA4jhBG4zhKuxqqQpsVFmQ1KO02wlAxZO/SsjEti4HGoJBddAbNG7Q2/mNKOTF/udbHk53tlSsDXArK9e+bQ==" algorithmName="SHA-512" password="CC35"/>
  <autoFilter ref="C88:K343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2_02/111151103"/>
    <hyperlink ref="F96" r:id="rId2" display="https://podminky.urs.cz/item/CS_URS_2022_02/111211231"/>
    <hyperlink ref="F99" r:id="rId3" display="https://podminky.urs.cz/item/CS_URS_2022_02/111251201"/>
    <hyperlink ref="F102" r:id="rId4" display="https://podminky.urs.cz/item/CS_URS_2022_02/112101101"/>
    <hyperlink ref="F105" r:id="rId5" display="https://podminky.urs.cz/item/CS_URS_2022_02/112111111"/>
    <hyperlink ref="F108" r:id="rId6" display="https://podminky.urs.cz/item/CS_URS_2022_02/112251101"/>
    <hyperlink ref="F111" r:id="rId7" display="https://podminky.urs.cz/item/CS_URS_2022_02/113107163"/>
    <hyperlink ref="F113" r:id="rId8" display="https://podminky.urs.cz/item/CS_URS_2022_02/113107323"/>
    <hyperlink ref="F116" r:id="rId9" display="https://podminky.urs.cz/item/CS_URS_2022_02/115101201"/>
    <hyperlink ref="F119" r:id="rId10" display="https://podminky.urs.cz/item/CS_URS_2022_02/121151123"/>
    <hyperlink ref="F124" r:id="rId11" display="https://podminky.urs.cz/item/CS_URS_2022_02/115101301"/>
    <hyperlink ref="F127" r:id="rId12" display="https://podminky.urs.cz/item/CS_URS_2022_02/122702119"/>
    <hyperlink ref="F129" r:id="rId13" display="https://podminky.urs.cz/item/CS_URS_2022_02/124253101"/>
    <hyperlink ref="F134" r:id="rId14" display="https://podminky.urs.cz/item/CS_URS_2022_02/124253119"/>
    <hyperlink ref="F139" r:id="rId15" display="https://podminky.urs.cz/item/CS_URS_2022_02/124353100"/>
    <hyperlink ref="F144" r:id="rId16" display="https://podminky.urs.cz/item/CS_URS_2022_02/132151252"/>
    <hyperlink ref="F150" r:id="rId17" display="https://podminky.urs.cz/item/CS_URS_2022_02/162201401"/>
    <hyperlink ref="F153" r:id="rId18" display="https://podminky.urs.cz/item/CS_URS_2022_02/162351103"/>
    <hyperlink ref="F166" r:id="rId19" display="https://podminky.urs.cz/item/CS_URS_2022_02/162751119"/>
    <hyperlink ref="F169" r:id="rId20" display="https://podminky.urs.cz/item/CS_URS_2022_02/167151111"/>
    <hyperlink ref="F181" r:id="rId21" display="https://podminky.urs.cz/item/CS_URS_2022_02/171151103"/>
    <hyperlink ref="F188" r:id="rId22" display="https://podminky.urs.cz/item/CS_URS_2022_02/171201221"/>
    <hyperlink ref="F192" r:id="rId23" display="https://podminky.urs.cz/item/CS_URS_2022_02/171251201"/>
    <hyperlink ref="F196" r:id="rId24" display="https://podminky.urs.cz/item/CS_URS_2022_02/172153103"/>
    <hyperlink ref="F202" r:id="rId25" display="https://podminky.urs.cz/item/CS_URS_2022_02/181351113"/>
    <hyperlink ref="F207" r:id="rId26" display="https://podminky.urs.cz/item/CS_URS_2022_02/181451311"/>
    <hyperlink ref="F213" r:id="rId27" display="https://podminky.urs.cz/item/CS_URS_2022_02/181451312"/>
    <hyperlink ref="F218" r:id="rId28" display="https://podminky.urs.cz/item/CS_URS_2022_02/181951112"/>
    <hyperlink ref="F224" r:id="rId29" display="https://podminky.urs.cz/item/CS_URS_2022_02/182151111"/>
    <hyperlink ref="F228" r:id="rId30" display="https://podminky.urs.cz/item/CS_URS_2022_02/213141112"/>
    <hyperlink ref="F234" r:id="rId31" display="https://podminky.urs.cz/item/CS_URS_2022_02/291211111"/>
    <hyperlink ref="F244" r:id="rId32" display="https://podminky.urs.cz/item/CS_URS_2022_02/321321115"/>
    <hyperlink ref="F252" r:id="rId33" display="https://podminky.urs.cz/item/CS_URS_2022_02/321351010"/>
    <hyperlink ref="F259" r:id="rId34" display="https://podminky.urs.cz/item/CS_URS_2022_02/321352010"/>
    <hyperlink ref="F265" r:id="rId35" display="https://podminky.urs.cz/item/CS_URS_2022_02/321366111"/>
    <hyperlink ref="F269" r:id="rId36" display="https://podminky.urs.cz/item/CS_URS_2022_02/321368211"/>
    <hyperlink ref="F273" r:id="rId37" display="https://podminky.urs.cz/item/CS_URS_2022_02/451315125"/>
    <hyperlink ref="F278" r:id="rId38" display="https://podminky.urs.cz/item/CS_URS_2022_02/462512370"/>
    <hyperlink ref="F283" r:id="rId39" display="https://podminky.urs.cz/item/CS_URS_2022_02/463212111"/>
    <hyperlink ref="F291" r:id="rId40" display="https://podminky.urs.cz/item/CS_URS_2022_02/463212191"/>
    <hyperlink ref="F299" r:id="rId41" display="https://podminky.urs.cz/item/CS_URS_2022_02/467951220"/>
    <hyperlink ref="F305" r:id="rId42" display="https://podminky.urs.cz/item/CS_URS_2022_02/564831111"/>
    <hyperlink ref="F312" r:id="rId43" display="https://podminky.urs.cz/item/CS_URS_2022_02/564861111"/>
    <hyperlink ref="F316" r:id="rId44" display="https://podminky.urs.cz/item/CS_URS_2022_02/820391113"/>
    <hyperlink ref="F318" r:id="rId45" display="https://podminky.urs.cz/item/CS_URS_2022_02/899643111"/>
    <hyperlink ref="F323" r:id="rId46" display="https://podminky.urs.cz/item/CS_URS_2022_02/919521110"/>
    <hyperlink ref="F328" r:id="rId47" display="https://podminky.urs.cz/item/CS_URS_2022_02/919535556"/>
    <hyperlink ref="F331" r:id="rId48" display="https://podminky.urs.cz/item/CS_URS_2022_02/938909311"/>
    <hyperlink ref="F340" r:id="rId49" display="https://podminky.urs.cz/item/CS_URS_2022_02/997013501"/>
    <hyperlink ref="F343" r:id="rId50" display="https://podminky.urs.cz/item/CS_URS_2022_02/9983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82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Hospodaření se srážkovými vodami na území obce Skřípov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531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22. 11. 2022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ROUND((SUM(BE88:BE340)),  2)</f>
        <v>0</v>
      </c>
      <c r="G33" s="39"/>
      <c r="H33" s="39"/>
      <c r="I33" s="149">
        <v>0.20999999999999999</v>
      </c>
      <c r="J33" s="148">
        <f>ROUND(((SUM(BE88:BE340))*I33),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ROUND((SUM(BF88:BF340)),  2)</f>
        <v>0</v>
      </c>
      <c r="G34" s="39"/>
      <c r="H34" s="39"/>
      <c r="I34" s="149">
        <v>0.14999999999999999</v>
      </c>
      <c r="J34" s="148">
        <f>ROUND(((SUM(BF88:BF340))*I34),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ROUND((SUM(BG88:BG340)),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ROUND((SUM(BH88:BH340)),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ROUND((SUM(BI88:BI340)),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Hospodaření se srážkovými vodami na území obce Skřípov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01 - Vodní nádrž 1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22. 11. 2022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109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110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111</v>
      </c>
      <c r="E62" s="175"/>
      <c r="F62" s="175"/>
      <c r="G62" s="175"/>
      <c r="H62" s="175"/>
      <c r="I62" s="175"/>
      <c r="J62" s="176">
        <f>J226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112</v>
      </c>
      <c r="E63" s="175"/>
      <c r="F63" s="175"/>
      <c r="G63" s="175"/>
      <c r="H63" s="175"/>
      <c r="I63" s="175"/>
      <c r="J63" s="176">
        <f>J240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113</v>
      </c>
      <c r="E64" s="175"/>
      <c r="F64" s="175"/>
      <c r="G64" s="175"/>
      <c r="H64" s="175"/>
      <c r="I64" s="175"/>
      <c r="J64" s="176">
        <f>J271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114</v>
      </c>
      <c r="E65" s="175"/>
      <c r="F65" s="175"/>
      <c r="G65" s="175"/>
      <c r="H65" s="175"/>
      <c r="I65" s="175"/>
      <c r="J65" s="176">
        <f>J303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115</v>
      </c>
      <c r="E66" s="175"/>
      <c r="F66" s="175"/>
      <c r="G66" s="175"/>
      <c r="H66" s="175"/>
      <c r="I66" s="175"/>
      <c r="J66" s="176">
        <f>J314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116</v>
      </c>
      <c r="E67" s="175"/>
      <c r="F67" s="175"/>
      <c r="G67" s="175"/>
      <c r="H67" s="175"/>
      <c r="I67" s="175"/>
      <c r="J67" s="176">
        <f>J321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118</v>
      </c>
      <c r="E68" s="175"/>
      <c r="F68" s="175"/>
      <c r="G68" s="175"/>
      <c r="H68" s="175"/>
      <c r="I68" s="175"/>
      <c r="J68" s="176">
        <f>J338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119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1" t="str">
        <f>E7</f>
        <v>Hospodaření se srážkovými vodami na území obce Skřípov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103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SO 01 - Vodní nádrž 1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 xml:space="preserve"> </v>
      </c>
      <c r="G82" s="41"/>
      <c r="H82" s="41"/>
      <c r="I82" s="33" t="s">
        <v>23</v>
      </c>
      <c r="J82" s="73" t="str">
        <f>IF(J12="","",J12)</f>
        <v>22. 11. 2022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E15</f>
        <v xml:space="preserve"> </v>
      </c>
      <c r="G84" s="41"/>
      <c r="H84" s="41"/>
      <c r="I84" s="33" t="s">
        <v>30</v>
      </c>
      <c r="J84" s="37" t="str">
        <f>E21</f>
        <v xml:space="preserve"> 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28</v>
      </c>
      <c r="D85" s="41"/>
      <c r="E85" s="41"/>
      <c r="F85" s="28" t="str">
        <f>IF(E18="","",E18)</f>
        <v>Vyplň údaj</v>
      </c>
      <c r="G85" s="41"/>
      <c r="H85" s="41"/>
      <c r="I85" s="33" t="s">
        <v>32</v>
      </c>
      <c r="J85" s="37" t="str">
        <f>E24</f>
        <v xml:space="preserve"> 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120</v>
      </c>
      <c r="D87" s="181" t="s">
        <v>54</v>
      </c>
      <c r="E87" s="181" t="s">
        <v>50</v>
      </c>
      <c r="F87" s="181" t="s">
        <v>51</v>
      </c>
      <c r="G87" s="181" t="s">
        <v>121</v>
      </c>
      <c r="H87" s="181" t="s">
        <v>122</v>
      </c>
      <c r="I87" s="181" t="s">
        <v>123</v>
      </c>
      <c r="J87" s="181" t="s">
        <v>107</v>
      </c>
      <c r="K87" s="182" t="s">
        <v>124</v>
      </c>
      <c r="L87" s="183"/>
      <c r="M87" s="93" t="s">
        <v>19</v>
      </c>
      <c r="N87" s="94" t="s">
        <v>39</v>
      </c>
      <c r="O87" s="94" t="s">
        <v>125</v>
      </c>
      <c r="P87" s="94" t="s">
        <v>126</v>
      </c>
      <c r="Q87" s="94" t="s">
        <v>127</v>
      </c>
      <c r="R87" s="94" t="s">
        <v>128</v>
      </c>
      <c r="S87" s="94" t="s">
        <v>129</v>
      </c>
      <c r="T87" s="95" t="s">
        <v>130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131</v>
      </c>
      <c r="D88" s="41"/>
      <c r="E88" s="41"/>
      <c r="F88" s="41"/>
      <c r="G88" s="41"/>
      <c r="H88" s="41"/>
      <c r="I88" s="41"/>
      <c r="J88" s="184">
        <f>BK88</f>
        <v>0</v>
      </c>
      <c r="K88" s="41"/>
      <c r="L88" s="45"/>
      <c r="M88" s="96"/>
      <c r="N88" s="185"/>
      <c r="O88" s="97"/>
      <c r="P88" s="186">
        <f>P89</f>
        <v>0</v>
      </c>
      <c r="Q88" s="97"/>
      <c r="R88" s="186">
        <f>R89</f>
        <v>645.03112821033244</v>
      </c>
      <c r="S88" s="97"/>
      <c r="T88" s="187">
        <f>T89</f>
        <v>86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68</v>
      </c>
      <c r="AU88" s="18" t="s">
        <v>108</v>
      </c>
      <c r="BK88" s="188">
        <f>BK89</f>
        <v>0</v>
      </c>
    </row>
    <row r="89" s="12" customFormat="1" ht="25.92" customHeight="1">
      <c r="A89" s="12"/>
      <c r="B89" s="189"/>
      <c r="C89" s="190"/>
      <c r="D89" s="191" t="s">
        <v>68</v>
      </c>
      <c r="E89" s="192" t="s">
        <v>132</v>
      </c>
      <c r="F89" s="192" t="s">
        <v>133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P90+P226+P240+P271+P303+P314+P321+P338</f>
        <v>0</v>
      </c>
      <c r="Q89" s="197"/>
      <c r="R89" s="198">
        <f>R90+R226+R240+R271+R303+R314+R321+R338</f>
        <v>645.03112821033244</v>
      </c>
      <c r="S89" s="197"/>
      <c r="T89" s="199">
        <f>T90+T226+T240+T271+T303+T314+T321+T338</f>
        <v>86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77</v>
      </c>
      <c r="AT89" s="201" t="s">
        <v>68</v>
      </c>
      <c r="AU89" s="201" t="s">
        <v>69</v>
      </c>
      <c r="AY89" s="200" t="s">
        <v>134</v>
      </c>
      <c r="BK89" s="202">
        <f>BK90+BK226+BK240+BK271+BK303+BK314+BK321+BK338</f>
        <v>0</v>
      </c>
    </row>
    <row r="90" s="12" customFormat="1" ht="22.8" customHeight="1">
      <c r="A90" s="12"/>
      <c r="B90" s="189"/>
      <c r="C90" s="190"/>
      <c r="D90" s="191" t="s">
        <v>68</v>
      </c>
      <c r="E90" s="203" t="s">
        <v>77</v>
      </c>
      <c r="F90" s="203" t="s">
        <v>135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SUM(P91:P225)</f>
        <v>0</v>
      </c>
      <c r="Q90" s="197"/>
      <c r="R90" s="198">
        <f>SUM(R91:R225)</f>
        <v>0.035772020000000002</v>
      </c>
      <c r="S90" s="197"/>
      <c r="T90" s="199">
        <f>SUM(T91:T225)</f>
        <v>66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77</v>
      </c>
      <c r="AT90" s="201" t="s">
        <v>68</v>
      </c>
      <c r="AU90" s="201" t="s">
        <v>77</v>
      </c>
      <c r="AY90" s="200" t="s">
        <v>134</v>
      </c>
      <c r="BK90" s="202">
        <f>SUM(BK91:BK225)</f>
        <v>0</v>
      </c>
    </row>
    <row r="91" s="2" customFormat="1" ht="16.5" customHeight="1">
      <c r="A91" s="39"/>
      <c r="B91" s="40"/>
      <c r="C91" s="205" t="s">
        <v>77</v>
      </c>
      <c r="D91" s="205" t="s">
        <v>136</v>
      </c>
      <c r="E91" s="206" t="s">
        <v>137</v>
      </c>
      <c r="F91" s="207" t="s">
        <v>138</v>
      </c>
      <c r="G91" s="208" t="s">
        <v>139</v>
      </c>
      <c r="H91" s="209">
        <v>1150</v>
      </c>
      <c r="I91" s="210"/>
      <c r="J91" s="211">
        <f>ROUND(I91*H91,2)</f>
        <v>0</v>
      </c>
      <c r="K91" s="207" t="s">
        <v>140</v>
      </c>
      <c r="L91" s="45"/>
      <c r="M91" s="212" t="s">
        <v>19</v>
      </c>
      <c r="N91" s="213" t="s">
        <v>40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141</v>
      </c>
      <c r="AT91" s="216" t="s">
        <v>136</v>
      </c>
      <c r="AU91" s="216" t="s">
        <v>79</v>
      </c>
      <c r="AY91" s="18" t="s">
        <v>134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77</v>
      </c>
      <c r="BK91" s="217">
        <f>ROUND(I91*H91,2)</f>
        <v>0</v>
      </c>
      <c r="BL91" s="18" t="s">
        <v>141</v>
      </c>
      <c r="BM91" s="216" t="s">
        <v>532</v>
      </c>
    </row>
    <row r="92" s="2" customFormat="1">
      <c r="A92" s="39"/>
      <c r="B92" s="40"/>
      <c r="C92" s="41"/>
      <c r="D92" s="218" t="s">
        <v>143</v>
      </c>
      <c r="E92" s="41"/>
      <c r="F92" s="219" t="s">
        <v>144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143</v>
      </c>
      <c r="AU92" s="18" t="s">
        <v>79</v>
      </c>
    </row>
    <row r="93" s="13" customFormat="1">
      <c r="A93" s="13"/>
      <c r="B93" s="223"/>
      <c r="C93" s="224"/>
      <c r="D93" s="225" t="s">
        <v>145</v>
      </c>
      <c r="E93" s="226" t="s">
        <v>19</v>
      </c>
      <c r="F93" s="227" t="s">
        <v>533</v>
      </c>
      <c r="G93" s="224"/>
      <c r="H93" s="228">
        <v>1150</v>
      </c>
      <c r="I93" s="229"/>
      <c r="J93" s="224"/>
      <c r="K93" s="224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145</v>
      </c>
      <c r="AU93" s="234" t="s">
        <v>79</v>
      </c>
      <c r="AV93" s="13" t="s">
        <v>79</v>
      </c>
      <c r="AW93" s="13" t="s">
        <v>31</v>
      </c>
      <c r="AX93" s="13" t="s">
        <v>77</v>
      </c>
      <c r="AY93" s="234" t="s">
        <v>134</v>
      </c>
    </row>
    <row r="94" s="2" customFormat="1" ht="24.15" customHeight="1">
      <c r="A94" s="39"/>
      <c r="B94" s="40"/>
      <c r="C94" s="205" t="s">
        <v>79</v>
      </c>
      <c r="D94" s="205" t="s">
        <v>136</v>
      </c>
      <c r="E94" s="206" t="s">
        <v>534</v>
      </c>
      <c r="F94" s="207" t="s">
        <v>535</v>
      </c>
      <c r="G94" s="208" t="s">
        <v>150</v>
      </c>
      <c r="H94" s="209">
        <v>5</v>
      </c>
      <c r="I94" s="210"/>
      <c r="J94" s="211">
        <f>ROUND(I94*H94,2)</f>
        <v>0</v>
      </c>
      <c r="K94" s="207" t="s">
        <v>140</v>
      </c>
      <c r="L94" s="45"/>
      <c r="M94" s="212" t="s">
        <v>19</v>
      </c>
      <c r="N94" s="213" t="s">
        <v>40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141</v>
      </c>
      <c r="AT94" s="216" t="s">
        <v>136</v>
      </c>
      <c r="AU94" s="216" t="s">
        <v>79</v>
      </c>
      <c r="AY94" s="18" t="s">
        <v>134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77</v>
      </c>
      <c r="BK94" s="217">
        <f>ROUND(I94*H94,2)</f>
        <v>0</v>
      </c>
      <c r="BL94" s="18" t="s">
        <v>141</v>
      </c>
      <c r="BM94" s="216" t="s">
        <v>536</v>
      </c>
    </row>
    <row r="95" s="2" customFormat="1">
      <c r="A95" s="39"/>
      <c r="B95" s="40"/>
      <c r="C95" s="41"/>
      <c r="D95" s="218" t="s">
        <v>143</v>
      </c>
      <c r="E95" s="41"/>
      <c r="F95" s="219" t="s">
        <v>537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143</v>
      </c>
      <c r="AU95" s="18" t="s">
        <v>79</v>
      </c>
    </row>
    <row r="96" s="13" customFormat="1">
      <c r="A96" s="13"/>
      <c r="B96" s="223"/>
      <c r="C96" s="224"/>
      <c r="D96" s="225" t="s">
        <v>145</v>
      </c>
      <c r="E96" s="226" t="s">
        <v>19</v>
      </c>
      <c r="F96" s="227" t="s">
        <v>153</v>
      </c>
      <c r="G96" s="224"/>
      <c r="H96" s="228">
        <v>5</v>
      </c>
      <c r="I96" s="229"/>
      <c r="J96" s="224"/>
      <c r="K96" s="224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145</v>
      </c>
      <c r="AU96" s="234" t="s">
        <v>79</v>
      </c>
      <c r="AV96" s="13" t="s">
        <v>79</v>
      </c>
      <c r="AW96" s="13" t="s">
        <v>31</v>
      </c>
      <c r="AX96" s="13" t="s">
        <v>77</v>
      </c>
      <c r="AY96" s="234" t="s">
        <v>134</v>
      </c>
    </row>
    <row r="97" s="2" customFormat="1" ht="24.15" customHeight="1">
      <c r="A97" s="39"/>
      <c r="B97" s="40"/>
      <c r="C97" s="205" t="s">
        <v>198</v>
      </c>
      <c r="D97" s="205" t="s">
        <v>136</v>
      </c>
      <c r="E97" s="206" t="s">
        <v>148</v>
      </c>
      <c r="F97" s="207" t="s">
        <v>149</v>
      </c>
      <c r="G97" s="208" t="s">
        <v>150</v>
      </c>
      <c r="H97" s="209">
        <v>4</v>
      </c>
      <c r="I97" s="210"/>
      <c r="J97" s="211">
        <f>ROUND(I97*H97,2)</f>
        <v>0</v>
      </c>
      <c r="K97" s="207" t="s">
        <v>140</v>
      </c>
      <c r="L97" s="45"/>
      <c r="M97" s="212" t="s">
        <v>19</v>
      </c>
      <c r="N97" s="213" t="s">
        <v>40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141</v>
      </c>
      <c r="AT97" s="216" t="s">
        <v>136</v>
      </c>
      <c r="AU97" s="216" t="s">
        <v>79</v>
      </c>
      <c r="AY97" s="18" t="s">
        <v>134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77</v>
      </c>
      <c r="BK97" s="217">
        <f>ROUND(I97*H97,2)</f>
        <v>0</v>
      </c>
      <c r="BL97" s="18" t="s">
        <v>141</v>
      </c>
      <c r="BM97" s="216" t="s">
        <v>538</v>
      </c>
    </row>
    <row r="98" s="2" customFormat="1">
      <c r="A98" s="39"/>
      <c r="B98" s="40"/>
      <c r="C98" s="41"/>
      <c r="D98" s="218" t="s">
        <v>143</v>
      </c>
      <c r="E98" s="41"/>
      <c r="F98" s="219" t="s">
        <v>152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143</v>
      </c>
      <c r="AU98" s="18" t="s">
        <v>79</v>
      </c>
    </row>
    <row r="99" s="13" customFormat="1">
      <c r="A99" s="13"/>
      <c r="B99" s="223"/>
      <c r="C99" s="224"/>
      <c r="D99" s="225" t="s">
        <v>145</v>
      </c>
      <c r="E99" s="226" t="s">
        <v>19</v>
      </c>
      <c r="F99" s="227" t="s">
        <v>141</v>
      </c>
      <c r="G99" s="224"/>
      <c r="H99" s="228">
        <v>4</v>
      </c>
      <c r="I99" s="229"/>
      <c r="J99" s="224"/>
      <c r="K99" s="224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145</v>
      </c>
      <c r="AU99" s="234" t="s">
        <v>79</v>
      </c>
      <c r="AV99" s="13" t="s">
        <v>79</v>
      </c>
      <c r="AW99" s="13" t="s">
        <v>31</v>
      </c>
      <c r="AX99" s="13" t="s">
        <v>77</v>
      </c>
      <c r="AY99" s="234" t="s">
        <v>134</v>
      </c>
    </row>
    <row r="100" s="2" customFormat="1" ht="24.15" customHeight="1">
      <c r="A100" s="39"/>
      <c r="B100" s="40"/>
      <c r="C100" s="205" t="s">
        <v>141</v>
      </c>
      <c r="D100" s="205" t="s">
        <v>136</v>
      </c>
      <c r="E100" s="206" t="s">
        <v>154</v>
      </c>
      <c r="F100" s="207" t="s">
        <v>155</v>
      </c>
      <c r="G100" s="208" t="s">
        <v>139</v>
      </c>
      <c r="H100" s="209">
        <v>350</v>
      </c>
      <c r="I100" s="210"/>
      <c r="J100" s="211">
        <f>ROUND(I100*H100,2)</f>
        <v>0</v>
      </c>
      <c r="K100" s="207" t="s">
        <v>140</v>
      </c>
      <c r="L100" s="45"/>
      <c r="M100" s="212" t="s">
        <v>19</v>
      </c>
      <c r="N100" s="213" t="s">
        <v>40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141</v>
      </c>
      <c r="AT100" s="216" t="s">
        <v>136</v>
      </c>
      <c r="AU100" s="216" t="s">
        <v>79</v>
      </c>
      <c r="AY100" s="18" t="s">
        <v>134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77</v>
      </c>
      <c r="BK100" s="217">
        <f>ROUND(I100*H100,2)</f>
        <v>0</v>
      </c>
      <c r="BL100" s="18" t="s">
        <v>141</v>
      </c>
      <c r="BM100" s="216" t="s">
        <v>539</v>
      </c>
    </row>
    <row r="101" s="2" customFormat="1">
      <c r="A101" s="39"/>
      <c r="B101" s="40"/>
      <c r="C101" s="41"/>
      <c r="D101" s="218" t="s">
        <v>143</v>
      </c>
      <c r="E101" s="41"/>
      <c r="F101" s="219" t="s">
        <v>157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143</v>
      </c>
      <c r="AU101" s="18" t="s">
        <v>79</v>
      </c>
    </row>
    <row r="102" s="13" customFormat="1">
      <c r="A102" s="13"/>
      <c r="B102" s="223"/>
      <c r="C102" s="224"/>
      <c r="D102" s="225" t="s">
        <v>145</v>
      </c>
      <c r="E102" s="226" t="s">
        <v>19</v>
      </c>
      <c r="F102" s="227" t="s">
        <v>540</v>
      </c>
      <c r="G102" s="224"/>
      <c r="H102" s="228">
        <v>350</v>
      </c>
      <c r="I102" s="229"/>
      <c r="J102" s="224"/>
      <c r="K102" s="224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145</v>
      </c>
      <c r="AU102" s="234" t="s">
        <v>79</v>
      </c>
      <c r="AV102" s="13" t="s">
        <v>79</v>
      </c>
      <c r="AW102" s="13" t="s">
        <v>31</v>
      </c>
      <c r="AX102" s="13" t="s">
        <v>77</v>
      </c>
      <c r="AY102" s="234" t="s">
        <v>134</v>
      </c>
    </row>
    <row r="103" s="2" customFormat="1" ht="21.75" customHeight="1">
      <c r="A103" s="39"/>
      <c r="B103" s="40"/>
      <c r="C103" s="205" t="s">
        <v>153</v>
      </c>
      <c r="D103" s="205" t="s">
        <v>136</v>
      </c>
      <c r="E103" s="206" t="s">
        <v>160</v>
      </c>
      <c r="F103" s="207" t="s">
        <v>161</v>
      </c>
      <c r="G103" s="208" t="s">
        <v>150</v>
      </c>
      <c r="H103" s="209">
        <v>5</v>
      </c>
      <c r="I103" s="210"/>
      <c r="J103" s="211">
        <f>ROUND(I103*H103,2)</f>
        <v>0</v>
      </c>
      <c r="K103" s="207" t="s">
        <v>140</v>
      </c>
      <c r="L103" s="45"/>
      <c r="M103" s="212" t="s">
        <v>19</v>
      </c>
      <c r="N103" s="213" t="s">
        <v>40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141</v>
      </c>
      <c r="AT103" s="216" t="s">
        <v>136</v>
      </c>
      <c r="AU103" s="216" t="s">
        <v>79</v>
      </c>
      <c r="AY103" s="18" t="s">
        <v>134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77</v>
      </c>
      <c r="BK103" s="217">
        <f>ROUND(I103*H103,2)</f>
        <v>0</v>
      </c>
      <c r="BL103" s="18" t="s">
        <v>141</v>
      </c>
      <c r="BM103" s="216" t="s">
        <v>541</v>
      </c>
    </row>
    <row r="104" s="2" customFormat="1">
      <c r="A104" s="39"/>
      <c r="B104" s="40"/>
      <c r="C104" s="41"/>
      <c r="D104" s="218" t="s">
        <v>143</v>
      </c>
      <c r="E104" s="41"/>
      <c r="F104" s="219" t="s">
        <v>163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143</v>
      </c>
      <c r="AU104" s="18" t="s">
        <v>79</v>
      </c>
    </row>
    <row r="105" s="13" customFormat="1">
      <c r="A105" s="13"/>
      <c r="B105" s="223"/>
      <c r="C105" s="224"/>
      <c r="D105" s="225" t="s">
        <v>145</v>
      </c>
      <c r="E105" s="226" t="s">
        <v>19</v>
      </c>
      <c r="F105" s="227" t="s">
        <v>153</v>
      </c>
      <c r="G105" s="224"/>
      <c r="H105" s="228">
        <v>5</v>
      </c>
      <c r="I105" s="229"/>
      <c r="J105" s="224"/>
      <c r="K105" s="224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145</v>
      </c>
      <c r="AU105" s="234" t="s">
        <v>79</v>
      </c>
      <c r="AV105" s="13" t="s">
        <v>79</v>
      </c>
      <c r="AW105" s="13" t="s">
        <v>31</v>
      </c>
      <c r="AX105" s="13" t="s">
        <v>77</v>
      </c>
      <c r="AY105" s="234" t="s">
        <v>134</v>
      </c>
    </row>
    <row r="106" s="2" customFormat="1" ht="21.75" customHeight="1">
      <c r="A106" s="39"/>
      <c r="B106" s="40"/>
      <c r="C106" s="205" t="s">
        <v>542</v>
      </c>
      <c r="D106" s="205" t="s">
        <v>136</v>
      </c>
      <c r="E106" s="206" t="s">
        <v>543</v>
      </c>
      <c r="F106" s="207" t="s">
        <v>544</v>
      </c>
      <c r="G106" s="208" t="s">
        <v>150</v>
      </c>
      <c r="H106" s="209">
        <v>3</v>
      </c>
      <c r="I106" s="210"/>
      <c r="J106" s="211">
        <f>ROUND(I106*H106,2)</f>
        <v>0</v>
      </c>
      <c r="K106" s="207" t="s">
        <v>140</v>
      </c>
      <c r="L106" s="45"/>
      <c r="M106" s="212" t="s">
        <v>19</v>
      </c>
      <c r="N106" s="213" t="s">
        <v>40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141</v>
      </c>
      <c r="AT106" s="216" t="s">
        <v>136</v>
      </c>
      <c r="AU106" s="216" t="s">
        <v>79</v>
      </c>
      <c r="AY106" s="18" t="s">
        <v>134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77</v>
      </c>
      <c r="BK106" s="217">
        <f>ROUND(I106*H106,2)</f>
        <v>0</v>
      </c>
      <c r="BL106" s="18" t="s">
        <v>141</v>
      </c>
      <c r="BM106" s="216" t="s">
        <v>545</v>
      </c>
    </row>
    <row r="107" s="2" customFormat="1">
      <c r="A107" s="39"/>
      <c r="B107" s="40"/>
      <c r="C107" s="41"/>
      <c r="D107" s="218" t="s">
        <v>143</v>
      </c>
      <c r="E107" s="41"/>
      <c r="F107" s="219" t="s">
        <v>546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143</v>
      </c>
      <c r="AU107" s="18" t="s">
        <v>79</v>
      </c>
    </row>
    <row r="108" s="13" customFormat="1">
      <c r="A108" s="13"/>
      <c r="B108" s="223"/>
      <c r="C108" s="224"/>
      <c r="D108" s="225" t="s">
        <v>145</v>
      </c>
      <c r="E108" s="226" t="s">
        <v>19</v>
      </c>
      <c r="F108" s="227" t="s">
        <v>198</v>
      </c>
      <c r="G108" s="224"/>
      <c r="H108" s="228">
        <v>3</v>
      </c>
      <c r="I108" s="229"/>
      <c r="J108" s="224"/>
      <c r="K108" s="224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145</v>
      </c>
      <c r="AU108" s="234" t="s">
        <v>79</v>
      </c>
      <c r="AV108" s="13" t="s">
        <v>79</v>
      </c>
      <c r="AW108" s="13" t="s">
        <v>31</v>
      </c>
      <c r="AX108" s="13" t="s">
        <v>77</v>
      </c>
      <c r="AY108" s="234" t="s">
        <v>134</v>
      </c>
    </row>
    <row r="109" s="2" customFormat="1" ht="21.75" customHeight="1">
      <c r="A109" s="39"/>
      <c r="B109" s="40"/>
      <c r="C109" s="205" t="s">
        <v>428</v>
      </c>
      <c r="D109" s="205" t="s">
        <v>136</v>
      </c>
      <c r="E109" s="206" t="s">
        <v>547</v>
      </c>
      <c r="F109" s="207" t="s">
        <v>548</v>
      </c>
      <c r="G109" s="208" t="s">
        <v>150</v>
      </c>
      <c r="H109" s="209">
        <v>1</v>
      </c>
      <c r="I109" s="210"/>
      <c r="J109" s="211">
        <f>ROUND(I109*H109,2)</f>
        <v>0</v>
      </c>
      <c r="K109" s="207" t="s">
        <v>140</v>
      </c>
      <c r="L109" s="45"/>
      <c r="M109" s="212" t="s">
        <v>19</v>
      </c>
      <c r="N109" s="213" t="s">
        <v>40</v>
      </c>
      <c r="O109" s="85"/>
      <c r="P109" s="214">
        <f>O109*H109</f>
        <v>0</v>
      </c>
      <c r="Q109" s="214">
        <v>0</v>
      </c>
      <c r="R109" s="214">
        <f>Q109*H109</f>
        <v>0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141</v>
      </c>
      <c r="AT109" s="216" t="s">
        <v>136</v>
      </c>
      <c r="AU109" s="216" t="s">
        <v>79</v>
      </c>
      <c r="AY109" s="18" t="s">
        <v>134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77</v>
      </c>
      <c r="BK109" s="217">
        <f>ROUND(I109*H109,2)</f>
        <v>0</v>
      </c>
      <c r="BL109" s="18" t="s">
        <v>141</v>
      </c>
      <c r="BM109" s="216" t="s">
        <v>549</v>
      </c>
    </row>
    <row r="110" s="2" customFormat="1">
      <c r="A110" s="39"/>
      <c r="B110" s="40"/>
      <c r="C110" s="41"/>
      <c r="D110" s="218" t="s">
        <v>143</v>
      </c>
      <c r="E110" s="41"/>
      <c r="F110" s="219" t="s">
        <v>550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143</v>
      </c>
      <c r="AU110" s="18" t="s">
        <v>79</v>
      </c>
    </row>
    <row r="111" s="2" customFormat="1" ht="16.5" customHeight="1">
      <c r="A111" s="39"/>
      <c r="B111" s="40"/>
      <c r="C111" s="205" t="s">
        <v>379</v>
      </c>
      <c r="D111" s="205" t="s">
        <v>136</v>
      </c>
      <c r="E111" s="206" t="s">
        <v>165</v>
      </c>
      <c r="F111" s="207" t="s">
        <v>166</v>
      </c>
      <c r="G111" s="208" t="s">
        <v>150</v>
      </c>
      <c r="H111" s="209">
        <v>9</v>
      </c>
      <c r="I111" s="210"/>
      <c r="J111" s="211">
        <f>ROUND(I111*H111,2)</f>
        <v>0</v>
      </c>
      <c r="K111" s="207" t="s">
        <v>140</v>
      </c>
      <c r="L111" s="45"/>
      <c r="M111" s="212" t="s">
        <v>19</v>
      </c>
      <c r="N111" s="213" t="s">
        <v>40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141</v>
      </c>
      <c r="AT111" s="216" t="s">
        <v>136</v>
      </c>
      <c r="AU111" s="216" t="s">
        <v>79</v>
      </c>
      <c r="AY111" s="18" t="s">
        <v>134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77</v>
      </c>
      <c r="BK111" s="217">
        <f>ROUND(I111*H111,2)</f>
        <v>0</v>
      </c>
      <c r="BL111" s="18" t="s">
        <v>141</v>
      </c>
      <c r="BM111" s="216" t="s">
        <v>551</v>
      </c>
    </row>
    <row r="112" s="2" customFormat="1">
      <c r="A112" s="39"/>
      <c r="B112" s="40"/>
      <c r="C112" s="41"/>
      <c r="D112" s="218" t="s">
        <v>143</v>
      </c>
      <c r="E112" s="41"/>
      <c r="F112" s="219" t="s">
        <v>168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143</v>
      </c>
      <c r="AU112" s="18" t="s">
        <v>79</v>
      </c>
    </row>
    <row r="113" s="13" customFormat="1">
      <c r="A113" s="13"/>
      <c r="B113" s="223"/>
      <c r="C113" s="224"/>
      <c r="D113" s="225" t="s">
        <v>145</v>
      </c>
      <c r="E113" s="226" t="s">
        <v>19</v>
      </c>
      <c r="F113" s="227" t="s">
        <v>444</v>
      </c>
      <c r="G113" s="224"/>
      <c r="H113" s="228">
        <v>9</v>
      </c>
      <c r="I113" s="229"/>
      <c r="J113" s="224"/>
      <c r="K113" s="224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145</v>
      </c>
      <c r="AU113" s="234" t="s">
        <v>79</v>
      </c>
      <c r="AV113" s="13" t="s">
        <v>79</v>
      </c>
      <c r="AW113" s="13" t="s">
        <v>31</v>
      </c>
      <c r="AX113" s="13" t="s">
        <v>77</v>
      </c>
      <c r="AY113" s="234" t="s">
        <v>134</v>
      </c>
    </row>
    <row r="114" s="2" customFormat="1" ht="16.5" customHeight="1">
      <c r="A114" s="39"/>
      <c r="B114" s="40"/>
      <c r="C114" s="205" t="s">
        <v>321</v>
      </c>
      <c r="D114" s="205" t="s">
        <v>136</v>
      </c>
      <c r="E114" s="206" t="s">
        <v>170</v>
      </c>
      <c r="F114" s="207" t="s">
        <v>171</v>
      </c>
      <c r="G114" s="208" t="s">
        <v>150</v>
      </c>
      <c r="H114" s="209">
        <v>5</v>
      </c>
      <c r="I114" s="210"/>
      <c r="J114" s="211">
        <f>ROUND(I114*H114,2)</f>
        <v>0</v>
      </c>
      <c r="K114" s="207" t="s">
        <v>140</v>
      </c>
      <c r="L114" s="45"/>
      <c r="M114" s="212" t="s">
        <v>19</v>
      </c>
      <c r="N114" s="213" t="s">
        <v>40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141</v>
      </c>
      <c r="AT114" s="216" t="s">
        <v>136</v>
      </c>
      <c r="AU114" s="216" t="s">
        <v>79</v>
      </c>
      <c r="AY114" s="18" t="s">
        <v>134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77</v>
      </c>
      <c r="BK114" s="217">
        <f>ROUND(I114*H114,2)</f>
        <v>0</v>
      </c>
      <c r="BL114" s="18" t="s">
        <v>141</v>
      </c>
      <c r="BM114" s="216" t="s">
        <v>552</v>
      </c>
    </row>
    <row r="115" s="2" customFormat="1">
      <c r="A115" s="39"/>
      <c r="B115" s="40"/>
      <c r="C115" s="41"/>
      <c r="D115" s="218" t="s">
        <v>143</v>
      </c>
      <c r="E115" s="41"/>
      <c r="F115" s="219" t="s">
        <v>173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143</v>
      </c>
      <c r="AU115" s="18" t="s">
        <v>79</v>
      </c>
    </row>
    <row r="116" s="13" customFormat="1">
      <c r="A116" s="13"/>
      <c r="B116" s="223"/>
      <c r="C116" s="224"/>
      <c r="D116" s="225" t="s">
        <v>145</v>
      </c>
      <c r="E116" s="226" t="s">
        <v>19</v>
      </c>
      <c r="F116" s="227" t="s">
        <v>153</v>
      </c>
      <c r="G116" s="224"/>
      <c r="H116" s="228">
        <v>5</v>
      </c>
      <c r="I116" s="229"/>
      <c r="J116" s="224"/>
      <c r="K116" s="224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145</v>
      </c>
      <c r="AU116" s="234" t="s">
        <v>79</v>
      </c>
      <c r="AV116" s="13" t="s">
        <v>79</v>
      </c>
      <c r="AW116" s="13" t="s">
        <v>31</v>
      </c>
      <c r="AX116" s="13" t="s">
        <v>77</v>
      </c>
      <c r="AY116" s="234" t="s">
        <v>134</v>
      </c>
    </row>
    <row r="117" s="2" customFormat="1" ht="16.5" customHeight="1">
      <c r="A117" s="39"/>
      <c r="B117" s="40"/>
      <c r="C117" s="205" t="s">
        <v>444</v>
      </c>
      <c r="D117" s="205" t="s">
        <v>136</v>
      </c>
      <c r="E117" s="206" t="s">
        <v>553</v>
      </c>
      <c r="F117" s="207" t="s">
        <v>554</v>
      </c>
      <c r="G117" s="208" t="s">
        <v>150</v>
      </c>
      <c r="H117" s="209">
        <v>3</v>
      </c>
      <c r="I117" s="210"/>
      <c r="J117" s="211">
        <f>ROUND(I117*H117,2)</f>
        <v>0</v>
      </c>
      <c r="K117" s="207" t="s">
        <v>140</v>
      </c>
      <c r="L117" s="45"/>
      <c r="M117" s="212" t="s">
        <v>19</v>
      </c>
      <c r="N117" s="213" t="s">
        <v>40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141</v>
      </c>
      <c r="AT117" s="216" t="s">
        <v>136</v>
      </c>
      <c r="AU117" s="216" t="s">
        <v>79</v>
      </c>
      <c r="AY117" s="18" t="s">
        <v>134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77</v>
      </c>
      <c r="BK117" s="217">
        <f>ROUND(I117*H117,2)</f>
        <v>0</v>
      </c>
      <c r="BL117" s="18" t="s">
        <v>141</v>
      </c>
      <c r="BM117" s="216" t="s">
        <v>555</v>
      </c>
    </row>
    <row r="118" s="2" customFormat="1">
      <c r="A118" s="39"/>
      <c r="B118" s="40"/>
      <c r="C118" s="41"/>
      <c r="D118" s="218" t="s">
        <v>143</v>
      </c>
      <c r="E118" s="41"/>
      <c r="F118" s="219" t="s">
        <v>556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143</v>
      </c>
      <c r="AU118" s="18" t="s">
        <v>79</v>
      </c>
    </row>
    <row r="119" s="13" customFormat="1">
      <c r="A119" s="13"/>
      <c r="B119" s="223"/>
      <c r="C119" s="224"/>
      <c r="D119" s="225" t="s">
        <v>145</v>
      </c>
      <c r="E119" s="226" t="s">
        <v>19</v>
      </c>
      <c r="F119" s="227" t="s">
        <v>198</v>
      </c>
      <c r="G119" s="224"/>
      <c r="H119" s="228">
        <v>3</v>
      </c>
      <c r="I119" s="229"/>
      <c r="J119" s="224"/>
      <c r="K119" s="224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145</v>
      </c>
      <c r="AU119" s="234" t="s">
        <v>79</v>
      </c>
      <c r="AV119" s="13" t="s">
        <v>79</v>
      </c>
      <c r="AW119" s="13" t="s">
        <v>31</v>
      </c>
      <c r="AX119" s="13" t="s">
        <v>77</v>
      </c>
      <c r="AY119" s="234" t="s">
        <v>134</v>
      </c>
    </row>
    <row r="120" s="2" customFormat="1" ht="16.5" customHeight="1">
      <c r="A120" s="39"/>
      <c r="B120" s="40"/>
      <c r="C120" s="205" t="s">
        <v>557</v>
      </c>
      <c r="D120" s="205" t="s">
        <v>136</v>
      </c>
      <c r="E120" s="206" t="s">
        <v>558</v>
      </c>
      <c r="F120" s="207" t="s">
        <v>559</v>
      </c>
      <c r="G120" s="208" t="s">
        <v>150</v>
      </c>
      <c r="H120" s="209">
        <v>1</v>
      </c>
      <c r="I120" s="210"/>
      <c r="J120" s="211">
        <f>ROUND(I120*H120,2)</f>
        <v>0</v>
      </c>
      <c r="K120" s="207" t="s">
        <v>140</v>
      </c>
      <c r="L120" s="45"/>
      <c r="M120" s="212" t="s">
        <v>19</v>
      </c>
      <c r="N120" s="213" t="s">
        <v>40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141</v>
      </c>
      <c r="AT120" s="216" t="s">
        <v>136</v>
      </c>
      <c r="AU120" s="216" t="s">
        <v>79</v>
      </c>
      <c r="AY120" s="18" t="s">
        <v>134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77</v>
      </c>
      <c r="BK120" s="217">
        <f>ROUND(I120*H120,2)</f>
        <v>0</v>
      </c>
      <c r="BL120" s="18" t="s">
        <v>141</v>
      </c>
      <c r="BM120" s="216" t="s">
        <v>560</v>
      </c>
    </row>
    <row r="121" s="2" customFormat="1">
      <c r="A121" s="39"/>
      <c r="B121" s="40"/>
      <c r="C121" s="41"/>
      <c r="D121" s="218" t="s">
        <v>143</v>
      </c>
      <c r="E121" s="41"/>
      <c r="F121" s="219" t="s">
        <v>561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143</v>
      </c>
      <c r="AU121" s="18" t="s">
        <v>79</v>
      </c>
    </row>
    <row r="122" s="2" customFormat="1" ht="37.8" customHeight="1">
      <c r="A122" s="39"/>
      <c r="B122" s="40"/>
      <c r="C122" s="205" t="s">
        <v>373</v>
      </c>
      <c r="D122" s="205" t="s">
        <v>136</v>
      </c>
      <c r="E122" s="206" t="s">
        <v>175</v>
      </c>
      <c r="F122" s="207" t="s">
        <v>176</v>
      </c>
      <c r="G122" s="208" t="s">
        <v>139</v>
      </c>
      <c r="H122" s="209">
        <v>150</v>
      </c>
      <c r="I122" s="210"/>
      <c r="J122" s="211">
        <f>ROUND(I122*H122,2)</f>
        <v>0</v>
      </c>
      <c r="K122" s="207" t="s">
        <v>140</v>
      </c>
      <c r="L122" s="45"/>
      <c r="M122" s="212" t="s">
        <v>19</v>
      </c>
      <c r="N122" s="213" t="s">
        <v>40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0.44</v>
      </c>
      <c r="T122" s="215">
        <f>S122*H122</f>
        <v>66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141</v>
      </c>
      <c r="AT122" s="216" t="s">
        <v>136</v>
      </c>
      <c r="AU122" s="216" t="s">
        <v>79</v>
      </c>
      <c r="AY122" s="18" t="s">
        <v>134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77</v>
      </c>
      <c r="BK122" s="217">
        <f>ROUND(I122*H122,2)</f>
        <v>0</v>
      </c>
      <c r="BL122" s="18" t="s">
        <v>141</v>
      </c>
      <c r="BM122" s="216" t="s">
        <v>562</v>
      </c>
    </row>
    <row r="123" s="2" customFormat="1">
      <c r="A123" s="39"/>
      <c r="B123" s="40"/>
      <c r="C123" s="41"/>
      <c r="D123" s="218" t="s">
        <v>143</v>
      </c>
      <c r="E123" s="41"/>
      <c r="F123" s="219" t="s">
        <v>178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143</v>
      </c>
      <c r="AU123" s="18" t="s">
        <v>79</v>
      </c>
    </row>
    <row r="124" s="13" customFormat="1">
      <c r="A124" s="13"/>
      <c r="B124" s="223"/>
      <c r="C124" s="224"/>
      <c r="D124" s="225" t="s">
        <v>145</v>
      </c>
      <c r="E124" s="226" t="s">
        <v>19</v>
      </c>
      <c r="F124" s="227" t="s">
        <v>563</v>
      </c>
      <c r="G124" s="224"/>
      <c r="H124" s="228">
        <v>150</v>
      </c>
      <c r="I124" s="229"/>
      <c r="J124" s="224"/>
      <c r="K124" s="224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145</v>
      </c>
      <c r="AU124" s="234" t="s">
        <v>79</v>
      </c>
      <c r="AV124" s="13" t="s">
        <v>79</v>
      </c>
      <c r="AW124" s="13" t="s">
        <v>31</v>
      </c>
      <c r="AX124" s="13" t="s">
        <v>77</v>
      </c>
      <c r="AY124" s="234" t="s">
        <v>134</v>
      </c>
    </row>
    <row r="125" s="2" customFormat="1" ht="16.5" customHeight="1">
      <c r="A125" s="39"/>
      <c r="B125" s="40"/>
      <c r="C125" s="205" t="s">
        <v>449</v>
      </c>
      <c r="D125" s="205" t="s">
        <v>136</v>
      </c>
      <c r="E125" s="206" t="s">
        <v>185</v>
      </c>
      <c r="F125" s="207" t="s">
        <v>186</v>
      </c>
      <c r="G125" s="208" t="s">
        <v>187</v>
      </c>
      <c r="H125" s="209">
        <v>30</v>
      </c>
      <c r="I125" s="210"/>
      <c r="J125" s="211">
        <f>ROUND(I125*H125,2)</f>
        <v>0</v>
      </c>
      <c r="K125" s="207" t="s">
        <v>140</v>
      </c>
      <c r="L125" s="45"/>
      <c r="M125" s="212" t="s">
        <v>19</v>
      </c>
      <c r="N125" s="213" t="s">
        <v>40</v>
      </c>
      <c r="O125" s="85"/>
      <c r="P125" s="214">
        <f>O125*H125</f>
        <v>0</v>
      </c>
      <c r="Q125" s="214">
        <v>3.2634E-05</v>
      </c>
      <c r="R125" s="214">
        <f>Q125*H125</f>
        <v>0.00097901999999999993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141</v>
      </c>
      <c r="AT125" s="216" t="s">
        <v>136</v>
      </c>
      <c r="AU125" s="216" t="s">
        <v>79</v>
      </c>
      <c r="AY125" s="18" t="s">
        <v>134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77</v>
      </c>
      <c r="BK125" s="217">
        <f>ROUND(I125*H125,2)</f>
        <v>0</v>
      </c>
      <c r="BL125" s="18" t="s">
        <v>141</v>
      </c>
      <c r="BM125" s="216" t="s">
        <v>564</v>
      </c>
    </row>
    <row r="126" s="2" customFormat="1">
      <c r="A126" s="39"/>
      <c r="B126" s="40"/>
      <c r="C126" s="41"/>
      <c r="D126" s="218" t="s">
        <v>143</v>
      </c>
      <c r="E126" s="41"/>
      <c r="F126" s="219" t="s">
        <v>189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143</v>
      </c>
      <c r="AU126" s="18" t="s">
        <v>79</v>
      </c>
    </row>
    <row r="127" s="13" customFormat="1">
      <c r="A127" s="13"/>
      <c r="B127" s="223"/>
      <c r="C127" s="224"/>
      <c r="D127" s="225" t="s">
        <v>145</v>
      </c>
      <c r="E127" s="226" t="s">
        <v>19</v>
      </c>
      <c r="F127" s="227" t="s">
        <v>190</v>
      </c>
      <c r="G127" s="224"/>
      <c r="H127" s="228">
        <v>30</v>
      </c>
      <c r="I127" s="229"/>
      <c r="J127" s="224"/>
      <c r="K127" s="224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145</v>
      </c>
      <c r="AU127" s="234" t="s">
        <v>79</v>
      </c>
      <c r="AV127" s="13" t="s">
        <v>79</v>
      </c>
      <c r="AW127" s="13" t="s">
        <v>31</v>
      </c>
      <c r="AX127" s="13" t="s">
        <v>77</v>
      </c>
      <c r="AY127" s="234" t="s">
        <v>134</v>
      </c>
    </row>
    <row r="128" s="2" customFormat="1" ht="24.15" customHeight="1">
      <c r="A128" s="39"/>
      <c r="B128" s="40"/>
      <c r="C128" s="205" t="s">
        <v>565</v>
      </c>
      <c r="D128" s="205" t="s">
        <v>136</v>
      </c>
      <c r="E128" s="206" t="s">
        <v>199</v>
      </c>
      <c r="F128" s="207" t="s">
        <v>200</v>
      </c>
      <c r="G128" s="208" t="s">
        <v>201</v>
      </c>
      <c r="H128" s="209">
        <v>20</v>
      </c>
      <c r="I128" s="210"/>
      <c r="J128" s="211">
        <f>ROUND(I128*H128,2)</f>
        <v>0</v>
      </c>
      <c r="K128" s="207" t="s">
        <v>140</v>
      </c>
      <c r="L128" s="45"/>
      <c r="M128" s="212" t="s">
        <v>19</v>
      </c>
      <c r="N128" s="213" t="s">
        <v>40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141</v>
      </c>
      <c r="AT128" s="216" t="s">
        <v>136</v>
      </c>
      <c r="AU128" s="216" t="s">
        <v>79</v>
      </c>
      <c r="AY128" s="18" t="s">
        <v>134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77</v>
      </c>
      <c r="BK128" s="217">
        <f>ROUND(I128*H128,2)</f>
        <v>0</v>
      </c>
      <c r="BL128" s="18" t="s">
        <v>141</v>
      </c>
      <c r="BM128" s="216" t="s">
        <v>566</v>
      </c>
    </row>
    <row r="129" s="2" customFormat="1">
      <c r="A129" s="39"/>
      <c r="B129" s="40"/>
      <c r="C129" s="41"/>
      <c r="D129" s="218" t="s">
        <v>143</v>
      </c>
      <c r="E129" s="41"/>
      <c r="F129" s="219" t="s">
        <v>203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143</v>
      </c>
      <c r="AU129" s="18" t="s">
        <v>79</v>
      </c>
    </row>
    <row r="130" s="13" customFormat="1">
      <c r="A130" s="13"/>
      <c r="B130" s="223"/>
      <c r="C130" s="224"/>
      <c r="D130" s="225" t="s">
        <v>145</v>
      </c>
      <c r="E130" s="226" t="s">
        <v>19</v>
      </c>
      <c r="F130" s="227" t="s">
        <v>204</v>
      </c>
      <c r="G130" s="224"/>
      <c r="H130" s="228">
        <v>20</v>
      </c>
      <c r="I130" s="229"/>
      <c r="J130" s="224"/>
      <c r="K130" s="224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145</v>
      </c>
      <c r="AU130" s="234" t="s">
        <v>79</v>
      </c>
      <c r="AV130" s="13" t="s">
        <v>79</v>
      </c>
      <c r="AW130" s="13" t="s">
        <v>31</v>
      </c>
      <c r="AX130" s="13" t="s">
        <v>77</v>
      </c>
      <c r="AY130" s="234" t="s">
        <v>134</v>
      </c>
    </row>
    <row r="131" s="2" customFormat="1" ht="16.5" customHeight="1">
      <c r="A131" s="39"/>
      <c r="B131" s="40"/>
      <c r="C131" s="205" t="s">
        <v>147</v>
      </c>
      <c r="D131" s="205" t="s">
        <v>136</v>
      </c>
      <c r="E131" s="206" t="s">
        <v>191</v>
      </c>
      <c r="F131" s="207" t="s">
        <v>192</v>
      </c>
      <c r="G131" s="208" t="s">
        <v>139</v>
      </c>
      <c r="H131" s="209">
        <v>1255</v>
      </c>
      <c r="I131" s="210"/>
      <c r="J131" s="211">
        <f>ROUND(I131*H131,2)</f>
        <v>0</v>
      </c>
      <c r="K131" s="207" t="s">
        <v>140</v>
      </c>
      <c r="L131" s="45"/>
      <c r="M131" s="212" t="s">
        <v>19</v>
      </c>
      <c r="N131" s="213" t="s">
        <v>40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141</v>
      </c>
      <c r="AT131" s="216" t="s">
        <v>136</v>
      </c>
      <c r="AU131" s="216" t="s">
        <v>79</v>
      </c>
      <c r="AY131" s="18" t="s">
        <v>134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77</v>
      </c>
      <c r="BK131" s="217">
        <f>ROUND(I131*H131,2)</f>
        <v>0</v>
      </c>
      <c r="BL131" s="18" t="s">
        <v>141</v>
      </c>
      <c r="BM131" s="216" t="s">
        <v>567</v>
      </c>
    </row>
    <row r="132" s="2" customFormat="1">
      <c r="A132" s="39"/>
      <c r="B132" s="40"/>
      <c r="C132" s="41"/>
      <c r="D132" s="218" t="s">
        <v>143</v>
      </c>
      <c r="E132" s="41"/>
      <c r="F132" s="219" t="s">
        <v>194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143</v>
      </c>
      <c r="AU132" s="18" t="s">
        <v>79</v>
      </c>
    </row>
    <row r="133" s="13" customFormat="1">
      <c r="A133" s="13"/>
      <c r="B133" s="223"/>
      <c r="C133" s="224"/>
      <c r="D133" s="225" t="s">
        <v>145</v>
      </c>
      <c r="E133" s="226" t="s">
        <v>19</v>
      </c>
      <c r="F133" s="227" t="s">
        <v>340</v>
      </c>
      <c r="G133" s="224"/>
      <c r="H133" s="228">
        <v>105</v>
      </c>
      <c r="I133" s="229"/>
      <c r="J133" s="224"/>
      <c r="K133" s="224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145</v>
      </c>
      <c r="AU133" s="234" t="s">
        <v>79</v>
      </c>
      <c r="AV133" s="13" t="s">
        <v>79</v>
      </c>
      <c r="AW133" s="13" t="s">
        <v>31</v>
      </c>
      <c r="AX133" s="13" t="s">
        <v>69</v>
      </c>
      <c r="AY133" s="234" t="s">
        <v>134</v>
      </c>
    </row>
    <row r="134" s="13" customFormat="1">
      <c r="A134" s="13"/>
      <c r="B134" s="223"/>
      <c r="C134" s="224"/>
      <c r="D134" s="225" t="s">
        <v>145</v>
      </c>
      <c r="E134" s="226" t="s">
        <v>19</v>
      </c>
      <c r="F134" s="227" t="s">
        <v>568</v>
      </c>
      <c r="G134" s="224"/>
      <c r="H134" s="228">
        <v>1150</v>
      </c>
      <c r="I134" s="229"/>
      <c r="J134" s="224"/>
      <c r="K134" s="224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145</v>
      </c>
      <c r="AU134" s="234" t="s">
        <v>79</v>
      </c>
      <c r="AV134" s="13" t="s">
        <v>79</v>
      </c>
      <c r="AW134" s="13" t="s">
        <v>31</v>
      </c>
      <c r="AX134" s="13" t="s">
        <v>69</v>
      </c>
      <c r="AY134" s="234" t="s">
        <v>134</v>
      </c>
    </row>
    <row r="135" s="14" customFormat="1">
      <c r="A135" s="14"/>
      <c r="B135" s="235"/>
      <c r="C135" s="236"/>
      <c r="D135" s="225" t="s">
        <v>145</v>
      </c>
      <c r="E135" s="237" t="s">
        <v>19</v>
      </c>
      <c r="F135" s="238" t="s">
        <v>197</v>
      </c>
      <c r="G135" s="236"/>
      <c r="H135" s="239">
        <v>1255</v>
      </c>
      <c r="I135" s="240"/>
      <c r="J135" s="236"/>
      <c r="K135" s="236"/>
      <c r="L135" s="241"/>
      <c r="M135" s="242"/>
      <c r="N135" s="243"/>
      <c r="O135" s="243"/>
      <c r="P135" s="243"/>
      <c r="Q135" s="243"/>
      <c r="R135" s="243"/>
      <c r="S135" s="243"/>
      <c r="T135" s="24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5" t="s">
        <v>145</v>
      </c>
      <c r="AU135" s="245" t="s">
        <v>79</v>
      </c>
      <c r="AV135" s="14" t="s">
        <v>141</v>
      </c>
      <c r="AW135" s="14" t="s">
        <v>31</v>
      </c>
      <c r="AX135" s="14" t="s">
        <v>77</v>
      </c>
      <c r="AY135" s="245" t="s">
        <v>134</v>
      </c>
    </row>
    <row r="136" s="2" customFormat="1" ht="16.5" customHeight="1">
      <c r="A136" s="39"/>
      <c r="B136" s="40"/>
      <c r="C136" s="205" t="s">
        <v>471</v>
      </c>
      <c r="D136" s="205" t="s">
        <v>136</v>
      </c>
      <c r="E136" s="206" t="s">
        <v>206</v>
      </c>
      <c r="F136" s="207" t="s">
        <v>207</v>
      </c>
      <c r="G136" s="208" t="s">
        <v>208</v>
      </c>
      <c r="H136" s="209">
        <v>19</v>
      </c>
      <c r="I136" s="210"/>
      <c r="J136" s="211">
        <f>ROUND(I136*H136,2)</f>
        <v>0</v>
      </c>
      <c r="K136" s="207" t="s">
        <v>140</v>
      </c>
      <c r="L136" s="45"/>
      <c r="M136" s="212" t="s">
        <v>19</v>
      </c>
      <c r="N136" s="213" t="s">
        <v>40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141</v>
      </c>
      <c r="AT136" s="216" t="s">
        <v>136</v>
      </c>
      <c r="AU136" s="216" t="s">
        <v>79</v>
      </c>
      <c r="AY136" s="18" t="s">
        <v>134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77</v>
      </c>
      <c r="BK136" s="217">
        <f>ROUND(I136*H136,2)</f>
        <v>0</v>
      </c>
      <c r="BL136" s="18" t="s">
        <v>141</v>
      </c>
      <c r="BM136" s="216" t="s">
        <v>569</v>
      </c>
    </row>
    <row r="137" s="2" customFormat="1">
      <c r="A137" s="39"/>
      <c r="B137" s="40"/>
      <c r="C137" s="41"/>
      <c r="D137" s="218" t="s">
        <v>143</v>
      </c>
      <c r="E137" s="41"/>
      <c r="F137" s="219" t="s">
        <v>210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143</v>
      </c>
      <c r="AU137" s="18" t="s">
        <v>79</v>
      </c>
    </row>
    <row r="138" s="13" customFormat="1">
      <c r="A138" s="13"/>
      <c r="B138" s="223"/>
      <c r="C138" s="224"/>
      <c r="D138" s="225" t="s">
        <v>145</v>
      </c>
      <c r="E138" s="226" t="s">
        <v>19</v>
      </c>
      <c r="F138" s="227" t="s">
        <v>169</v>
      </c>
      <c r="G138" s="224"/>
      <c r="H138" s="228">
        <v>19</v>
      </c>
      <c r="I138" s="229"/>
      <c r="J138" s="224"/>
      <c r="K138" s="224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145</v>
      </c>
      <c r="AU138" s="234" t="s">
        <v>79</v>
      </c>
      <c r="AV138" s="13" t="s">
        <v>79</v>
      </c>
      <c r="AW138" s="13" t="s">
        <v>31</v>
      </c>
      <c r="AX138" s="13" t="s">
        <v>77</v>
      </c>
      <c r="AY138" s="234" t="s">
        <v>134</v>
      </c>
    </row>
    <row r="139" s="2" customFormat="1" ht="21.75" customHeight="1">
      <c r="A139" s="39"/>
      <c r="B139" s="40"/>
      <c r="C139" s="205" t="s">
        <v>8</v>
      </c>
      <c r="D139" s="205" t="s">
        <v>136</v>
      </c>
      <c r="E139" s="206" t="s">
        <v>570</v>
      </c>
      <c r="F139" s="207" t="s">
        <v>571</v>
      </c>
      <c r="G139" s="208" t="s">
        <v>208</v>
      </c>
      <c r="H139" s="209">
        <v>1498.5</v>
      </c>
      <c r="I139" s="210"/>
      <c r="J139" s="211">
        <f>ROUND(I139*H139,2)</f>
        <v>0</v>
      </c>
      <c r="K139" s="207" t="s">
        <v>140</v>
      </c>
      <c r="L139" s="45"/>
      <c r="M139" s="212" t="s">
        <v>19</v>
      </c>
      <c r="N139" s="213" t="s">
        <v>40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141</v>
      </c>
      <c r="AT139" s="216" t="s">
        <v>136</v>
      </c>
      <c r="AU139" s="216" t="s">
        <v>79</v>
      </c>
      <c r="AY139" s="18" t="s">
        <v>134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77</v>
      </c>
      <c r="BK139" s="217">
        <f>ROUND(I139*H139,2)</f>
        <v>0</v>
      </c>
      <c r="BL139" s="18" t="s">
        <v>141</v>
      </c>
      <c r="BM139" s="216" t="s">
        <v>572</v>
      </c>
    </row>
    <row r="140" s="2" customFormat="1">
      <c r="A140" s="39"/>
      <c r="B140" s="40"/>
      <c r="C140" s="41"/>
      <c r="D140" s="218" t="s">
        <v>143</v>
      </c>
      <c r="E140" s="41"/>
      <c r="F140" s="219" t="s">
        <v>573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143</v>
      </c>
      <c r="AU140" s="18" t="s">
        <v>79</v>
      </c>
    </row>
    <row r="141" s="13" customFormat="1">
      <c r="A141" s="13"/>
      <c r="B141" s="223"/>
      <c r="C141" s="224"/>
      <c r="D141" s="225" t="s">
        <v>145</v>
      </c>
      <c r="E141" s="226" t="s">
        <v>19</v>
      </c>
      <c r="F141" s="227" t="s">
        <v>574</v>
      </c>
      <c r="G141" s="224"/>
      <c r="H141" s="228">
        <v>1458</v>
      </c>
      <c r="I141" s="229"/>
      <c r="J141" s="224"/>
      <c r="K141" s="224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145</v>
      </c>
      <c r="AU141" s="234" t="s">
        <v>79</v>
      </c>
      <c r="AV141" s="13" t="s">
        <v>79</v>
      </c>
      <c r="AW141" s="13" t="s">
        <v>31</v>
      </c>
      <c r="AX141" s="13" t="s">
        <v>69</v>
      </c>
      <c r="AY141" s="234" t="s">
        <v>134</v>
      </c>
    </row>
    <row r="142" s="13" customFormat="1">
      <c r="A142" s="13"/>
      <c r="B142" s="223"/>
      <c r="C142" s="224"/>
      <c r="D142" s="225" t="s">
        <v>145</v>
      </c>
      <c r="E142" s="226" t="s">
        <v>19</v>
      </c>
      <c r="F142" s="227" t="s">
        <v>575</v>
      </c>
      <c r="G142" s="224"/>
      <c r="H142" s="228">
        <v>40.5</v>
      </c>
      <c r="I142" s="229"/>
      <c r="J142" s="224"/>
      <c r="K142" s="224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145</v>
      </c>
      <c r="AU142" s="234" t="s">
        <v>79</v>
      </c>
      <c r="AV142" s="13" t="s">
        <v>79</v>
      </c>
      <c r="AW142" s="13" t="s">
        <v>31</v>
      </c>
      <c r="AX142" s="13" t="s">
        <v>69</v>
      </c>
      <c r="AY142" s="234" t="s">
        <v>134</v>
      </c>
    </row>
    <row r="143" s="14" customFormat="1">
      <c r="A143" s="14"/>
      <c r="B143" s="235"/>
      <c r="C143" s="236"/>
      <c r="D143" s="225" t="s">
        <v>145</v>
      </c>
      <c r="E143" s="237" t="s">
        <v>19</v>
      </c>
      <c r="F143" s="238" t="s">
        <v>218</v>
      </c>
      <c r="G143" s="236"/>
      <c r="H143" s="239">
        <v>1498.5</v>
      </c>
      <c r="I143" s="240"/>
      <c r="J143" s="236"/>
      <c r="K143" s="236"/>
      <c r="L143" s="241"/>
      <c r="M143" s="242"/>
      <c r="N143" s="243"/>
      <c r="O143" s="243"/>
      <c r="P143" s="243"/>
      <c r="Q143" s="243"/>
      <c r="R143" s="243"/>
      <c r="S143" s="243"/>
      <c r="T143" s="24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5" t="s">
        <v>145</v>
      </c>
      <c r="AU143" s="245" t="s">
        <v>79</v>
      </c>
      <c r="AV143" s="14" t="s">
        <v>141</v>
      </c>
      <c r="AW143" s="14" t="s">
        <v>31</v>
      </c>
      <c r="AX143" s="14" t="s">
        <v>77</v>
      </c>
      <c r="AY143" s="245" t="s">
        <v>134</v>
      </c>
    </row>
    <row r="144" s="2" customFormat="1" ht="24.15" customHeight="1">
      <c r="A144" s="39"/>
      <c r="B144" s="40"/>
      <c r="C144" s="205" t="s">
        <v>476</v>
      </c>
      <c r="D144" s="205" t="s">
        <v>136</v>
      </c>
      <c r="E144" s="206" t="s">
        <v>220</v>
      </c>
      <c r="F144" s="207" t="s">
        <v>221</v>
      </c>
      <c r="G144" s="208" t="s">
        <v>208</v>
      </c>
      <c r="H144" s="209">
        <v>1665</v>
      </c>
      <c r="I144" s="210"/>
      <c r="J144" s="211">
        <f>ROUND(I144*H144,2)</f>
        <v>0</v>
      </c>
      <c r="K144" s="207" t="s">
        <v>140</v>
      </c>
      <c r="L144" s="45"/>
      <c r="M144" s="212" t="s">
        <v>19</v>
      </c>
      <c r="N144" s="213" t="s">
        <v>40</v>
      </c>
      <c r="O144" s="85"/>
      <c r="P144" s="214">
        <f>O144*H144</f>
        <v>0</v>
      </c>
      <c r="Q144" s="214">
        <v>0</v>
      </c>
      <c r="R144" s="214">
        <f>Q144*H144</f>
        <v>0</v>
      </c>
      <c r="S144" s="214">
        <v>0</v>
      </c>
      <c r="T144" s="215">
        <f>S144*H144</f>
        <v>0</v>
      </c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R144" s="216" t="s">
        <v>141</v>
      </c>
      <c r="AT144" s="216" t="s">
        <v>136</v>
      </c>
      <c r="AU144" s="216" t="s">
        <v>79</v>
      </c>
      <c r="AY144" s="18" t="s">
        <v>134</v>
      </c>
      <c r="BE144" s="217">
        <f>IF(N144="základní",J144,0)</f>
        <v>0</v>
      </c>
      <c r="BF144" s="217">
        <f>IF(N144="snížená",J144,0)</f>
        <v>0</v>
      </c>
      <c r="BG144" s="217">
        <f>IF(N144="zákl. přenesená",J144,0)</f>
        <v>0</v>
      </c>
      <c r="BH144" s="217">
        <f>IF(N144="sníž. přenesená",J144,0)</f>
        <v>0</v>
      </c>
      <c r="BI144" s="217">
        <f>IF(N144="nulová",J144,0)</f>
        <v>0</v>
      </c>
      <c r="BJ144" s="18" t="s">
        <v>77</v>
      </c>
      <c r="BK144" s="217">
        <f>ROUND(I144*H144,2)</f>
        <v>0</v>
      </c>
      <c r="BL144" s="18" t="s">
        <v>141</v>
      </c>
      <c r="BM144" s="216" t="s">
        <v>576</v>
      </c>
    </row>
    <row r="145" s="2" customFormat="1">
      <c r="A145" s="39"/>
      <c r="B145" s="40"/>
      <c r="C145" s="41"/>
      <c r="D145" s="218" t="s">
        <v>143</v>
      </c>
      <c r="E145" s="41"/>
      <c r="F145" s="219" t="s">
        <v>223</v>
      </c>
      <c r="G145" s="41"/>
      <c r="H145" s="41"/>
      <c r="I145" s="220"/>
      <c r="J145" s="41"/>
      <c r="K145" s="41"/>
      <c r="L145" s="45"/>
      <c r="M145" s="221"/>
      <c r="N145" s="222"/>
      <c r="O145" s="85"/>
      <c r="P145" s="85"/>
      <c r="Q145" s="85"/>
      <c r="R145" s="85"/>
      <c r="S145" s="85"/>
      <c r="T145" s="86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T145" s="18" t="s">
        <v>143</v>
      </c>
      <c r="AU145" s="18" t="s">
        <v>79</v>
      </c>
    </row>
    <row r="146" s="13" customFormat="1">
      <c r="A146" s="13"/>
      <c r="B146" s="223"/>
      <c r="C146" s="224"/>
      <c r="D146" s="225" t="s">
        <v>145</v>
      </c>
      <c r="E146" s="226" t="s">
        <v>19</v>
      </c>
      <c r="F146" s="227" t="s">
        <v>577</v>
      </c>
      <c r="G146" s="224"/>
      <c r="H146" s="228">
        <v>1665</v>
      </c>
      <c r="I146" s="229"/>
      <c r="J146" s="224"/>
      <c r="K146" s="224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145</v>
      </c>
      <c r="AU146" s="234" t="s">
        <v>79</v>
      </c>
      <c r="AV146" s="13" t="s">
        <v>79</v>
      </c>
      <c r="AW146" s="13" t="s">
        <v>31</v>
      </c>
      <c r="AX146" s="13" t="s">
        <v>77</v>
      </c>
      <c r="AY146" s="234" t="s">
        <v>134</v>
      </c>
    </row>
    <row r="147" s="2" customFormat="1" ht="16.5" customHeight="1">
      <c r="A147" s="39"/>
      <c r="B147" s="40"/>
      <c r="C147" s="205" t="s">
        <v>578</v>
      </c>
      <c r="D147" s="205" t="s">
        <v>136</v>
      </c>
      <c r="E147" s="206" t="s">
        <v>227</v>
      </c>
      <c r="F147" s="207" t="s">
        <v>228</v>
      </c>
      <c r="G147" s="208" t="s">
        <v>208</v>
      </c>
      <c r="H147" s="209">
        <v>166.5</v>
      </c>
      <c r="I147" s="210"/>
      <c r="J147" s="211">
        <f>ROUND(I147*H147,2)</f>
        <v>0</v>
      </c>
      <c r="K147" s="207" t="s">
        <v>140</v>
      </c>
      <c r="L147" s="45"/>
      <c r="M147" s="212" t="s">
        <v>19</v>
      </c>
      <c r="N147" s="213" t="s">
        <v>40</v>
      </c>
      <c r="O147" s="85"/>
      <c r="P147" s="214">
        <f>O147*H147</f>
        <v>0</v>
      </c>
      <c r="Q147" s="214">
        <v>0</v>
      </c>
      <c r="R147" s="214">
        <f>Q147*H147</f>
        <v>0</v>
      </c>
      <c r="S147" s="214">
        <v>0</v>
      </c>
      <c r="T147" s="215">
        <f>S147*H147</f>
        <v>0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16" t="s">
        <v>141</v>
      </c>
      <c r="AT147" s="216" t="s">
        <v>136</v>
      </c>
      <c r="AU147" s="216" t="s">
        <v>79</v>
      </c>
      <c r="AY147" s="18" t="s">
        <v>134</v>
      </c>
      <c r="BE147" s="217">
        <f>IF(N147="základní",J147,0)</f>
        <v>0</v>
      </c>
      <c r="BF147" s="217">
        <f>IF(N147="snížená",J147,0)</f>
        <v>0</v>
      </c>
      <c r="BG147" s="217">
        <f>IF(N147="zákl. přenesená",J147,0)</f>
        <v>0</v>
      </c>
      <c r="BH147" s="217">
        <f>IF(N147="sníž. přenesená",J147,0)</f>
        <v>0</v>
      </c>
      <c r="BI147" s="217">
        <f>IF(N147="nulová",J147,0)</f>
        <v>0</v>
      </c>
      <c r="BJ147" s="18" t="s">
        <v>77</v>
      </c>
      <c r="BK147" s="217">
        <f>ROUND(I147*H147,2)</f>
        <v>0</v>
      </c>
      <c r="BL147" s="18" t="s">
        <v>141</v>
      </c>
      <c r="BM147" s="216" t="s">
        <v>579</v>
      </c>
    </row>
    <row r="148" s="2" customFormat="1">
      <c r="A148" s="39"/>
      <c r="B148" s="40"/>
      <c r="C148" s="41"/>
      <c r="D148" s="218" t="s">
        <v>143</v>
      </c>
      <c r="E148" s="41"/>
      <c r="F148" s="219" t="s">
        <v>230</v>
      </c>
      <c r="G148" s="41"/>
      <c r="H148" s="41"/>
      <c r="I148" s="220"/>
      <c r="J148" s="41"/>
      <c r="K148" s="41"/>
      <c r="L148" s="45"/>
      <c r="M148" s="221"/>
      <c r="N148" s="222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143</v>
      </c>
      <c r="AU148" s="18" t="s">
        <v>79</v>
      </c>
    </row>
    <row r="149" s="13" customFormat="1">
      <c r="A149" s="13"/>
      <c r="B149" s="223"/>
      <c r="C149" s="224"/>
      <c r="D149" s="225" t="s">
        <v>145</v>
      </c>
      <c r="E149" s="226" t="s">
        <v>19</v>
      </c>
      <c r="F149" s="227" t="s">
        <v>580</v>
      </c>
      <c r="G149" s="224"/>
      <c r="H149" s="228">
        <v>162</v>
      </c>
      <c r="I149" s="229"/>
      <c r="J149" s="224"/>
      <c r="K149" s="224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145</v>
      </c>
      <c r="AU149" s="234" t="s">
        <v>79</v>
      </c>
      <c r="AV149" s="13" t="s">
        <v>79</v>
      </c>
      <c r="AW149" s="13" t="s">
        <v>31</v>
      </c>
      <c r="AX149" s="13" t="s">
        <v>69</v>
      </c>
      <c r="AY149" s="234" t="s">
        <v>134</v>
      </c>
    </row>
    <row r="150" s="13" customFormat="1">
      <c r="A150" s="13"/>
      <c r="B150" s="223"/>
      <c r="C150" s="224"/>
      <c r="D150" s="225" t="s">
        <v>145</v>
      </c>
      <c r="E150" s="226" t="s">
        <v>19</v>
      </c>
      <c r="F150" s="227" t="s">
        <v>581</v>
      </c>
      <c r="G150" s="224"/>
      <c r="H150" s="228">
        <v>4.5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145</v>
      </c>
      <c r="AU150" s="234" t="s">
        <v>79</v>
      </c>
      <c r="AV150" s="13" t="s">
        <v>79</v>
      </c>
      <c r="AW150" s="13" t="s">
        <v>31</v>
      </c>
      <c r="AX150" s="13" t="s">
        <v>69</v>
      </c>
      <c r="AY150" s="234" t="s">
        <v>134</v>
      </c>
    </row>
    <row r="151" s="14" customFormat="1">
      <c r="A151" s="14"/>
      <c r="B151" s="235"/>
      <c r="C151" s="236"/>
      <c r="D151" s="225" t="s">
        <v>145</v>
      </c>
      <c r="E151" s="237" t="s">
        <v>19</v>
      </c>
      <c r="F151" s="238" t="s">
        <v>218</v>
      </c>
      <c r="G151" s="236"/>
      <c r="H151" s="239">
        <v>166.5</v>
      </c>
      <c r="I151" s="240"/>
      <c r="J151" s="236"/>
      <c r="K151" s="236"/>
      <c r="L151" s="241"/>
      <c r="M151" s="242"/>
      <c r="N151" s="243"/>
      <c r="O151" s="243"/>
      <c r="P151" s="243"/>
      <c r="Q151" s="243"/>
      <c r="R151" s="243"/>
      <c r="S151" s="243"/>
      <c r="T151" s="24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5" t="s">
        <v>145</v>
      </c>
      <c r="AU151" s="245" t="s">
        <v>79</v>
      </c>
      <c r="AV151" s="14" t="s">
        <v>141</v>
      </c>
      <c r="AW151" s="14" t="s">
        <v>31</v>
      </c>
      <c r="AX151" s="14" t="s">
        <v>77</v>
      </c>
      <c r="AY151" s="245" t="s">
        <v>134</v>
      </c>
    </row>
    <row r="152" s="2" customFormat="1" ht="24.15" customHeight="1">
      <c r="A152" s="39"/>
      <c r="B152" s="40"/>
      <c r="C152" s="205" t="s">
        <v>159</v>
      </c>
      <c r="D152" s="205" t="s">
        <v>136</v>
      </c>
      <c r="E152" s="206" t="s">
        <v>582</v>
      </c>
      <c r="F152" s="207" t="s">
        <v>583</v>
      </c>
      <c r="G152" s="208" t="s">
        <v>208</v>
      </c>
      <c r="H152" s="209">
        <v>19</v>
      </c>
      <c r="I152" s="210"/>
      <c r="J152" s="211">
        <f>ROUND(I152*H152,2)</f>
        <v>0</v>
      </c>
      <c r="K152" s="207" t="s">
        <v>140</v>
      </c>
      <c r="L152" s="45"/>
      <c r="M152" s="212" t="s">
        <v>19</v>
      </c>
      <c r="N152" s="213" t="s">
        <v>40</v>
      </c>
      <c r="O152" s="85"/>
      <c r="P152" s="214">
        <f>O152*H152</f>
        <v>0</v>
      </c>
      <c r="Q152" s="214">
        <v>0</v>
      </c>
      <c r="R152" s="214">
        <f>Q152*H152</f>
        <v>0</v>
      </c>
      <c r="S152" s="214">
        <v>0</v>
      </c>
      <c r="T152" s="215">
        <f>S152*H152</f>
        <v>0</v>
      </c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R152" s="216" t="s">
        <v>141</v>
      </c>
      <c r="AT152" s="216" t="s">
        <v>136</v>
      </c>
      <c r="AU152" s="216" t="s">
        <v>79</v>
      </c>
      <c r="AY152" s="18" t="s">
        <v>134</v>
      </c>
      <c r="BE152" s="217">
        <f>IF(N152="základní",J152,0)</f>
        <v>0</v>
      </c>
      <c r="BF152" s="217">
        <f>IF(N152="snížená",J152,0)</f>
        <v>0</v>
      </c>
      <c r="BG152" s="217">
        <f>IF(N152="zákl. přenesená",J152,0)</f>
        <v>0</v>
      </c>
      <c r="BH152" s="217">
        <f>IF(N152="sníž. přenesená",J152,0)</f>
        <v>0</v>
      </c>
      <c r="BI152" s="217">
        <f>IF(N152="nulová",J152,0)</f>
        <v>0</v>
      </c>
      <c r="BJ152" s="18" t="s">
        <v>77</v>
      </c>
      <c r="BK152" s="217">
        <f>ROUND(I152*H152,2)</f>
        <v>0</v>
      </c>
      <c r="BL152" s="18" t="s">
        <v>141</v>
      </c>
      <c r="BM152" s="216" t="s">
        <v>584</v>
      </c>
    </row>
    <row r="153" s="2" customFormat="1">
      <c r="A153" s="39"/>
      <c r="B153" s="40"/>
      <c r="C153" s="41"/>
      <c r="D153" s="218" t="s">
        <v>143</v>
      </c>
      <c r="E153" s="41"/>
      <c r="F153" s="219" t="s">
        <v>585</v>
      </c>
      <c r="G153" s="41"/>
      <c r="H153" s="41"/>
      <c r="I153" s="220"/>
      <c r="J153" s="41"/>
      <c r="K153" s="41"/>
      <c r="L153" s="45"/>
      <c r="M153" s="221"/>
      <c r="N153" s="222"/>
      <c r="O153" s="85"/>
      <c r="P153" s="85"/>
      <c r="Q153" s="85"/>
      <c r="R153" s="85"/>
      <c r="S153" s="85"/>
      <c r="T153" s="86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T153" s="18" t="s">
        <v>143</v>
      </c>
      <c r="AU153" s="18" t="s">
        <v>79</v>
      </c>
    </row>
    <row r="154" s="13" customFormat="1">
      <c r="A154" s="13"/>
      <c r="B154" s="223"/>
      <c r="C154" s="224"/>
      <c r="D154" s="225" t="s">
        <v>145</v>
      </c>
      <c r="E154" s="226" t="s">
        <v>19</v>
      </c>
      <c r="F154" s="227" t="s">
        <v>586</v>
      </c>
      <c r="G154" s="224"/>
      <c r="H154" s="228">
        <v>19</v>
      </c>
      <c r="I154" s="229"/>
      <c r="J154" s="224"/>
      <c r="K154" s="224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145</v>
      </c>
      <c r="AU154" s="234" t="s">
        <v>79</v>
      </c>
      <c r="AV154" s="13" t="s">
        <v>79</v>
      </c>
      <c r="AW154" s="13" t="s">
        <v>31</v>
      </c>
      <c r="AX154" s="13" t="s">
        <v>77</v>
      </c>
      <c r="AY154" s="234" t="s">
        <v>134</v>
      </c>
    </row>
    <row r="155" s="2" customFormat="1" ht="24.15" customHeight="1">
      <c r="A155" s="39"/>
      <c r="B155" s="40"/>
      <c r="C155" s="205" t="s">
        <v>587</v>
      </c>
      <c r="D155" s="205" t="s">
        <v>136</v>
      </c>
      <c r="E155" s="206" t="s">
        <v>242</v>
      </c>
      <c r="F155" s="207" t="s">
        <v>243</v>
      </c>
      <c r="G155" s="208" t="s">
        <v>150</v>
      </c>
      <c r="H155" s="209">
        <v>5</v>
      </c>
      <c r="I155" s="210"/>
      <c r="J155" s="211">
        <f>ROUND(I155*H155,2)</f>
        <v>0</v>
      </c>
      <c r="K155" s="207" t="s">
        <v>140</v>
      </c>
      <c r="L155" s="45"/>
      <c r="M155" s="212" t="s">
        <v>19</v>
      </c>
      <c r="N155" s="213" t="s">
        <v>40</v>
      </c>
      <c r="O155" s="85"/>
      <c r="P155" s="214">
        <f>O155*H155</f>
        <v>0</v>
      </c>
      <c r="Q155" s="214">
        <v>0</v>
      </c>
      <c r="R155" s="214">
        <f>Q155*H155</f>
        <v>0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141</v>
      </c>
      <c r="AT155" s="216" t="s">
        <v>136</v>
      </c>
      <c r="AU155" s="216" t="s">
        <v>79</v>
      </c>
      <c r="AY155" s="18" t="s">
        <v>134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77</v>
      </c>
      <c r="BK155" s="217">
        <f>ROUND(I155*H155,2)</f>
        <v>0</v>
      </c>
      <c r="BL155" s="18" t="s">
        <v>141</v>
      </c>
      <c r="BM155" s="216" t="s">
        <v>588</v>
      </c>
    </row>
    <row r="156" s="2" customFormat="1">
      <c r="A156" s="39"/>
      <c r="B156" s="40"/>
      <c r="C156" s="41"/>
      <c r="D156" s="218" t="s">
        <v>143</v>
      </c>
      <c r="E156" s="41"/>
      <c r="F156" s="219" t="s">
        <v>245</v>
      </c>
      <c r="G156" s="41"/>
      <c r="H156" s="41"/>
      <c r="I156" s="220"/>
      <c r="J156" s="41"/>
      <c r="K156" s="41"/>
      <c r="L156" s="45"/>
      <c r="M156" s="221"/>
      <c r="N156" s="222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143</v>
      </c>
      <c r="AU156" s="18" t="s">
        <v>79</v>
      </c>
    </row>
    <row r="157" s="13" customFormat="1">
      <c r="A157" s="13"/>
      <c r="B157" s="223"/>
      <c r="C157" s="224"/>
      <c r="D157" s="225" t="s">
        <v>145</v>
      </c>
      <c r="E157" s="226" t="s">
        <v>19</v>
      </c>
      <c r="F157" s="227" t="s">
        <v>153</v>
      </c>
      <c r="G157" s="224"/>
      <c r="H157" s="228">
        <v>5</v>
      </c>
      <c r="I157" s="229"/>
      <c r="J157" s="224"/>
      <c r="K157" s="224"/>
      <c r="L157" s="230"/>
      <c r="M157" s="231"/>
      <c r="N157" s="232"/>
      <c r="O157" s="232"/>
      <c r="P157" s="232"/>
      <c r="Q157" s="232"/>
      <c r="R157" s="232"/>
      <c r="S157" s="232"/>
      <c r="T157" s="23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4" t="s">
        <v>145</v>
      </c>
      <c r="AU157" s="234" t="s">
        <v>79</v>
      </c>
      <c r="AV157" s="13" t="s">
        <v>79</v>
      </c>
      <c r="AW157" s="13" t="s">
        <v>31</v>
      </c>
      <c r="AX157" s="13" t="s">
        <v>77</v>
      </c>
      <c r="AY157" s="234" t="s">
        <v>134</v>
      </c>
    </row>
    <row r="158" s="2" customFormat="1" ht="24.15" customHeight="1">
      <c r="A158" s="39"/>
      <c r="B158" s="40"/>
      <c r="C158" s="205" t="s">
        <v>589</v>
      </c>
      <c r="D158" s="205" t="s">
        <v>136</v>
      </c>
      <c r="E158" s="206" t="s">
        <v>590</v>
      </c>
      <c r="F158" s="207" t="s">
        <v>591</v>
      </c>
      <c r="G158" s="208" t="s">
        <v>150</v>
      </c>
      <c r="H158" s="209">
        <v>3</v>
      </c>
      <c r="I158" s="210"/>
      <c r="J158" s="211">
        <f>ROUND(I158*H158,2)</f>
        <v>0</v>
      </c>
      <c r="K158" s="207" t="s">
        <v>140</v>
      </c>
      <c r="L158" s="45"/>
      <c r="M158" s="212" t="s">
        <v>19</v>
      </c>
      <c r="N158" s="213" t="s">
        <v>40</v>
      </c>
      <c r="O158" s="85"/>
      <c r="P158" s="214">
        <f>O158*H158</f>
        <v>0</v>
      </c>
      <c r="Q158" s="214">
        <v>0</v>
      </c>
      <c r="R158" s="214">
        <f>Q158*H158</f>
        <v>0</v>
      </c>
      <c r="S158" s="214">
        <v>0</v>
      </c>
      <c r="T158" s="215">
        <f>S158*H158</f>
        <v>0</v>
      </c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R158" s="216" t="s">
        <v>141</v>
      </c>
      <c r="AT158" s="216" t="s">
        <v>136</v>
      </c>
      <c r="AU158" s="216" t="s">
        <v>79</v>
      </c>
      <c r="AY158" s="18" t="s">
        <v>134</v>
      </c>
      <c r="BE158" s="217">
        <f>IF(N158="základní",J158,0)</f>
        <v>0</v>
      </c>
      <c r="BF158" s="217">
        <f>IF(N158="snížená",J158,0)</f>
        <v>0</v>
      </c>
      <c r="BG158" s="217">
        <f>IF(N158="zákl. přenesená",J158,0)</f>
        <v>0</v>
      </c>
      <c r="BH158" s="217">
        <f>IF(N158="sníž. přenesená",J158,0)</f>
        <v>0</v>
      </c>
      <c r="BI158" s="217">
        <f>IF(N158="nulová",J158,0)</f>
        <v>0</v>
      </c>
      <c r="BJ158" s="18" t="s">
        <v>77</v>
      </c>
      <c r="BK158" s="217">
        <f>ROUND(I158*H158,2)</f>
        <v>0</v>
      </c>
      <c r="BL158" s="18" t="s">
        <v>141</v>
      </c>
      <c r="BM158" s="216" t="s">
        <v>592</v>
      </c>
    </row>
    <row r="159" s="2" customFormat="1">
      <c r="A159" s="39"/>
      <c r="B159" s="40"/>
      <c r="C159" s="41"/>
      <c r="D159" s="218" t="s">
        <v>143</v>
      </c>
      <c r="E159" s="41"/>
      <c r="F159" s="219" t="s">
        <v>593</v>
      </c>
      <c r="G159" s="41"/>
      <c r="H159" s="41"/>
      <c r="I159" s="220"/>
      <c r="J159" s="41"/>
      <c r="K159" s="41"/>
      <c r="L159" s="45"/>
      <c r="M159" s="221"/>
      <c r="N159" s="222"/>
      <c r="O159" s="85"/>
      <c r="P159" s="85"/>
      <c r="Q159" s="85"/>
      <c r="R159" s="85"/>
      <c r="S159" s="85"/>
      <c r="T159" s="86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T159" s="18" t="s">
        <v>143</v>
      </c>
      <c r="AU159" s="18" t="s">
        <v>79</v>
      </c>
    </row>
    <row r="160" s="13" customFormat="1">
      <c r="A160" s="13"/>
      <c r="B160" s="223"/>
      <c r="C160" s="224"/>
      <c r="D160" s="225" t="s">
        <v>145</v>
      </c>
      <c r="E160" s="226" t="s">
        <v>19</v>
      </c>
      <c r="F160" s="227" t="s">
        <v>198</v>
      </c>
      <c r="G160" s="224"/>
      <c r="H160" s="228">
        <v>3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145</v>
      </c>
      <c r="AU160" s="234" t="s">
        <v>79</v>
      </c>
      <c r="AV160" s="13" t="s">
        <v>79</v>
      </c>
      <c r="AW160" s="13" t="s">
        <v>31</v>
      </c>
      <c r="AX160" s="13" t="s">
        <v>77</v>
      </c>
      <c r="AY160" s="234" t="s">
        <v>134</v>
      </c>
    </row>
    <row r="161" s="2" customFormat="1" ht="37.8" customHeight="1">
      <c r="A161" s="39"/>
      <c r="B161" s="40"/>
      <c r="C161" s="205" t="s">
        <v>169</v>
      </c>
      <c r="D161" s="205" t="s">
        <v>136</v>
      </c>
      <c r="E161" s="206" t="s">
        <v>247</v>
      </c>
      <c r="F161" s="207" t="s">
        <v>248</v>
      </c>
      <c r="G161" s="208" t="s">
        <v>208</v>
      </c>
      <c r="H161" s="209">
        <v>2903.9499999999998</v>
      </c>
      <c r="I161" s="210"/>
      <c r="J161" s="211">
        <f>ROUND(I161*H161,2)</f>
        <v>0</v>
      </c>
      <c r="K161" s="207" t="s">
        <v>140</v>
      </c>
      <c r="L161" s="45"/>
      <c r="M161" s="212" t="s">
        <v>19</v>
      </c>
      <c r="N161" s="213" t="s">
        <v>40</v>
      </c>
      <c r="O161" s="85"/>
      <c r="P161" s="214">
        <f>O161*H161</f>
        <v>0</v>
      </c>
      <c r="Q161" s="214">
        <v>0</v>
      </c>
      <c r="R161" s="214">
        <f>Q161*H161</f>
        <v>0</v>
      </c>
      <c r="S161" s="214">
        <v>0</v>
      </c>
      <c r="T161" s="215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16" t="s">
        <v>141</v>
      </c>
      <c r="AT161" s="216" t="s">
        <v>136</v>
      </c>
      <c r="AU161" s="216" t="s">
        <v>79</v>
      </c>
      <c r="AY161" s="18" t="s">
        <v>134</v>
      </c>
      <c r="BE161" s="217">
        <f>IF(N161="základní",J161,0)</f>
        <v>0</v>
      </c>
      <c r="BF161" s="217">
        <f>IF(N161="snížená",J161,0)</f>
        <v>0</v>
      </c>
      <c r="BG161" s="217">
        <f>IF(N161="zákl. přenesená",J161,0)</f>
        <v>0</v>
      </c>
      <c r="BH161" s="217">
        <f>IF(N161="sníž. přenesená",J161,0)</f>
        <v>0</v>
      </c>
      <c r="BI161" s="217">
        <f>IF(N161="nulová",J161,0)</f>
        <v>0</v>
      </c>
      <c r="BJ161" s="18" t="s">
        <v>77</v>
      </c>
      <c r="BK161" s="217">
        <f>ROUND(I161*H161,2)</f>
        <v>0</v>
      </c>
      <c r="BL161" s="18" t="s">
        <v>141</v>
      </c>
      <c r="BM161" s="216" t="s">
        <v>594</v>
      </c>
    </row>
    <row r="162" s="2" customFormat="1">
      <c r="A162" s="39"/>
      <c r="B162" s="40"/>
      <c r="C162" s="41"/>
      <c r="D162" s="218" t="s">
        <v>143</v>
      </c>
      <c r="E162" s="41"/>
      <c r="F162" s="219" t="s">
        <v>250</v>
      </c>
      <c r="G162" s="41"/>
      <c r="H162" s="41"/>
      <c r="I162" s="220"/>
      <c r="J162" s="41"/>
      <c r="K162" s="41"/>
      <c r="L162" s="45"/>
      <c r="M162" s="221"/>
      <c r="N162" s="222"/>
      <c r="O162" s="85"/>
      <c r="P162" s="85"/>
      <c r="Q162" s="85"/>
      <c r="R162" s="85"/>
      <c r="S162" s="85"/>
      <c r="T162" s="86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T162" s="18" t="s">
        <v>143</v>
      </c>
      <c r="AU162" s="18" t="s">
        <v>79</v>
      </c>
    </row>
    <row r="163" s="13" customFormat="1">
      <c r="A163" s="13"/>
      <c r="B163" s="223"/>
      <c r="C163" s="224"/>
      <c r="D163" s="225" t="s">
        <v>145</v>
      </c>
      <c r="E163" s="226" t="s">
        <v>19</v>
      </c>
      <c r="F163" s="227" t="s">
        <v>251</v>
      </c>
      <c r="G163" s="224"/>
      <c r="H163" s="228">
        <v>182</v>
      </c>
      <c r="I163" s="229"/>
      <c r="J163" s="224"/>
      <c r="K163" s="224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145</v>
      </c>
      <c r="AU163" s="234" t="s">
        <v>79</v>
      </c>
      <c r="AV163" s="13" t="s">
        <v>79</v>
      </c>
      <c r="AW163" s="13" t="s">
        <v>31</v>
      </c>
      <c r="AX163" s="13" t="s">
        <v>69</v>
      </c>
      <c r="AY163" s="234" t="s">
        <v>134</v>
      </c>
    </row>
    <row r="164" s="13" customFormat="1">
      <c r="A164" s="13"/>
      <c r="B164" s="223"/>
      <c r="C164" s="224"/>
      <c r="D164" s="225" t="s">
        <v>145</v>
      </c>
      <c r="E164" s="226" t="s">
        <v>19</v>
      </c>
      <c r="F164" s="227" t="s">
        <v>252</v>
      </c>
      <c r="G164" s="224"/>
      <c r="H164" s="228">
        <v>4</v>
      </c>
      <c r="I164" s="229"/>
      <c r="J164" s="224"/>
      <c r="K164" s="224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145</v>
      </c>
      <c r="AU164" s="234" t="s">
        <v>79</v>
      </c>
      <c r="AV164" s="13" t="s">
        <v>79</v>
      </c>
      <c r="AW164" s="13" t="s">
        <v>31</v>
      </c>
      <c r="AX164" s="13" t="s">
        <v>69</v>
      </c>
      <c r="AY164" s="234" t="s">
        <v>134</v>
      </c>
    </row>
    <row r="165" s="13" customFormat="1">
      <c r="A165" s="13"/>
      <c r="B165" s="223"/>
      <c r="C165" s="224"/>
      <c r="D165" s="225" t="s">
        <v>145</v>
      </c>
      <c r="E165" s="226" t="s">
        <v>19</v>
      </c>
      <c r="F165" s="227" t="s">
        <v>278</v>
      </c>
      <c r="G165" s="224"/>
      <c r="H165" s="228">
        <v>45</v>
      </c>
      <c r="I165" s="229"/>
      <c r="J165" s="224"/>
      <c r="K165" s="224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145</v>
      </c>
      <c r="AU165" s="234" t="s">
        <v>79</v>
      </c>
      <c r="AV165" s="13" t="s">
        <v>79</v>
      </c>
      <c r="AW165" s="13" t="s">
        <v>31</v>
      </c>
      <c r="AX165" s="13" t="s">
        <v>69</v>
      </c>
      <c r="AY165" s="234" t="s">
        <v>134</v>
      </c>
    </row>
    <row r="166" s="13" customFormat="1">
      <c r="A166" s="13"/>
      <c r="B166" s="223"/>
      <c r="C166" s="224"/>
      <c r="D166" s="225" t="s">
        <v>145</v>
      </c>
      <c r="E166" s="226" t="s">
        <v>19</v>
      </c>
      <c r="F166" s="227" t="s">
        <v>595</v>
      </c>
      <c r="G166" s="224"/>
      <c r="H166" s="228">
        <v>216</v>
      </c>
      <c r="I166" s="229"/>
      <c r="J166" s="224"/>
      <c r="K166" s="224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145</v>
      </c>
      <c r="AU166" s="234" t="s">
        <v>79</v>
      </c>
      <c r="AV166" s="13" t="s">
        <v>79</v>
      </c>
      <c r="AW166" s="13" t="s">
        <v>31</v>
      </c>
      <c r="AX166" s="13" t="s">
        <v>69</v>
      </c>
      <c r="AY166" s="234" t="s">
        <v>134</v>
      </c>
    </row>
    <row r="167" s="13" customFormat="1">
      <c r="A167" s="13"/>
      <c r="B167" s="223"/>
      <c r="C167" s="224"/>
      <c r="D167" s="225" t="s">
        <v>145</v>
      </c>
      <c r="E167" s="226" t="s">
        <v>19</v>
      </c>
      <c r="F167" s="227" t="s">
        <v>596</v>
      </c>
      <c r="G167" s="224"/>
      <c r="H167" s="228">
        <v>1620</v>
      </c>
      <c r="I167" s="229"/>
      <c r="J167" s="224"/>
      <c r="K167" s="224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145</v>
      </c>
      <c r="AU167" s="234" t="s">
        <v>79</v>
      </c>
      <c r="AV167" s="13" t="s">
        <v>79</v>
      </c>
      <c r="AW167" s="13" t="s">
        <v>31</v>
      </c>
      <c r="AX167" s="13" t="s">
        <v>69</v>
      </c>
      <c r="AY167" s="234" t="s">
        <v>134</v>
      </c>
    </row>
    <row r="168" s="13" customFormat="1">
      <c r="A168" s="13"/>
      <c r="B168" s="223"/>
      <c r="C168" s="224"/>
      <c r="D168" s="225" t="s">
        <v>145</v>
      </c>
      <c r="E168" s="226" t="s">
        <v>19</v>
      </c>
      <c r="F168" s="227" t="s">
        <v>597</v>
      </c>
      <c r="G168" s="224"/>
      <c r="H168" s="228">
        <v>817.60000000000002</v>
      </c>
      <c r="I168" s="229"/>
      <c r="J168" s="224"/>
      <c r="K168" s="224"/>
      <c r="L168" s="230"/>
      <c r="M168" s="231"/>
      <c r="N168" s="232"/>
      <c r="O168" s="232"/>
      <c r="P168" s="232"/>
      <c r="Q168" s="232"/>
      <c r="R168" s="232"/>
      <c r="S168" s="232"/>
      <c r="T168" s="23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34" t="s">
        <v>145</v>
      </c>
      <c r="AU168" s="234" t="s">
        <v>79</v>
      </c>
      <c r="AV168" s="13" t="s">
        <v>79</v>
      </c>
      <c r="AW168" s="13" t="s">
        <v>31</v>
      </c>
      <c r="AX168" s="13" t="s">
        <v>69</v>
      </c>
      <c r="AY168" s="234" t="s">
        <v>134</v>
      </c>
    </row>
    <row r="169" s="13" customFormat="1">
      <c r="A169" s="13"/>
      <c r="B169" s="223"/>
      <c r="C169" s="224"/>
      <c r="D169" s="225" t="s">
        <v>145</v>
      </c>
      <c r="E169" s="226" t="s">
        <v>19</v>
      </c>
      <c r="F169" s="227" t="s">
        <v>598</v>
      </c>
      <c r="G169" s="224"/>
      <c r="H169" s="228">
        <v>19.350000000000001</v>
      </c>
      <c r="I169" s="229"/>
      <c r="J169" s="224"/>
      <c r="K169" s="224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145</v>
      </c>
      <c r="AU169" s="234" t="s">
        <v>79</v>
      </c>
      <c r="AV169" s="13" t="s">
        <v>79</v>
      </c>
      <c r="AW169" s="13" t="s">
        <v>31</v>
      </c>
      <c r="AX169" s="13" t="s">
        <v>69</v>
      </c>
      <c r="AY169" s="234" t="s">
        <v>134</v>
      </c>
    </row>
    <row r="170" s="14" customFormat="1">
      <c r="A170" s="14"/>
      <c r="B170" s="235"/>
      <c r="C170" s="236"/>
      <c r="D170" s="225" t="s">
        <v>145</v>
      </c>
      <c r="E170" s="237" t="s">
        <v>19</v>
      </c>
      <c r="F170" s="238" t="s">
        <v>197</v>
      </c>
      <c r="G170" s="236"/>
      <c r="H170" s="239">
        <v>2903.9499999999998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145</v>
      </c>
      <c r="AU170" s="245" t="s">
        <v>79</v>
      </c>
      <c r="AV170" s="14" t="s">
        <v>141</v>
      </c>
      <c r="AW170" s="14" t="s">
        <v>31</v>
      </c>
      <c r="AX170" s="14" t="s">
        <v>77</v>
      </c>
      <c r="AY170" s="245" t="s">
        <v>134</v>
      </c>
    </row>
    <row r="171" s="2" customFormat="1" ht="37.8" customHeight="1">
      <c r="A171" s="39"/>
      <c r="B171" s="40"/>
      <c r="C171" s="205" t="s">
        <v>599</v>
      </c>
      <c r="D171" s="205" t="s">
        <v>136</v>
      </c>
      <c r="E171" s="206" t="s">
        <v>260</v>
      </c>
      <c r="F171" s="207" t="s">
        <v>261</v>
      </c>
      <c r="G171" s="208" t="s">
        <v>208</v>
      </c>
      <c r="H171" s="209">
        <v>3240</v>
      </c>
      <c r="I171" s="210"/>
      <c r="J171" s="211">
        <f>ROUND(I171*H171,2)</f>
        <v>0</v>
      </c>
      <c r="K171" s="207" t="s">
        <v>140</v>
      </c>
      <c r="L171" s="45"/>
      <c r="M171" s="212" t="s">
        <v>19</v>
      </c>
      <c r="N171" s="213" t="s">
        <v>40</v>
      </c>
      <c r="O171" s="85"/>
      <c r="P171" s="214">
        <f>O171*H171</f>
        <v>0</v>
      </c>
      <c r="Q171" s="214">
        <v>0</v>
      </c>
      <c r="R171" s="214">
        <f>Q171*H171</f>
        <v>0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141</v>
      </c>
      <c r="AT171" s="216" t="s">
        <v>136</v>
      </c>
      <c r="AU171" s="216" t="s">
        <v>79</v>
      </c>
      <c r="AY171" s="18" t="s">
        <v>134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77</v>
      </c>
      <c r="BK171" s="217">
        <f>ROUND(I171*H171,2)</f>
        <v>0</v>
      </c>
      <c r="BL171" s="18" t="s">
        <v>141</v>
      </c>
      <c r="BM171" s="216" t="s">
        <v>600</v>
      </c>
    </row>
    <row r="172" s="2" customFormat="1">
      <c r="A172" s="39"/>
      <c r="B172" s="40"/>
      <c r="C172" s="41"/>
      <c r="D172" s="218" t="s">
        <v>143</v>
      </c>
      <c r="E172" s="41"/>
      <c r="F172" s="219" t="s">
        <v>263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143</v>
      </c>
      <c r="AU172" s="18" t="s">
        <v>79</v>
      </c>
    </row>
    <row r="173" s="13" customFormat="1">
      <c r="A173" s="13"/>
      <c r="B173" s="223"/>
      <c r="C173" s="224"/>
      <c r="D173" s="225" t="s">
        <v>145</v>
      </c>
      <c r="E173" s="226" t="s">
        <v>19</v>
      </c>
      <c r="F173" s="227" t="s">
        <v>601</v>
      </c>
      <c r="G173" s="224"/>
      <c r="H173" s="228">
        <v>3240</v>
      </c>
      <c r="I173" s="229"/>
      <c r="J173" s="224"/>
      <c r="K173" s="224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145</v>
      </c>
      <c r="AU173" s="234" t="s">
        <v>79</v>
      </c>
      <c r="AV173" s="13" t="s">
        <v>79</v>
      </c>
      <c r="AW173" s="13" t="s">
        <v>31</v>
      </c>
      <c r="AX173" s="13" t="s">
        <v>77</v>
      </c>
      <c r="AY173" s="234" t="s">
        <v>134</v>
      </c>
    </row>
    <row r="174" s="2" customFormat="1" ht="24.15" customHeight="1">
      <c r="A174" s="39"/>
      <c r="B174" s="40"/>
      <c r="C174" s="205" t="s">
        <v>602</v>
      </c>
      <c r="D174" s="205" t="s">
        <v>136</v>
      </c>
      <c r="E174" s="206" t="s">
        <v>266</v>
      </c>
      <c r="F174" s="207" t="s">
        <v>267</v>
      </c>
      <c r="G174" s="208" t="s">
        <v>208</v>
      </c>
      <c r="H174" s="209">
        <v>3089.9499999999998</v>
      </c>
      <c r="I174" s="210"/>
      <c r="J174" s="211">
        <f>ROUND(I174*H174,2)</f>
        <v>0</v>
      </c>
      <c r="K174" s="207" t="s">
        <v>140</v>
      </c>
      <c r="L174" s="45"/>
      <c r="M174" s="212" t="s">
        <v>19</v>
      </c>
      <c r="N174" s="213" t="s">
        <v>40</v>
      </c>
      <c r="O174" s="85"/>
      <c r="P174" s="214">
        <f>O174*H174</f>
        <v>0</v>
      </c>
      <c r="Q174" s="214">
        <v>0</v>
      </c>
      <c r="R174" s="214">
        <f>Q174*H174</f>
        <v>0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141</v>
      </c>
      <c r="AT174" s="216" t="s">
        <v>136</v>
      </c>
      <c r="AU174" s="216" t="s">
        <v>79</v>
      </c>
      <c r="AY174" s="18" t="s">
        <v>134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77</v>
      </c>
      <c r="BK174" s="217">
        <f>ROUND(I174*H174,2)</f>
        <v>0</v>
      </c>
      <c r="BL174" s="18" t="s">
        <v>141</v>
      </c>
      <c r="BM174" s="216" t="s">
        <v>603</v>
      </c>
    </row>
    <row r="175" s="2" customFormat="1">
      <c r="A175" s="39"/>
      <c r="B175" s="40"/>
      <c r="C175" s="41"/>
      <c r="D175" s="218" t="s">
        <v>143</v>
      </c>
      <c r="E175" s="41"/>
      <c r="F175" s="219" t="s">
        <v>269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143</v>
      </c>
      <c r="AU175" s="18" t="s">
        <v>79</v>
      </c>
    </row>
    <row r="176" s="13" customFormat="1">
      <c r="A176" s="13"/>
      <c r="B176" s="223"/>
      <c r="C176" s="224"/>
      <c r="D176" s="225" t="s">
        <v>145</v>
      </c>
      <c r="E176" s="226" t="s">
        <v>19</v>
      </c>
      <c r="F176" s="227" t="s">
        <v>270</v>
      </c>
      <c r="G176" s="224"/>
      <c r="H176" s="228">
        <v>364</v>
      </c>
      <c r="I176" s="229"/>
      <c r="J176" s="224"/>
      <c r="K176" s="224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145</v>
      </c>
      <c r="AU176" s="234" t="s">
        <v>79</v>
      </c>
      <c r="AV176" s="13" t="s">
        <v>79</v>
      </c>
      <c r="AW176" s="13" t="s">
        <v>31</v>
      </c>
      <c r="AX176" s="13" t="s">
        <v>69</v>
      </c>
      <c r="AY176" s="234" t="s">
        <v>134</v>
      </c>
    </row>
    <row r="177" s="13" customFormat="1">
      <c r="A177" s="13"/>
      <c r="B177" s="223"/>
      <c r="C177" s="224"/>
      <c r="D177" s="225" t="s">
        <v>145</v>
      </c>
      <c r="E177" s="226" t="s">
        <v>19</v>
      </c>
      <c r="F177" s="227" t="s">
        <v>277</v>
      </c>
      <c r="G177" s="224"/>
      <c r="H177" s="228">
        <v>8</v>
      </c>
      <c r="I177" s="229"/>
      <c r="J177" s="224"/>
      <c r="K177" s="224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145</v>
      </c>
      <c r="AU177" s="234" t="s">
        <v>79</v>
      </c>
      <c r="AV177" s="13" t="s">
        <v>79</v>
      </c>
      <c r="AW177" s="13" t="s">
        <v>31</v>
      </c>
      <c r="AX177" s="13" t="s">
        <v>69</v>
      </c>
      <c r="AY177" s="234" t="s">
        <v>134</v>
      </c>
    </row>
    <row r="178" s="13" customFormat="1">
      <c r="A178" s="13"/>
      <c r="B178" s="223"/>
      <c r="C178" s="224"/>
      <c r="D178" s="225" t="s">
        <v>145</v>
      </c>
      <c r="E178" s="226" t="s">
        <v>19</v>
      </c>
      <c r="F178" s="227" t="s">
        <v>278</v>
      </c>
      <c r="G178" s="224"/>
      <c r="H178" s="228">
        <v>45</v>
      </c>
      <c r="I178" s="229"/>
      <c r="J178" s="224"/>
      <c r="K178" s="224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145</v>
      </c>
      <c r="AU178" s="234" t="s">
        <v>79</v>
      </c>
      <c r="AV178" s="13" t="s">
        <v>79</v>
      </c>
      <c r="AW178" s="13" t="s">
        <v>31</v>
      </c>
      <c r="AX178" s="13" t="s">
        <v>69</v>
      </c>
      <c r="AY178" s="234" t="s">
        <v>134</v>
      </c>
    </row>
    <row r="179" s="13" customFormat="1">
      <c r="A179" s="13"/>
      <c r="B179" s="223"/>
      <c r="C179" s="224"/>
      <c r="D179" s="225" t="s">
        <v>145</v>
      </c>
      <c r="E179" s="226" t="s">
        <v>19</v>
      </c>
      <c r="F179" s="227" t="s">
        <v>604</v>
      </c>
      <c r="G179" s="224"/>
      <c r="H179" s="228">
        <v>216</v>
      </c>
      <c r="I179" s="229"/>
      <c r="J179" s="224"/>
      <c r="K179" s="224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145</v>
      </c>
      <c r="AU179" s="234" t="s">
        <v>79</v>
      </c>
      <c r="AV179" s="13" t="s">
        <v>79</v>
      </c>
      <c r="AW179" s="13" t="s">
        <v>31</v>
      </c>
      <c r="AX179" s="13" t="s">
        <v>69</v>
      </c>
      <c r="AY179" s="234" t="s">
        <v>134</v>
      </c>
    </row>
    <row r="180" s="13" customFormat="1">
      <c r="A180" s="13"/>
      <c r="B180" s="223"/>
      <c r="C180" s="224"/>
      <c r="D180" s="225" t="s">
        <v>145</v>
      </c>
      <c r="E180" s="226" t="s">
        <v>19</v>
      </c>
      <c r="F180" s="227" t="s">
        <v>605</v>
      </c>
      <c r="G180" s="224"/>
      <c r="H180" s="228">
        <v>817.60000000000002</v>
      </c>
      <c r="I180" s="229"/>
      <c r="J180" s="224"/>
      <c r="K180" s="224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145</v>
      </c>
      <c r="AU180" s="234" t="s">
        <v>79</v>
      </c>
      <c r="AV180" s="13" t="s">
        <v>79</v>
      </c>
      <c r="AW180" s="13" t="s">
        <v>31</v>
      </c>
      <c r="AX180" s="13" t="s">
        <v>69</v>
      </c>
      <c r="AY180" s="234" t="s">
        <v>134</v>
      </c>
    </row>
    <row r="181" s="13" customFormat="1">
      <c r="A181" s="13"/>
      <c r="B181" s="223"/>
      <c r="C181" s="224"/>
      <c r="D181" s="225" t="s">
        <v>145</v>
      </c>
      <c r="E181" s="226" t="s">
        <v>19</v>
      </c>
      <c r="F181" s="227" t="s">
        <v>606</v>
      </c>
      <c r="G181" s="224"/>
      <c r="H181" s="228">
        <v>1620</v>
      </c>
      <c r="I181" s="229"/>
      <c r="J181" s="224"/>
      <c r="K181" s="224"/>
      <c r="L181" s="230"/>
      <c r="M181" s="231"/>
      <c r="N181" s="232"/>
      <c r="O181" s="232"/>
      <c r="P181" s="232"/>
      <c r="Q181" s="232"/>
      <c r="R181" s="232"/>
      <c r="S181" s="232"/>
      <c r="T181" s="23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T181" s="234" t="s">
        <v>145</v>
      </c>
      <c r="AU181" s="234" t="s">
        <v>79</v>
      </c>
      <c r="AV181" s="13" t="s">
        <v>79</v>
      </c>
      <c r="AW181" s="13" t="s">
        <v>31</v>
      </c>
      <c r="AX181" s="13" t="s">
        <v>69</v>
      </c>
      <c r="AY181" s="234" t="s">
        <v>134</v>
      </c>
    </row>
    <row r="182" s="13" customFormat="1">
      <c r="A182" s="13"/>
      <c r="B182" s="223"/>
      <c r="C182" s="224"/>
      <c r="D182" s="225" t="s">
        <v>145</v>
      </c>
      <c r="E182" s="226" t="s">
        <v>19</v>
      </c>
      <c r="F182" s="227" t="s">
        <v>240</v>
      </c>
      <c r="G182" s="224"/>
      <c r="H182" s="228">
        <v>19.350000000000001</v>
      </c>
      <c r="I182" s="229"/>
      <c r="J182" s="224"/>
      <c r="K182" s="224"/>
      <c r="L182" s="230"/>
      <c r="M182" s="231"/>
      <c r="N182" s="232"/>
      <c r="O182" s="232"/>
      <c r="P182" s="232"/>
      <c r="Q182" s="232"/>
      <c r="R182" s="232"/>
      <c r="S182" s="232"/>
      <c r="T182" s="23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4" t="s">
        <v>145</v>
      </c>
      <c r="AU182" s="234" t="s">
        <v>79</v>
      </c>
      <c r="AV182" s="13" t="s">
        <v>79</v>
      </c>
      <c r="AW182" s="13" t="s">
        <v>31</v>
      </c>
      <c r="AX182" s="13" t="s">
        <v>69</v>
      </c>
      <c r="AY182" s="234" t="s">
        <v>134</v>
      </c>
    </row>
    <row r="183" s="14" customFormat="1">
      <c r="A183" s="14"/>
      <c r="B183" s="235"/>
      <c r="C183" s="236"/>
      <c r="D183" s="225" t="s">
        <v>145</v>
      </c>
      <c r="E183" s="237" t="s">
        <v>19</v>
      </c>
      <c r="F183" s="238" t="s">
        <v>197</v>
      </c>
      <c r="G183" s="236"/>
      <c r="H183" s="239">
        <v>3089.9499999999998</v>
      </c>
      <c r="I183" s="240"/>
      <c r="J183" s="236"/>
      <c r="K183" s="236"/>
      <c r="L183" s="241"/>
      <c r="M183" s="242"/>
      <c r="N183" s="243"/>
      <c r="O183" s="243"/>
      <c r="P183" s="243"/>
      <c r="Q183" s="243"/>
      <c r="R183" s="243"/>
      <c r="S183" s="243"/>
      <c r="T183" s="24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45" t="s">
        <v>145</v>
      </c>
      <c r="AU183" s="245" t="s">
        <v>79</v>
      </c>
      <c r="AV183" s="14" t="s">
        <v>141</v>
      </c>
      <c r="AW183" s="14" t="s">
        <v>31</v>
      </c>
      <c r="AX183" s="14" t="s">
        <v>77</v>
      </c>
      <c r="AY183" s="245" t="s">
        <v>134</v>
      </c>
    </row>
    <row r="184" s="2" customFormat="1" ht="24.15" customHeight="1">
      <c r="A184" s="39"/>
      <c r="B184" s="40"/>
      <c r="C184" s="205" t="s">
        <v>7</v>
      </c>
      <c r="D184" s="205" t="s">
        <v>136</v>
      </c>
      <c r="E184" s="206" t="s">
        <v>273</v>
      </c>
      <c r="F184" s="207" t="s">
        <v>274</v>
      </c>
      <c r="G184" s="208" t="s">
        <v>208</v>
      </c>
      <c r="H184" s="209">
        <v>1136.5999999999999</v>
      </c>
      <c r="I184" s="210"/>
      <c r="J184" s="211">
        <f>ROUND(I184*H184,2)</f>
        <v>0</v>
      </c>
      <c r="K184" s="207" t="s">
        <v>140</v>
      </c>
      <c r="L184" s="45"/>
      <c r="M184" s="212" t="s">
        <v>19</v>
      </c>
      <c r="N184" s="213" t="s">
        <v>40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141</v>
      </c>
      <c r="AT184" s="216" t="s">
        <v>136</v>
      </c>
      <c r="AU184" s="216" t="s">
        <v>79</v>
      </c>
      <c r="AY184" s="18" t="s">
        <v>134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77</v>
      </c>
      <c r="BK184" s="217">
        <f>ROUND(I184*H184,2)</f>
        <v>0</v>
      </c>
      <c r="BL184" s="18" t="s">
        <v>141</v>
      </c>
      <c r="BM184" s="216" t="s">
        <v>607</v>
      </c>
    </row>
    <row r="185" s="2" customFormat="1">
      <c r="A185" s="39"/>
      <c r="B185" s="40"/>
      <c r="C185" s="41"/>
      <c r="D185" s="218" t="s">
        <v>143</v>
      </c>
      <c r="E185" s="41"/>
      <c r="F185" s="219" t="s">
        <v>276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143</v>
      </c>
      <c r="AU185" s="18" t="s">
        <v>79</v>
      </c>
    </row>
    <row r="186" s="13" customFormat="1">
      <c r="A186" s="13"/>
      <c r="B186" s="223"/>
      <c r="C186" s="224"/>
      <c r="D186" s="225" t="s">
        <v>145</v>
      </c>
      <c r="E186" s="226" t="s">
        <v>19</v>
      </c>
      <c r="F186" s="227" t="s">
        <v>258</v>
      </c>
      <c r="G186" s="224"/>
      <c r="H186" s="228">
        <v>50</v>
      </c>
      <c r="I186" s="229"/>
      <c r="J186" s="224"/>
      <c r="K186" s="224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145</v>
      </c>
      <c r="AU186" s="234" t="s">
        <v>79</v>
      </c>
      <c r="AV186" s="13" t="s">
        <v>79</v>
      </c>
      <c r="AW186" s="13" t="s">
        <v>31</v>
      </c>
      <c r="AX186" s="13" t="s">
        <v>69</v>
      </c>
      <c r="AY186" s="234" t="s">
        <v>134</v>
      </c>
    </row>
    <row r="187" s="13" customFormat="1">
      <c r="A187" s="13"/>
      <c r="B187" s="223"/>
      <c r="C187" s="224"/>
      <c r="D187" s="225" t="s">
        <v>145</v>
      </c>
      <c r="E187" s="226" t="s">
        <v>19</v>
      </c>
      <c r="F187" s="227" t="s">
        <v>277</v>
      </c>
      <c r="G187" s="224"/>
      <c r="H187" s="228">
        <v>8</v>
      </c>
      <c r="I187" s="229"/>
      <c r="J187" s="224"/>
      <c r="K187" s="224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145</v>
      </c>
      <c r="AU187" s="234" t="s">
        <v>79</v>
      </c>
      <c r="AV187" s="13" t="s">
        <v>79</v>
      </c>
      <c r="AW187" s="13" t="s">
        <v>31</v>
      </c>
      <c r="AX187" s="13" t="s">
        <v>69</v>
      </c>
      <c r="AY187" s="234" t="s">
        <v>134</v>
      </c>
    </row>
    <row r="188" s="13" customFormat="1">
      <c r="A188" s="13"/>
      <c r="B188" s="223"/>
      <c r="C188" s="224"/>
      <c r="D188" s="225" t="s">
        <v>145</v>
      </c>
      <c r="E188" s="226" t="s">
        <v>19</v>
      </c>
      <c r="F188" s="227" t="s">
        <v>278</v>
      </c>
      <c r="G188" s="224"/>
      <c r="H188" s="228">
        <v>45</v>
      </c>
      <c r="I188" s="229"/>
      <c r="J188" s="224"/>
      <c r="K188" s="224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145</v>
      </c>
      <c r="AU188" s="234" t="s">
        <v>79</v>
      </c>
      <c r="AV188" s="13" t="s">
        <v>79</v>
      </c>
      <c r="AW188" s="13" t="s">
        <v>31</v>
      </c>
      <c r="AX188" s="13" t="s">
        <v>69</v>
      </c>
      <c r="AY188" s="234" t="s">
        <v>134</v>
      </c>
    </row>
    <row r="189" s="13" customFormat="1">
      <c r="A189" s="13"/>
      <c r="B189" s="223"/>
      <c r="C189" s="224"/>
      <c r="D189" s="225" t="s">
        <v>145</v>
      </c>
      <c r="E189" s="226" t="s">
        <v>19</v>
      </c>
      <c r="F189" s="227" t="s">
        <v>595</v>
      </c>
      <c r="G189" s="224"/>
      <c r="H189" s="228">
        <v>216</v>
      </c>
      <c r="I189" s="229"/>
      <c r="J189" s="224"/>
      <c r="K189" s="224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145</v>
      </c>
      <c r="AU189" s="234" t="s">
        <v>79</v>
      </c>
      <c r="AV189" s="13" t="s">
        <v>79</v>
      </c>
      <c r="AW189" s="13" t="s">
        <v>31</v>
      </c>
      <c r="AX189" s="13" t="s">
        <v>69</v>
      </c>
      <c r="AY189" s="234" t="s">
        <v>134</v>
      </c>
    </row>
    <row r="190" s="13" customFormat="1">
      <c r="A190" s="13"/>
      <c r="B190" s="223"/>
      <c r="C190" s="224"/>
      <c r="D190" s="225" t="s">
        <v>145</v>
      </c>
      <c r="E190" s="226" t="s">
        <v>19</v>
      </c>
      <c r="F190" s="227" t="s">
        <v>605</v>
      </c>
      <c r="G190" s="224"/>
      <c r="H190" s="228">
        <v>817.60000000000002</v>
      </c>
      <c r="I190" s="229"/>
      <c r="J190" s="224"/>
      <c r="K190" s="224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145</v>
      </c>
      <c r="AU190" s="234" t="s">
        <v>79</v>
      </c>
      <c r="AV190" s="13" t="s">
        <v>79</v>
      </c>
      <c r="AW190" s="13" t="s">
        <v>31</v>
      </c>
      <c r="AX190" s="13" t="s">
        <v>69</v>
      </c>
      <c r="AY190" s="234" t="s">
        <v>134</v>
      </c>
    </row>
    <row r="191" s="14" customFormat="1">
      <c r="A191" s="14"/>
      <c r="B191" s="235"/>
      <c r="C191" s="236"/>
      <c r="D191" s="225" t="s">
        <v>145</v>
      </c>
      <c r="E191" s="237" t="s">
        <v>19</v>
      </c>
      <c r="F191" s="238" t="s">
        <v>197</v>
      </c>
      <c r="G191" s="236"/>
      <c r="H191" s="239">
        <v>1136.5999999999999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145</v>
      </c>
      <c r="AU191" s="245" t="s">
        <v>79</v>
      </c>
      <c r="AV191" s="14" t="s">
        <v>141</v>
      </c>
      <c r="AW191" s="14" t="s">
        <v>31</v>
      </c>
      <c r="AX191" s="14" t="s">
        <v>77</v>
      </c>
      <c r="AY191" s="245" t="s">
        <v>134</v>
      </c>
    </row>
    <row r="192" s="2" customFormat="1" ht="24.15" customHeight="1">
      <c r="A192" s="39"/>
      <c r="B192" s="40"/>
      <c r="C192" s="205" t="s">
        <v>608</v>
      </c>
      <c r="D192" s="205" t="s">
        <v>136</v>
      </c>
      <c r="E192" s="206" t="s">
        <v>280</v>
      </c>
      <c r="F192" s="207" t="s">
        <v>281</v>
      </c>
      <c r="G192" s="208" t="s">
        <v>282</v>
      </c>
      <c r="H192" s="209">
        <v>432</v>
      </c>
      <c r="I192" s="210"/>
      <c r="J192" s="211">
        <f>ROUND(I192*H192,2)</f>
        <v>0</v>
      </c>
      <c r="K192" s="207" t="s">
        <v>140</v>
      </c>
      <c r="L192" s="45"/>
      <c r="M192" s="212" t="s">
        <v>19</v>
      </c>
      <c r="N192" s="213" t="s">
        <v>40</v>
      </c>
      <c r="O192" s="85"/>
      <c r="P192" s="214">
        <f>O192*H192</f>
        <v>0</v>
      </c>
      <c r="Q192" s="214">
        <v>0</v>
      </c>
      <c r="R192" s="214">
        <f>Q192*H192</f>
        <v>0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141</v>
      </c>
      <c r="AT192" s="216" t="s">
        <v>136</v>
      </c>
      <c r="AU192" s="216" t="s">
        <v>79</v>
      </c>
      <c r="AY192" s="18" t="s">
        <v>134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77</v>
      </c>
      <c r="BK192" s="217">
        <f>ROUND(I192*H192,2)</f>
        <v>0</v>
      </c>
      <c r="BL192" s="18" t="s">
        <v>141</v>
      </c>
      <c r="BM192" s="216" t="s">
        <v>609</v>
      </c>
    </row>
    <row r="193" s="2" customFormat="1">
      <c r="A193" s="39"/>
      <c r="B193" s="40"/>
      <c r="C193" s="41"/>
      <c r="D193" s="218" t="s">
        <v>143</v>
      </c>
      <c r="E193" s="41"/>
      <c r="F193" s="219" t="s">
        <v>284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143</v>
      </c>
      <c r="AU193" s="18" t="s">
        <v>79</v>
      </c>
    </row>
    <row r="194" s="2" customFormat="1">
      <c r="A194" s="39"/>
      <c r="B194" s="40"/>
      <c r="C194" s="41"/>
      <c r="D194" s="225" t="s">
        <v>285</v>
      </c>
      <c r="E194" s="41"/>
      <c r="F194" s="246" t="s">
        <v>286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285</v>
      </c>
      <c r="AU194" s="18" t="s">
        <v>79</v>
      </c>
    </row>
    <row r="195" s="13" customFormat="1">
      <c r="A195" s="13"/>
      <c r="B195" s="223"/>
      <c r="C195" s="224"/>
      <c r="D195" s="225" t="s">
        <v>145</v>
      </c>
      <c r="E195" s="226" t="s">
        <v>19</v>
      </c>
      <c r="F195" s="227" t="s">
        <v>610</v>
      </c>
      <c r="G195" s="224"/>
      <c r="H195" s="228">
        <v>432</v>
      </c>
      <c r="I195" s="229"/>
      <c r="J195" s="224"/>
      <c r="K195" s="224"/>
      <c r="L195" s="230"/>
      <c r="M195" s="231"/>
      <c r="N195" s="232"/>
      <c r="O195" s="232"/>
      <c r="P195" s="232"/>
      <c r="Q195" s="232"/>
      <c r="R195" s="232"/>
      <c r="S195" s="232"/>
      <c r="T195" s="233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4" t="s">
        <v>145</v>
      </c>
      <c r="AU195" s="234" t="s">
        <v>79</v>
      </c>
      <c r="AV195" s="13" t="s">
        <v>79</v>
      </c>
      <c r="AW195" s="13" t="s">
        <v>31</v>
      </c>
      <c r="AX195" s="13" t="s">
        <v>77</v>
      </c>
      <c r="AY195" s="234" t="s">
        <v>134</v>
      </c>
    </row>
    <row r="196" s="2" customFormat="1" ht="24.15" customHeight="1">
      <c r="A196" s="39"/>
      <c r="B196" s="40"/>
      <c r="C196" s="205" t="s">
        <v>611</v>
      </c>
      <c r="D196" s="205" t="s">
        <v>136</v>
      </c>
      <c r="E196" s="206" t="s">
        <v>289</v>
      </c>
      <c r="F196" s="207" t="s">
        <v>290</v>
      </c>
      <c r="G196" s="208" t="s">
        <v>208</v>
      </c>
      <c r="H196" s="209">
        <v>216</v>
      </c>
      <c r="I196" s="210"/>
      <c r="J196" s="211">
        <f>ROUND(I196*H196,2)</f>
        <v>0</v>
      </c>
      <c r="K196" s="207" t="s">
        <v>140</v>
      </c>
      <c r="L196" s="45"/>
      <c r="M196" s="212" t="s">
        <v>19</v>
      </c>
      <c r="N196" s="213" t="s">
        <v>40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</v>
      </c>
      <c r="T196" s="215">
        <f>S196*H196</f>
        <v>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141</v>
      </c>
      <c r="AT196" s="216" t="s">
        <v>136</v>
      </c>
      <c r="AU196" s="216" t="s">
        <v>79</v>
      </c>
      <c r="AY196" s="18" t="s">
        <v>134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77</v>
      </c>
      <c r="BK196" s="217">
        <f>ROUND(I196*H196,2)</f>
        <v>0</v>
      </c>
      <c r="BL196" s="18" t="s">
        <v>141</v>
      </c>
      <c r="BM196" s="216" t="s">
        <v>612</v>
      </c>
    </row>
    <row r="197" s="2" customFormat="1">
      <c r="A197" s="39"/>
      <c r="B197" s="40"/>
      <c r="C197" s="41"/>
      <c r="D197" s="218" t="s">
        <v>143</v>
      </c>
      <c r="E197" s="41"/>
      <c r="F197" s="219" t="s">
        <v>292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143</v>
      </c>
      <c r="AU197" s="18" t="s">
        <v>79</v>
      </c>
    </row>
    <row r="198" s="2" customFormat="1">
      <c r="A198" s="39"/>
      <c r="B198" s="40"/>
      <c r="C198" s="41"/>
      <c r="D198" s="225" t="s">
        <v>285</v>
      </c>
      <c r="E198" s="41"/>
      <c r="F198" s="246" t="s">
        <v>293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285</v>
      </c>
      <c r="AU198" s="18" t="s">
        <v>79</v>
      </c>
    </row>
    <row r="199" s="13" customFormat="1">
      <c r="A199" s="13"/>
      <c r="B199" s="223"/>
      <c r="C199" s="224"/>
      <c r="D199" s="225" t="s">
        <v>145</v>
      </c>
      <c r="E199" s="226" t="s">
        <v>19</v>
      </c>
      <c r="F199" s="227" t="s">
        <v>604</v>
      </c>
      <c r="G199" s="224"/>
      <c r="H199" s="228">
        <v>216</v>
      </c>
      <c r="I199" s="229"/>
      <c r="J199" s="224"/>
      <c r="K199" s="224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145</v>
      </c>
      <c r="AU199" s="234" t="s">
        <v>79</v>
      </c>
      <c r="AV199" s="13" t="s">
        <v>79</v>
      </c>
      <c r="AW199" s="13" t="s">
        <v>31</v>
      </c>
      <c r="AX199" s="13" t="s">
        <v>77</v>
      </c>
      <c r="AY199" s="234" t="s">
        <v>134</v>
      </c>
    </row>
    <row r="200" s="2" customFormat="1" ht="24.15" customHeight="1">
      <c r="A200" s="39"/>
      <c r="B200" s="40"/>
      <c r="C200" s="205" t="s">
        <v>613</v>
      </c>
      <c r="D200" s="205" t="s">
        <v>136</v>
      </c>
      <c r="E200" s="206" t="s">
        <v>304</v>
      </c>
      <c r="F200" s="207" t="s">
        <v>305</v>
      </c>
      <c r="G200" s="208" t="s">
        <v>139</v>
      </c>
      <c r="H200" s="209">
        <v>415</v>
      </c>
      <c r="I200" s="210"/>
      <c r="J200" s="211">
        <f>ROUND(I200*H200,2)</f>
        <v>0</v>
      </c>
      <c r="K200" s="207" t="s">
        <v>140</v>
      </c>
      <c r="L200" s="45"/>
      <c r="M200" s="212" t="s">
        <v>19</v>
      </c>
      <c r="N200" s="213" t="s">
        <v>40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141</v>
      </c>
      <c r="AT200" s="216" t="s">
        <v>136</v>
      </c>
      <c r="AU200" s="216" t="s">
        <v>79</v>
      </c>
      <c r="AY200" s="18" t="s">
        <v>134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77</v>
      </c>
      <c r="BK200" s="217">
        <f>ROUND(I200*H200,2)</f>
        <v>0</v>
      </c>
      <c r="BL200" s="18" t="s">
        <v>141</v>
      </c>
      <c r="BM200" s="216" t="s">
        <v>614</v>
      </c>
    </row>
    <row r="201" s="2" customFormat="1">
      <c r="A201" s="39"/>
      <c r="B201" s="40"/>
      <c r="C201" s="41"/>
      <c r="D201" s="218" t="s">
        <v>143</v>
      </c>
      <c r="E201" s="41"/>
      <c r="F201" s="219" t="s">
        <v>307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143</v>
      </c>
      <c r="AU201" s="18" t="s">
        <v>79</v>
      </c>
    </row>
    <row r="202" s="13" customFormat="1">
      <c r="A202" s="13"/>
      <c r="B202" s="223"/>
      <c r="C202" s="224"/>
      <c r="D202" s="225" t="s">
        <v>145</v>
      </c>
      <c r="E202" s="226" t="s">
        <v>19</v>
      </c>
      <c r="F202" s="227" t="s">
        <v>615</v>
      </c>
      <c r="G202" s="224"/>
      <c r="H202" s="228">
        <v>415</v>
      </c>
      <c r="I202" s="229"/>
      <c r="J202" s="224"/>
      <c r="K202" s="224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145</v>
      </c>
      <c r="AU202" s="234" t="s">
        <v>79</v>
      </c>
      <c r="AV202" s="13" t="s">
        <v>79</v>
      </c>
      <c r="AW202" s="13" t="s">
        <v>31</v>
      </c>
      <c r="AX202" s="13" t="s">
        <v>69</v>
      </c>
      <c r="AY202" s="234" t="s">
        <v>134</v>
      </c>
    </row>
    <row r="203" s="14" customFormat="1">
      <c r="A203" s="14"/>
      <c r="B203" s="235"/>
      <c r="C203" s="236"/>
      <c r="D203" s="225" t="s">
        <v>145</v>
      </c>
      <c r="E203" s="237" t="s">
        <v>19</v>
      </c>
      <c r="F203" s="238" t="s">
        <v>197</v>
      </c>
      <c r="G203" s="236"/>
      <c r="H203" s="239">
        <v>415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145</v>
      </c>
      <c r="AU203" s="245" t="s">
        <v>79</v>
      </c>
      <c r="AV203" s="14" t="s">
        <v>141</v>
      </c>
      <c r="AW203" s="14" t="s">
        <v>31</v>
      </c>
      <c r="AX203" s="14" t="s">
        <v>77</v>
      </c>
      <c r="AY203" s="245" t="s">
        <v>134</v>
      </c>
    </row>
    <row r="204" s="2" customFormat="1" ht="16.5" customHeight="1">
      <c r="A204" s="39"/>
      <c r="B204" s="40"/>
      <c r="C204" s="205" t="s">
        <v>616</v>
      </c>
      <c r="D204" s="205" t="s">
        <v>136</v>
      </c>
      <c r="E204" s="206" t="s">
        <v>311</v>
      </c>
      <c r="F204" s="207" t="s">
        <v>312</v>
      </c>
      <c r="G204" s="208" t="s">
        <v>139</v>
      </c>
      <c r="H204" s="209">
        <v>537.70000000000005</v>
      </c>
      <c r="I204" s="210"/>
      <c r="J204" s="211">
        <f>ROUND(I204*H204,2)</f>
        <v>0</v>
      </c>
      <c r="K204" s="207" t="s">
        <v>140</v>
      </c>
      <c r="L204" s="45"/>
      <c r="M204" s="212" t="s">
        <v>19</v>
      </c>
      <c r="N204" s="213" t="s">
        <v>40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141</v>
      </c>
      <c r="AT204" s="216" t="s">
        <v>136</v>
      </c>
      <c r="AU204" s="216" t="s">
        <v>79</v>
      </c>
      <c r="AY204" s="18" t="s">
        <v>134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77</v>
      </c>
      <c r="BK204" s="217">
        <f>ROUND(I204*H204,2)</f>
        <v>0</v>
      </c>
      <c r="BL204" s="18" t="s">
        <v>141</v>
      </c>
      <c r="BM204" s="216" t="s">
        <v>617</v>
      </c>
    </row>
    <row r="205" s="2" customFormat="1">
      <c r="A205" s="39"/>
      <c r="B205" s="40"/>
      <c r="C205" s="41"/>
      <c r="D205" s="218" t="s">
        <v>143</v>
      </c>
      <c r="E205" s="41"/>
      <c r="F205" s="219" t="s">
        <v>314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143</v>
      </c>
      <c r="AU205" s="18" t="s">
        <v>79</v>
      </c>
    </row>
    <row r="206" s="13" customFormat="1">
      <c r="A206" s="13"/>
      <c r="B206" s="223"/>
      <c r="C206" s="224"/>
      <c r="D206" s="225" t="s">
        <v>145</v>
      </c>
      <c r="E206" s="226" t="s">
        <v>19</v>
      </c>
      <c r="F206" s="227" t="s">
        <v>340</v>
      </c>
      <c r="G206" s="224"/>
      <c r="H206" s="228">
        <v>105</v>
      </c>
      <c r="I206" s="229"/>
      <c r="J206" s="224"/>
      <c r="K206" s="224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145</v>
      </c>
      <c r="AU206" s="234" t="s">
        <v>79</v>
      </c>
      <c r="AV206" s="13" t="s">
        <v>79</v>
      </c>
      <c r="AW206" s="13" t="s">
        <v>31</v>
      </c>
      <c r="AX206" s="13" t="s">
        <v>69</v>
      </c>
      <c r="AY206" s="234" t="s">
        <v>134</v>
      </c>
    </row>
    <row r="207" s="13" customFormat="1">
      <c r="A207" s="13"/>
      <c r="B207" s="223"/>
      <c r="C207" s="224"/>
      <c r="D207" s="225" t="s">
        <v>145</v>
      </c>
      <c r="E207" s="226" t="s">
        <v>19</v>
      </c>
      <c r="F207" s="227" t="s">
        <v>618</v>
      </c>
      <c r="G207" s="224"/>
      <c r="H207" s="228">
        <v>17.699999999999999</v>
      </c>
      <c r="I207" s="229"/>
      <c r="J207" s="224"/>
      <c r="K207" s="224"/>
      <c r="L207" s="230"/>
      <c r="M207" s="231"/>
      <c r="N207" s="232"/>
      <c r="O207" s="232"/>
      <c r="P207" s="232"/>
      <c r="Q207" s="232"/>
      <c r="R207" s="232"/>
      <c r="S207" s="232"/>
      <c r="T207" s="233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4" t="s">
        <v>145</v>
      </c>
      <c r="AU207" s="234" t="s">
        <v>79</v>
      </c>
      <c r="AV207" s="13" t="s">
        <v>79</v>
      </c>
      <c r="AW207" s="13" t="s">
        <v>31</v>
      </c>
      <c r="AX207" s="13" t="s">
        <v>69</v>
      </c>
      <c r="AY207" s="234" t="s">
        <v>134</v>
      </c>
    </row>
    <row r="208" s="13" customFormat="1">
      <c r="A208" s="13"/>
      <c r="B208" s="223"/>
      <c r="C208" s="224"/>
      <c r="D208" s="225" t="s">
        <v>145</v>
      </c>
      <c r="E208" s="226" t="s">
        <v>19</v>
      </c>
      <c r="F208" s="227" t="s">
        <v>615</v>
      </c>
      <c r="G208" s="224"/>
      <c r="H208" s="228">
        <v>415</v>
      </c>
      <c r="I208" s="229"/>
      <c r="J208" s="224"/>
      <c r="K208" s="224"/>
      <c r="L208" s="230"/>
      <c r="M208" s="231"/>
      <c r="N208" s="232"/>
      <c r="O208" s="232"/>
      <c r="P208" s="232"/>
      <c r="Q208" s="232"/>
      <c r="R208" s="232"/>
      <c r="S208" s="232"/>
      <c r="T208" s="233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4" t="s">
        <v>145</v>
      </c>
      <c r="AU208" s="234" t="s">
        <v>79</v>
      </c>
      <c r="AV208" s="13" t="s">
        <v>79</v>
      </c>
      <c r="AW208" s="13" t="s">
        <v>31</v>
      </c>
      <c r="AX208" s="13" t="s">
        <v>69</v>
      </c>
      <c r="AY208" s="234" t="s">
        <v>134</v>
      </c>
    </row>
    <row r="209" s="14" customFormat="1">
      <c r="A209" s="14"/>
      <c r="B209" s="235"/>
      <c r="C209" s="236"/>
      <c r="D209" s="225" t="s">
        <v>145</v>
      </c>
      <c r="E209" s="237" t="s">
        <v>19</v>
      </c>
      <c r="F209" s="238" t="s">
        <v>197</v>
      </c>
      <c r="G209" s="236"/>
      <c r="H209" s="239">
        <v>537.70000000000005</v>
      </c>
      <c r="I209" s="240"/>
      <c r="J209" s="236"/>
      <c r="K209" s="236"/>
      <c r="L209" s="241"/>
      <c r="M209" s="242"/>
      <c r="N209" s="243"/>
      <c r="O209" s="243"/>
      <c r="P209" s="243"/>
      <c r="Q209" s="243"/>
      <c r="R209" s="243"/>
      <c r="S209" s="243"/>
      <c r="T209" s="24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T209" s="245" t="s">
        <v>145</v>
      </c>
      <c r="AU209" s="245" t="s">
        <v>79</v>
      </c>
      <c r="AV209" s="14" t="s">
        <v>141</v>
      </c>
      <c r="AW209" s="14" t="s">
        <v>31</v>
      </c>
      <c r="AX209" s="14" t="s">
        <v>77</v>
      </c>
      <c r="AY209" s="245" t="s">
        <v>134</v>
      </c>
    </row>
    <row r="210" s="2" customFormat="1" ht="16.5" customHeight="1">
      <c r="A210" s="39"/>
      <c r="B210" s="40"/>
      <c r="C210" s="247" t="s">
        <v>619</v>
      </c>
      <c r="D210" s="247" t="s">
        <v>317</v>
      </c>
      <c r="E210" s="248" t="s">
        <v>318</v>
      </c>
      <c r="F210" s="249" t="s">
        <v>319</v>
      </c>
      <c r="G210" s="250" t="s">
        <v>320</v>
      </c>
      <c r="H210" s="251">
        <v>13.443</v>
      </c>
      <c r="I210" s="252"/>
      <c r="J210" s="253">
        <f>ROUND(I210*H210,2)</f>
        <v>0</v>
      </c>
      <c r="K210" s="249" t="s">
        <v>140</v>
      </c>
      <c r="L210" s="254"/>
      <c r="M210" s="255" t="s">
        <v>19</v>
      </c>
      <c r="N210" s="256" t="s">
        <v>40</v>
      </c>
      <c r="O210" s="85"/>
      <c r="P210" s="214">
        <f>O210*H210</f>
        <v>0</v>
      </c>
      <c r="Q210" s="214">
        <v>0.001</v>
      </c>
      <c r="R210" s="214">
        <f>Q210*H210</f>
        <v>0.013443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321</v>
      </c>
      <c r="AT210" s="216" t="s">
        <v>317</v>
      </c>
      <c r="AU210" s="216" t="s">
        <v>79</v>
      </c>
      <c r="AY210" s="18" t="s">
        <v>134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77</v>
      </c>
      <c r="BK210" s="217">
        <f>ROUND(I210*H210,2)</f>
        <v>0</v>
      </c>
      <c r="BL210" s="18" t="s">
        <v>141</v>
      </c>
      <c r="BM210" s="216" t="s">
        <v>620</v>
      </c>
    </row>
    <row r="211" s="13" customFormat="1">
      <c r="A211" s="13"/>
      <c r="B211" s="223"/>
      <c r="C211" s="224"/>
      <c r="D211" s="225" t="s">
        <v>145</v>
      </c>
      <c r="E211" s="224"/>
      <c r="F211" s="227" t="s">
        <v>621</v>
      </c>
      <c r="G211" s="224"/>
      <c r="H211" s="228">
        <v>13.443</v>
      </c>
      <c r="I211" s="229"/>
      <c r="J211" s="224"/>
      <c r="K211" s="224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145</v>
      </c>
      <c r="AU211" s="234" t="s">
        <v>79</v>
      </c>
      <c r="AV211" s="13" t="s">
        <v>79</v>
      </c>
      <c r="AW211" s="13" t="s">
        <v>4</v>
      </c>
      <c r="AX211" s="13" t="s">
        <v>77</v>
      </c>
      <c r="AY211" s="234" t="s">
        <v>134</v>
      </c>
    </row>
    <row r="212" s="2" customFormat="1" ht="16.5" customHeight="1">
      <c r="A212" s="39"/>
      <c r="B212" s="40"/>
      <c r="C212" s="205" t="s">
        <v>622</v>
      </c>
      <c r="D212" s="205" t="s">
        <v>136</v>
      </c>
      <c r="E212" s="206" t="s">
        <v>325</v>
      </c>
      <c r="F212" s="207" t="s">
        <v>326</v>
      </c>
      <c r="G212" s="208" t="s">
        <v>139</v>
      </c>
      <c r="H212" s="209">
        <v>854</v>
      </c>
      <c r="I212" s="210"/>
      <c r="J212" s="211">
        <f>ROUND(I212*H212,2)</f>
        <v>0</v>
      </c>
      <c r="K212" s="207" t="s">
        <v>140</v>
      </c>
      <c r="L212" s="45"/>
      <c r="M212" s="212" t="s">
        <v>19</v>
      </c>
      <c r="N212" s="213" t="s">
        <v>40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141</v>
      </c>
      <c r="AT212" s="216" t="s">
        <v>136</v>
      </c>
      <c r="AU212" s="216" t="s">
        <v>79</v>
      </c>
      <c r="AY212" s="18" t="s">
        <v>134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77</v>
      </c>
      <c r="BK212" s="217">
        <f>ROUND(I212*H212,2)</f>
        <v>0</v>
      </c>
      <c r="BL212" s="18" t="s">
        <v>141</v>
      </c>
      <c r="BM212" s="216" t="s">
        <v>623</v>
      </c>
    </row>
    <row r="213" s="2" customFormat="1">
      <c r="A213" s="39"/>
      <c r="B213" s="40"/>
      <c r="C213" s="41"/>
      <c r="D213" s="218" t="s">
        <v>143</v>
      </c>
      <c r="E213" s="41"/>
      <c r="F213" s="219" t="s">
        <v>328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143</v>
      </c>
      <c r="AU213" s="18" t="s">
        <v>79</v>
      </c>
    </row>
    <row r="214" s="13" customFormat="1">
      <c r="A214" s="13"/>
      <c r="B214" s="223"/>
      <c r="C214" s="224"/>
      <c r="D214" s="225" t="s">
        <v>145</v>
      </c>
      <c r="E214" s="226" t="s">
        <v>19</v>
      </c>
      <c r="F214" s="227" t="s">
        <v>624</v>
      </c>
      <c r="G214" s="224"/>
      <c r="H214" s="228">
        <v>854</v>
      </c>
      <c r="I214" s="229"/>
      <c r="J214" s="224"/>
      <c r="K214" s="224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145</v>
      </c>
      <c r="AU214" s="234" t="s">
        <v>79</v>
      </c>
      <c r="AV214" s="13" t="s">
        <v>79</v>
      </c>
      <c r="AW214" s="13" t="s">
        <v>31</v>
      </c>
      <c r="AX214" s="13" t="s">
        <v>77</v>
      </c>
      <c r="AY214" s="234" t="s">
        <v>134</v>
      </c>
    </row>
    <row r="215" s="2" customFormat="1" ht="16.5" customHeight="1">
      <c r="A215" s="39"/>
      <c r="B215" s="40"/>
      <c r="C215" s="247" t="s">
        <v>241</v>
      </c>
      <c r="D215" s="247" t="s">
        <v>317</v>
      </c>
      <c r="E215" s="248" t="s">
        <v>331</v>
      </c>
      <c r="F215" s="249" t="s">
        <v>332</v>
      </c>
      <c r="G215" s="250" t="s">
        <v>320</v>
      </c>
      <c r="H215" s="251">
        <v>21.350000000000001</v>
      </c>
      <c r="I215" s="252"/>
      <c r="J215" s="253">
        <f>ROUND(I215*H215,2)</f>
        <v>0</v>
      </c>
      <c r="K215" s="249" t="s">
        <v>140</v>
      </c>
      <c r="L215" s="254"/>
      <c r="M215" s="255" t="s">
        <v>19</v>
      </c>
      <c r="N215" s="256" t="s">
        <v>40</v>
      </c>
      <c r="O215" s="85"/>
      <c r="P215" s="214">
        <f>O215*H215</f>
        <v>0</v>
      </c>
      <c r="Q215" s="214">
        <v>0.001</v>
      </c>
      <c r="R215" s="214">
        <f>Q215*H215</f>
        <v>0.021350000000000001</v>
      </c>
      <c r="S215" s="214">
        <v>0</v>
      </c>
      <c r="T215" s="215">
        <f>S215*H215</f>
        <v>0</v>
      </c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R215" s="216" t="s">
        <v>321</v>
      </c>
      <c r="AT215" s="216" t="s">
        <v>317</v>
      </c>
      <c r="AU215" s="216" t="s">
        <v>79</v>
      </c>
      <c r="AY215" s="18" t="s">
        <v>134</v>
      </c>
      <c r="BE215" s="217">
        <f>IF(N215="základní",J215,0)</f>
        <v>0</v>
      </c>
      <c r="BF215" s="217">
        <f>IF(N215="snížená",J215,0)</f>
        <v>0</v>
      </c>
      <c r="BG215" s="217">
        <f>IF(N215="zákl. přenesená",J215,0)</f>
        <v>0</v>
      </c>
      <c r="BH215" s="217">
        <f>IF(N215="sníž. přenesená",J215,0)</f>
        <v>0</v>
      </c>
      <c r="BI215" s="217">
        <f>IF(N215="nulová",J215,0)</f>
        <v>0</v>
      </c>
      <c r="BJ215" s="18" t="s">
        <v>77</v>
      </c>
      <c r="BK215" s="217">
        <f>ROUND(I215*H215,2)</f>
        <v>0</v>
      </c>
      <c r="BL215" s="18" t="s">
        <v>141</v>
      </c>
      <c r="BM215" s="216" t="s">
        <v>625</v>
      </c>
    </row>
    <row r="216" s="13" customFormat="1">
      <c r="A216" s="13"/>
      <c r="B216" s="223"/>
      <c r="C216" s="224"/>
      <c r="D216" s="225" t="s">
        <v>145</v>
      </c>
      <c r="E216" s="224"/>
      <c r="F216" s="227" t="s">
        <v>626</v>
      </c>
      <c r="G216" s="224"/>
      <c r="H216" s="228">
        <v>21.350000000000001</v>
      </c>
      <c r="I216" s="229"/>
      <c r="J216" s="224"/>
      <c r="K216" s="224"/>
      <c r="L216" s="230"/>
      <c r="M216" s="231"/>
      <c r="N216" s="232"/>
      <c r="O216" s="232"/>
      <c r="P216" s="232"/>
      <c r="Q216" s="232"/>
      <c r="R216" s="232"/>
      <c r="S216" s="232"/>
      <c r="T216" s="23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4" t="s">
        <v>145</v>
      </c>
      <c r="AU216" s="234" t="s">
        <v>79</v>
      </c>
      <c r="AV216" s="13" t="s">
        <v>79</v>
      </c>
      <c r="AW216" s="13" t="s">
        <v>4</v>
      </c>
      <c r="AX216" s="13" t="s">
        <v>77</v>
      </c>
      <c r="AY216" s="234" t="s">
        <v>134</v>
      </c>
    </row>
    <row r="217" s="2" customFormat="1" ht="21.75" customHeight="1">
      <c r="A217" s="39"/>
      <c r="B217" s="40"/>
      <c r="C217" s="205" t="s">
        <v>627</v>
      </c>
      <c r="D217" s="205" t="s">
        <v>136</v>
      </c>
      <c r="E217" s="206" t="s">
        <v>336</v>
      </c>
      <c r="F217" s="207" t="s">
        <v>337</v>
      </c>
      <c r="G217" s="208" t="s">
        <v>139</v>
      </c>
      <c r="H217" s="209">
        <v>1405</v>
      </c>
      <c r="I217" s="210"/>
      <c r="J217" s="211">
        <f>ROUND(I217*H217,2)</f>
        <v>0</v>
      </c>
      <c r="K217" s="207" t="s">
        <v>140</v>
      </c>
      <c r="L217" s="45"/>
      <c r="M217" s="212" t="s">
        <v>19</v>
      </c>
      <c r="N217" s="213" t="s">
        <v>40</v>
      </c>
      <c r="O217" s="85"/>
      <c r="P217" s="214">
        <f>O217*H217</f>
        <v>0</v>
      </c>
      <c r="Q217" s="214">
        <v>0</v>
      </c>
      <c r="R217" s="214">
        <f>Q217*H217</f>
        <v>0</v>
      </c>
      <c r="S217" s="214">
        <v>0</v>
      </c>
      <c r="T217" s="215">
        <f>S217*H217</f>
        <v>0</v>
      </c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R217" s="216" t="s">
        <v>141</v>
      </c>
      <c r="AT217" s="216" t="s">
        <v>136</v>
      </c>
      <c r="AU217" s="216" t="s">
        <v>79</v>
      </c>
      <c r="AY217" s="18" t="s">
        <v>134</v>
      </c>
      <c r="BE217" s="217">
        <f>IF(N217="základní",J217,0)</f>
        <v>0</v>
      </c>
      <c r="BF217" s="217">
        <f>IF(N217="snížená",J217,0)</f>
        <v>0</v>
      </c>
      <c r="BG217" s="217">
        <f>IF(N217="zákl. přenesená",J217,0)</f>
        <v>0</v>
      </c>
      <c r="BH217" s="217">
        <f>IF(N217="sníž. přenesená",J217,0)</f>
        <v>0</v>
      </c>
      <c r="BI217" s="217">
        <f>IF(N217="nulová",J217,0)</f>
        <v>0</v>
      </c>
      <c r="BJ217" s="18" t="s">
        <v>77</v>
      </c>
      <c r="BK217" s="217">
        <f>ROUND(I217*H217,2)</f>
        <v>0</v>
      </c>
      <c r="BL217" s="18" t="s">
        <v>141</v>
      </c>
      <c r="BM217" s="216" t="s">
        <v>628</v>
      </c>
    </row>
    <row r="218" s="2" customFormat="1">
      <c r="A218" s="39"/>
      <c r="B218" s="40"/>
      <c r="C218" s="41"/>
      <c r="D218" s="218" t="s">
        <v>143</v>
      </c>
      <c r="E218" s="41"/>
      <c r="F218" s="219" t="s">
        <v>339</v>
      </c>
      <c r="G218" s="41"/>
      <c r="H218" s="41"/>
      <c r="I218" s="220"/>
      <c r="J218" s="41"/>
      <c r="K218" s="41"/>
      <c r="L218" s="45"/>
      <c r="M218" s="221"/>
      <c r="N218" s="222"/>
      <c r="O218" s="85"/>
      <c r="P218" s="85"/>
      <c r="Q218" s="85"/>
      <c r="R218" s="85"/>
      <c r="S218" s="85"/>
      <c r="T218" s="86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T218" s="18" t="s">
        <v>143</v>
      </c>
      <c r="AU218" s="18" t="s">
        <v>79</v>
      </c>
    </row>
    <row r="219" s="13" customFormat="1">
      <c r="A219" s="13"/>
      <c r="B219" s="223"/>
      <c r="C219" s="224"/>
      <c r="D219" s="225" t="s">
        <v>145</v>
      </c>
      <c r="E219" s="226" t="s">
        <v>19</v>
      </c>
      <c r="F219" s="227" t="s">
        <v>563</v>
      </c>
      <c r="G219" s="224"/>
      <c r="H219" s="228">
        <v>150</v>
      </c>
      <c r="I219" s="229"/>
      <c r="J219" s="224"/>
      <c r="K219" s="224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145</v>
      </c>
      <c r="AU219" s="234" t="s">
        <v>79</v>
      </c>
      <c r="AV219" s="13" t="s">
        <v>79</v>
      </c>
      <c r="AW219" s="13" t="s">
        <v>31</v>
      </c>
      <c r="AX219" s="13" t="s">
        <v>69</v>
      </c>
      <c r="AY219" s="234" t="s">
        <v>134</v>
      </c>
    </row>
    <row r="220" s="13" customFormat="1">
      <c r="A220" s="13"/>
      <c r="B220" s="223"/>
      <c r="C220" s="224"/>
      <c r="D220" s="225" t="s">
        <v>145</v>
      </c>
      <c r="E220" s="226" t="s">
        <v>19</v>
      </c>
      <c r="F220" s="227" t="s">
        <v>629</v>
      </c>
      <c r="G220" s="224"/>
      <c r="H220" s="228">
        <v>760</v>
      </c>
      <c r="I220" s="229"/>
      <c r="J220" s="224"/>
      <c r="K220" s="224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145</v>
      </c>
      <c r="AU220" s="234" t="s">
        <v>79</v>
      </c>
      <c r="AV220" s="13" t="s">
        <v>79</v>
      </c>
      <c r="AW220" s="13" t="s">
        <v>31</v>
      </c>
      <c r="AX220" s="13" t="s">
        <v>69</v>
      </c>
      <c r="AY220" s="234" t="s">
        <v>134</v>
      </c>
    </row>
    <row r="221" s="13" customFormat="1">
      <c r="A221" s="13"/>
      <c r="B221" s="223"/>
      <c r="C221" s="224"/>
      <c r="D221" s="225" t="s">
        <v>145</v>
      </c>
      <c r="E221" s="226" t="s">
        <v>19</v>
      </c>
      <c r="F221" s="227" t="s">
        <v>630</v>
      </c>
      <c r="G221" s="224"/>
      <c r="H221" s="228">
        <v>495</v>
      </c>
      <c r="I221" s="229"/>
      <c r="J221" s="224"/>
      <c r="K221" s="224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145</v>
      </c>
      <c r="AU221" s="234" t="s">
        <v>79</v>
      </c>
      <c r="AV221" s="13" t="s">
        <v>79</v>
      </c>
      <c r="AW221" s="13" t="s">
        <v>31</v>
      </c>
      <c r="AX221" s="13" t="s">
        <v>69</v>
      </c>
      <c r="AY221" s="234" t="s">
        <v>134</v>
      </c>
    </row>
    <row r="222" s="14" customFormat="1">
      <c r="A222" s="14"/>
      <c r="B222" s="235"/>
      <c r="C222" s="236"/>
      <c r="D222" s="225" t="s">
        <v>145</v>
      </c>
      <c r="E222" s="237" t="s">
        <v>19</v>
      </c>
      <c r="F222" s="238" t="s">
        <v>197</v>
      </c>
      <c r="G222" s="236"/>
      <c r="H222" s="239">
        <v>1405</v>
      </c>
      <c r="I222" s="240"/>
      <c r="J222" s="236"/>
      <c r="K222" s="236"/>
      <c r="L222" s="241"/>
      <c r="M222" s="242"/>
      <c r="N222" s="243"/>
      <c r="O222" s="243"/>
      <c r="P222" s="243"/>
      <c r="Q222" s="243"/>
      <c r="R222" s="243"/>
      <c r="S222" s="243"/>
      <c r="T222" s="24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45" t="s">
        <v>145</v>
      </c>
      <c r="AU222" s="245" t="s">
        <v>79</v>
      </c>
      <c r="AV222" s="14" t="s">
        <v>141</v>
      </c>
      <c r="AW222" s="14" t="s">
        <v>31</v>
      </c>
      <c r="AX222" s="14" t="s">
        <v>77</v>
      </c>
      <c r="AY222" s="245" t="s">
        <v>134</v>
      </c>
    </row>
    <row r="223" s="2" customFormat="1" ht="24.15" customHeight="1">
      <c r="A223" s="39"/>
      <c r="B223" s="40"/>
      <c r="C223" s="205" t="s">
        <v>246</v>
      </c>
      <c r="D223" s="205" t="s">
        <v>136</v>
      </c>
      <c r="E223" s="206" t="s">
        <v>344</v>
      </c>
      <c r="F223" s="207" t="s">
        <v>345</v>
      </c>
      <c r="G223" s="208" t="s">
        <v>139</v>
      </c>
      <c r="H223" s="209">
        <v>345</v>
      </c>
      <c r="I223" s="210"/>
      <c r="J223" s="211">
        <f>ROUND(I223*H223,2)</f>
        <v>0</v>
      </c>
      <c r="K223" s="207" t="s">
        <v>140</v>
      </c>
      <c r="L223" s="45"/>
      <c r="M223" s="212" t="s">
        <v>19</v>
      </c>
      <c r="N223" s="213" t="s">
        <v>40</v>
      </c>
      <c r="O223" s="85"/>
      <c r="P223" s="214">
        <f>O223*H223</f>
        <v>0</v>
      </c>
      <c r="Q223" s="214">
        <v>0</v>
      </c>
      <c r="R223" s="214">
        <f>Q223*H223</f>
        <v>0</v>
      </c>
      <c r="S223" s="214">
        <v>0</v>
      </c>
      <c r="T223" s="215">
        <f>S223*H223</f>
        <v>0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16" t="s">
        <v>141</v>
      </c>
      <c r="AT223" s="216" t="s">
        <v>136</v>
      </c>
      <c r="AU223" s="216" t="s">
        <v>79</v>
      </c>
      <c r="AY223" s="18" t="s">
        <v>134</v>
      </c>
      <c r="BE223" s="217">
        <f>IF(N223="základní",J223,0)</f>
        <v>0</v>
      </c>
      <c r="BF223" s="217">
        <f>IF(N223="snížená",J223,0)</f>
        <v>0</v>
      </c>
      <c r="BG223" s="217">
        <f>IF(N223="zákl. přenesená",J223,0)</f>
        <v>0</v>
      </c>
      <c r="BH223" s="217">
        <f>IF(N223="sníž. přenesená",J223,0)</f>
        <v>0</v>
      </c>
      <c r="BI223" s="217">
        <f>IF(N223="nulová",J223,0)</f>
        <v>0</v>
      </c>
      <c r="BJ223" s="18" t="s">
        <v>77</v>
      </c>
      <c r="BK223" s="217">
        <f>ROUND(I223*H223,2)</f>
        <v>0</v>
      </c>
      <c r="BL223" s="18" t="s">
        <v>141</v>
      </c>
      <c r="BM223" s="216" t="s">
        <v>631</v>
      </c>
    </row>
    <row r="224" s="2" customFormat="1">
      <c r="A224" s="39"/>
      <c r="B224" s="40"/>
      <c r="C224" s="41"/>
      <c r="D224" s="218" t="s">
        <v>143</v>
      </c>
      <c r="E224" s="41"/>
      <c r="F224" s="219" t="s">
        <v>347</v>
      </c>
      <c r="G224" s="41"/>
      <c r="H224" s="41"/>
      <c r="I224" s="220"/>
      <c r="J224" s="41"/>
      <c r="K224" s="41"/>
      <c r="L224" s="45"/>
      <c r="M224" s="221"/>
      <c r="N224" s="222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143</v>
      </c>
      <c r="AU224" s="18" t="s">
        <v>79</v>
      </c>
    </row>
    <row r="225" s="13" customFormat="1">
      <c r="A225" s="13"/>
      <c r="B225" s="223"/>
      <c r="C225" s="224"/>
      <c r="D225" s="225" t="s">
        <v>145</v>
      </c>
      <c r="E225" s="226" t="s">
        <v>19</v>
      </c>
      <c r="F225" s="227" t="s">
        <v>632</v>
      </c>
      <c r="G225" s="224"/>
      <c r="H225" s="228">
        <v>345</v>
      </c>
      <c r="I225" s="229"/>
      <c r="J225" s="224"/>
      <c r="K225" s="224"/>
      <c r="L225" s="230"/>
      <c r="M225" s="231"/>
      <c r="N225" s="232"/>
      <c r="O225" s="232"/>
      <c r="P225" s="232"/>
      <c r="Q225" s="232"/>
      <c r="R225" s="232"/>
      <c r="S225" s="232"/>
      <c r="T225" s="23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4" t="s">
        <v>145</v>
      </c>
      <c r="AU225" s="234" t="s">
        <v>79</v>
      </c>
      <c r="AV225" s="13" t="s">
        <v>79</v>
      </c>
      <c r="AW225" s="13" t="s">
        <v>31</v>
      </c>
      <c r="AX225" s="13" t="s">
        <v>77</v>
      </c>
      <c r="AY225" s="234" t="s">
        <v>134</v>
      </c>
    </row>
    <row r="226" s="12" customFormat="1" ht="22.8" customHeight="1">
      <c r="A226" s="12"/>
      <c r="B226" s="189"/>
      <c r="C226" s="190"/>
      <c r="D226" s="191" t="s">
        <v>68</v>
      </c>
      <c r="E226" s="203" t="s">
        <v>79</v>
      </c>
      <c r="F226" s="203" t="s">
        <v>349</v>
      </c>
      <c r="G226" s="190"/>
      <c r="H226" s="190"/>
      <c r="I226" s="193"/>
      <c r="J226" s="204">
        <f>BK226</f>
        <v>0</v>
      </c>
      <c r="K226" s="190"/>
      <c r="L226" s="195"/>
      <c r="M226" s="196"/>
      <c r="N226" s="197"/>
      <c r="O226" s="197"/>
      <c r="P226" s="198">
        <f>SUM(P227:P239)</f>
        <v>0</v>
      </c>
      <c r="Q226" s="197"/>
      <c r="R226" s="198">
        <f>SUM(R227:R239)</f>
        <v>39.8888155</v>
      </c>
      <c r="S226" s="197"/>
      <c r="T226" s="199">
        <f>SUM(T227:T239)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0" t="s">
        <v>77</v>
      </c>
      <c r="AT226" s="201" t="s">
        <v>68</v>
      </c>
      <c r="AU226" s="201" t="s">
        <v>77</v>
      </c>
      <c r="AY226" s="200" t="s">
        <v>134</v>
      </c>
      <c r="BK226" s="202">
        <f>SUM(BK227:BK239)</f>
        <v>0</v>
      </c>
    </row>
    <row r="227" s="2" customFormat="1" ht="24.15" customHeight="1">
      <c r="A227" s="39"/>
      <c r="B227" s="40"/>
      <c r="C227" s="205" t="s">
        <v>265</v>
      </c>
      <c r="D227" s="205" t="s">
        <v>136</v>
      </c>
      <c r="E227" s="206" t="s">
        <v>351</v>
      </c>
      <c r="F227" s="207" t="s">
        <v>352</v>
      </c>
      <c r="G227" s="208" t="s">
        <v>139</v>
      </c>
      <c r="H227" s="209">
        <v>46.799999999999997</v>
      </c>
      <c r="I227" s="210"/>
      <c r="J227" s="211">
        <f>ROUND(I227*H227,2)</f>
        <v>0</v>
      </c>
      <c r="K227" s="207" t="s">
        <v>140</v>
      </c>
      <c r="L227" s="45"/>
      <c r="M227" s="212" t="s">
        <v>19</v>
      </c>
      <c r="N227" s="213" t="s">
        <v>40</v>
      </c>
      <c r="O227" s="85"/>
      <c r="P227" s="214">
        <f>O227*H227</f>
        <v>0</v>
      </c>
      <c r="Q227" s="214">
        <v>0.00013750000000000001</v>
      </c>
      <c r="R227" s="214">
        <f>Q227*H227</f>
        <v>0.0064349999999999997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141</v>
      </c>
      <c r="AT227" s="216" t="s">
        <v>136</v>
      </c>
      <c r="AU227" s="216" t="s">
        <v>79</v>
      </c>
      <c r="AY227" s="18" t="s">
        <v>134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77</v>
      </c>
      <c r="BK227" s="217">
        <f>ROUND(I227*H227,2)</f>
        <v>0</v>
      </c>
      <c r="BL227" s="18" t="s">
        <v>141</v>
      </c>
      <c r="BM227" s="216" t="s">
        <v>633</v>
      </c>
    </row>
    <row r="228" s="2" customFormat="1">
      <c r="A228" s="39"/>
      <c r="B228" s="40"/>
      <c r="C228" s="41"/>
      <c r="D228" s="218" t="s">
        <v>143</v>
      </c>
      <c r="E228" s="41"/>
      <c r="F228" s="219" t="s">
        <v>354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143</v>
      </c>
      <c r="AU228" s="18" t="s">
        <v>79</v>
      </c>
    </row>
    <row r="229" s="13" customFormat="1">
      <c r="A229" s="13"/>
      <c r="B229" s="223"/>
      <c r="C229" s="224"/>
      <c r="D229" s="225" t="s">
        <v>145</v>
      </c>
      <c r="E229" s="226" t="s">
        <v>19</v>
      </c>
      <c r="F229" s="227" t="s">
        <v>634</v>
      </c>
      <c r="G229" s="224"/>
      <c r="H229" s="228">
        <v>35.799999999999997</v>
      </c>
      <c r="I229" s="229"/>
      <c r="J229" s="224"/>
      <c r="K229" s="224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145</v>
      </c>
      <c r="AU229" s="234" t="s">
        <v>79</v>
      </c>
      <c r="AV229" s="13" t="s">
        <v>79</v>
      </c>
      <c r="AW229" s="13" t="s">
        <v>31</v>
      </c>
      <c r="AX229" s="13" t="s">
        <v>69</v>
      </c>
      <c r="AY229" s="234" t="s">
        <v>134</v>
      </c>
    </row>
    <row r="230" s="13" customFormat="1">
      <c r="A230" s="13"/>
      <c r="B230" s="223"/>
      <c r="C230" s="224"/>
      <c r="D230" s="225" t="s">
        <v>145</v>
      </c>
      <c r="E230" s="226" t="s">
        <v>19</v>
      </c>
      <c r="F230" s="227" t="s">
        <v>635</v>
      </c>
      <c r="G230" s="224"/>
      <c r="H230" s="228">
        <v>11</v>
      </c>
      <c r="I230" s="229"/>
      <c r="J230" s="224"/>
      <c r="K230" s="224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145</v>
      </c>
      <c r="AU230" s="234" t="s">
        <v>79</v>
      </c>
      <c r="AV230" s="13" t="s">
        <v>79</v>
      </c>
      <c r="AW230" s="13" t="s">
        <v>31</v>
      </c>
      <c r="AX230" s="13" t="s">
        <v>69</v>
      </c>
      <c r="AY230" s="234" t="s">
        <v>134</v>
      </c>
    </row>
    <row r="231" s="14" customFormat="1">
      <c r="A231" s="14"/>
      <c r="B231" s="235"/>
      <c r="C231" s="236"/>
      <c r="D231" s="225" t="s">
        <v>145</v>
      </c>
      <c r="E231" s="237" t="s">
        <v>19</v>
      </c>
      <c r="F231" s="238" t="s">
        <v>197</v>
      </c>
      <c r="G231" s="236"/>
      <c r="H231" s="239">
        <v>46.799999999999997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145</v>
      </c>
      <c r="AU231" s="245" t="s">
        <v>79</v>
      </c>
      <c r="AV231" s="14" t="s">
        <v>141</v>
      </c>
      <c r="AW231" s="14" t="s">
        <v>31</v>
      </c>
      <c r="AX231" s="14" t="s">
        <v>77</v>
      </c>
      <c r="AY231" s="245" t="s">
        <v>134</v>
      </c>
    </row>
    <row r="232" s="2" customFormat="1" ht="16.5" customHeight="1">
      <c r="A232" s="39"/>
      <c r="B232" s="40"/>
      <c r="C232" s="247" t="s">
        <v>272</v>
      </c>
      <c r="D232" s="247" t="s">
        <v>317</v>
      </c>
      <c r="E232" s="248" t="s">
        <v>357</v>
      </c>
      <c r="F232" s="249" t="s">
        <v>358</v>
      </c>
      <c r="G232" s="250" t="s">
        <v>139</v>
      </c>
      <c r="H232" s="251">
        <v>114.761</v>
      </c>
      <c r="I232" s="252"/>
      <c r="J232" s="253">
        <f>ROUND(I232*H232,2)</f>
        <v>0</v>
      </c>
      <c r="K232" s="249" t="s">
        <v>140</v>
      </c>
      <c r="L232" s="254"/>
      <c r="M232" s="255" t="s">
        <v>19</v>
      </c>
      <c r="N232" s="256" t="s">
        <v>40</v>
      </c>
      <c r="O232" s="85"/>
      <c r="P232" s="214">
        <f>O232*H232</f>
        <v>0</v>
      </c>
      <c r="Q232" s="214">
        <v>0.00050000000000000001</v>
      </c>
      <c r="R232" s="214">
        <f>Q232*H232</f>
        <v>0.057380500000000001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321</v>
      </c>
      <c r="AT232" s="216" t="s">
        <v>317</v>
      </c>
      <c r="AU232" s="216" t="s">
        <v>79</v>
      </c>
      <c r="AY232" s="18" t="s">
        <v>134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77</v>
      </c>
      <c r="BK232" s="217">
        <f>ROUND(I232*H232,2)</f>
        <v>0</v>
      </c>
      <c r="BL232" s="18" t="s">
        <v>141</v>
      </c>
      <c r="BM232" s="216" t="s">
        <v>636</v>
      </c>
    </row>
    <row r="233" s="13" customFormat="1">
      <c r="A233" s="13"/>
      <c r="B233" s="223"/>
      <c r="C233" s="224"/>
      <c r="D233" s="225" t="s">
        <v>145</v>
      </c>
      <c r="E233" s="224"/>
      <c r="F233" s="227" t="s">
        <v>637</v>
      </c>
      <c r="G233" s="224"/>
      <c r="H233" s="228">
        <v>114.761</v>
      </c>
      <c r="I233" s="229"/>
      <c r="J233" s="224"/>
      <c r="K233" s="224"/>
      <c r="L233" s="230"/>
      <c r="M233" s="231"/>
      <c r="N233" s="232"/>
      <c r="O233" s="232"/>
      <c r="P233" s="232"/>
      <c r="Q233" s="232"/>
      <c r="R233" s="232"/>
      <c r="S233" s="232"/>
      <c r="T233" s="233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34" t="s">
        <v>145</v>
      </c>
      <c r="AU233" s="234" t="s">
        <v>79</v>
      </c>
      <c r="AV233" s="13" t="s">
        <v>79</v>
      </c>
      <c r="AW233" s="13" t="s">
        <v>4</v>
      </c>
      <c r="AX233" s="13" t="s">
        <v>77</v>
      </c>
      <c r="AY233" s="234" t="s">
        <v>134</v>
      </c>
    </row>
    <row r="234" s="2" customFormat="1" ht="16.5" customHeight="1">
      <c r="A234" s="39"/>
      <c r="B234" s="40"/>
      <c r="C234" s="205" t="s">
        <v>638</v>
      </c>
      <c r="D234" s="205" t="s">
        <v>136</v>
      </c>
      <c r="E234" s="206" t="s">
        <v>362</v>
      </c>
      <c r="F234" s="207" t="s">
        <v>363</v>
      </c>
      <c r="G234" s="208" t="s">
        <v>139</v>
      </c>
      <c r="H234" s="209">
        <v>150</v>
      </c>
      <c r="I234" s="210"/>
      <c r="J234" s="211">
        <f>ROUND(I234*H234,2)</f>
        <v>0</v>
      </c>
      <c r="K234" s="207" t="s">
        <v>140</v>
      </c>
      <c r="L234" s="45"/>
      <c r="M234" s="212" t="s">
        <v>19</v>
      </c>
      <c r="N234" s="213" t="s">
        <v>40</v>
      </c>
      <c r="O234" s="85"/>
      <c r="P234" s="214">
        <f>O234*H234</f>
        <v>0</v>
      </c>
      <c r="Q234" s="214">
        <v>0.108</v>
      </c>
      <c r="R234" s="214">
        <f>Q234*H234</f>
        <v>16.199999999999999</v>
      </c>
      <c r="S234" s="214">
        <v>0</v>
      </c>
      <c r="T234" s="215">
        <f>S234*H234</f>
        <v>0</v>
      </c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R234" s="216" t="s">
        <v>141</v>
      </c>
      <c r="AT234" s="216" t="s">
        <v>136</v>
      </c>
      <c r="AU234" s="216" t="s">
        <v>79</v>
      </c>
      <c r="AY234" s="18" t="s">
        <v>134</v>
      </c>
      <c r="BE234" s="217">
        <f>IF(N234="základní",J234,0)</f>
        <v>0</v>
      </c>
      <c r="BF234" s="217">
        <f>IF(N234="snížená",J234,0)</f>
        <v>0</v>
      </c>
      <c r="BG234" s="217">
        <f>IF(N234="zákl. přenesená",J234,0)</f>
        <v>0</v>
      </c>
      <c r="BH234" s="217">
        <f>IF(N234="sníž. přenesená",J234,0)</f>
        <v>0</v>
      </c>
      <c r="BI234" s="217">
        <f>IF(N234="nulová",J234,0)</f>
        <v>0</v>
      </c>
      <c r="BJ234" s="18" t="s">
        <v>77</v>
      </c>
      <c r="BK234" s="217">
        <f>ROUND(I234*H234,2)</f>
        <v>0</v>
      </c>
      <c r="BL234" s="18" t="s">
        <v>141</v>
      </c>
      <c r="BM234" s="216" t="s">
        <v>639</v>
      </c>
    </row>
    <row r="235" s="2" customFormat="1">
      <c r="A235" s="39"/>
      <c r="B235" s="40"/>
      <c r="C235" s="41"/>
      <c r="D235" s="218" t="s">
        <v>143</v>
      </c>
      <c r="E235" s="41"/>
      <c r="F235" s="219" t="s">
        <v>365</v>
      </c>
      <c r="G235" s="41"/>
      <c r="H235" s="41"/>
      <c r="I235" s="220"/>
      <c r="J235" s="41"/>
      <c r="K235" s="41"/>
      <c r="L235" s="45"/>
      <c r="M235" s="221"/>
      <c r="N235" s="222"/>
      <c r="O235" s="85"/>
      <c r="P235" s="85"/>
      <c r="Q235" s="85"/>
      <c r="R235" s="85"/>
      <c r="S235" s="85"/>
      <c r="T235" s="86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T235" s="18" t="s">
        <v>143</v>
      </c>
      <c r="AU235" s="18" t="s">
        <v>79</v>
      </c>
    </row>
    <row r="236" s="13" customFormat="1">
      <c r="A236" s="13"/>
      <c r="B236" s="223"/>
      <c r="C236" s="224"/>
      <c r="D236" s="225" t="s">
        <v>145</v>
      </c>
      <c r="E236" s="226" t="s">
        <v>19</v>
      </c>
      <c r="F236" s="227" t="s">
        <v>640</v>
      </c>
      <c r="G236" s="224"/>
      <c r="H236" s="228">
        <v>150</v>
      </c>
      <c r="I236" s="229"/>
      <c r="J236" s="224"/>
      <c r="K236" s="224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145</v>
      </c>
      <c r="AU236" s="234" t="s">
        <v>79</v>
      </c>
      <c r="AV236" s="13" t="s">
        <v>79</v>
      </c>
      <c r="AW236" s="13" t="s">
        <v>31</v>
      </c>
      <c r="AX236" s="13" t="s">
        <v>77</v>
      </c>
      <c r="AY236" s="234" t="s">
        <v>134</v>
      </c>
    </row>
    <row r="237" s="2" customFormat="1" ht="16.5" customHeight="1">
      <c r="A237" s="39"/>
      <c r="B237" s="40"/>
      <c r="C237" s="247" t="s">
        <v>303</v>
      </c>
      <c r="D237" s="247" t="s">
        <v>317</v>
      </c>
      <c r="E237" s="248" t="s">
        <v>368</v>
      </c>
      <c r="F237" s="249" t="s">
        <v>369</v>
      </c>
      <c r="G237" s="250" t="s">
        <v>150</v>
      </c>
      <c r="H237" s="251">
        <v>8.75</v>
      </c>
      <c r="I237" s="252"/>
      <c r="J237" s="253">
        <f>ROUND(I237*H237,2)</f>
        <v>0</v>
      </c>
      <c r="K237" s="249" t="s">
        <v>140</v>
      </c>
      <c r="L237" s="254"/>
      <c r="M237" s="255" t="s">
        <v>19</v>
      </c>
      <c r="N237" s="256" t="s">
        <v>40</v>
      </c>
      <c r="O237" s="85"/>
      <c r="P237" s="214">
        <f>O237*H237</f>
        <v>0</v>
      </c>
      <c r="Q237" s="214">
        <v>2.7000000000000002</v>
      </c>
      <c r="R237" s="214">
        <f>Q237*H237</f>
        <v>23.625</v>
      </c>
      <c r="S237" s="214">
        <v>0</v>
      </c>
      <c r="T237" s="215">
        <f>S237*H237</f>
        <v>0</v>
      </c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R237" s="216" t="s">
        <v>321</v>
      </c>
      <c r="AT237" s="216" t="s">
        <v>317</v>
      </c>
      <c r="AU237" s="216" t="s">
        <v>79</v>
      </c>
      <c r="AY237" s="18" t="s">
        <v>134</v>
      </c>
      <c r="BE237" s="217">
        <f>IF(N237="základní",J237,0)</f>
        <v>0</v>
      </c>
      <c r="BF237" s="217">
        <f>IF(N237="snížená",J237,0)</f>
        <v>0</v>
      </c>
      <c r="BG237" s="217">
        <f>IF(N237="zákl. přenesená",J237,0)</f>
        <v>0</v>
      </c>
      <c r="BH237" s="217">
        <f>IF(N237="sníž. přenesená",J237,0)</f>
        <v>0</v>
      </c>
      <c r="BI237" s="217">
        <f>IF(N237="nulová",J237,0)</f>
        <v>0</v>
      </c>
      <c r="BJ237" s="18" t="s">
        <v>77</v>
      </c>
      <c r="BK237" s="217">
        <f>ROUND(I237*H237,2)</f>
        <v>0</v>
      </c>
      <c r="BL237" s="18" t="s">
        <v>141</v>
      </c>
      <c r="BM237" s="216" t="s">
        <v>641</v>
      </c>
    </row>
    <row r="238" s="13" customFormat="1">
      <c r="A238" s="13"/>
      <c r="B238" s="223"/>
      <c r="C238" s="224"/>
      <c r="D238" s="225" t="s">
        <v>145</v>
      </c>
      <c r="E238" s="226" t="s">
        <v>19</v>
      </c>
      <c r="F238" s="227" t="s">
        <v>324</v>
      </c>
      <c r="G238" s="224"/>
      <c r="H238" s="228">
        <v>35</v>
      </c>
      <c r="I238" s="229"/>
      <c r="J238" s="224"/>
      <c r="K238" s="224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145</v>
      </c>
      <c r="AU238" s="234" t="s">
        <v>79</v>
      </c>
      <c r="AV238" s="13" t="s">
        <v>79</v>
      </c>
      <c r="AW238" s="13" t="s">
        <v>31</v>
      </c>
      <c r="AX238" s="13" t="s">
        <v>77</v>
      </c>
      <c r="AY238" s="234" t="s">
        <v>134</v>
      </c>
    </row>
    <row r="239" s="13" customFormat="1">
      <c r="A239" s="13"/>
      <c r="B239" s="223"/>
      <c r="C239" s="224"/>
      <c r="D239" s="225" t="s">
        <v>145</v>
      </c>
      <c r="E239" s="224"/>
      <c r="F239" s="227" t="s">
        <v>642</v>
      </c>
      <c r="G239" s="224"/>
      <c r="H239" s="228">
        <v>8.75</v>
      </c>
      <c r="I239" s="229"/>
      <c r="J239" s="224"/>
      <c r="K239" s="224"/>
      <c r="L239" s="230"/>
      <c r="M239" s="231"/>
      <c r="N239" s="232"/>
      <c r="O239" s="232"/>
      <c r="P239" s="232"/>
      <c r="Q239" s="232"/>
      <c r="R239" s="232"/>
      <c r="S239" s="232"/>
      <c r="T239" s="233"/>
      <c r="U239" s="13"/>
      <c r="V239" s="13"/>
      <c r="W239" s="13"/>
      <c r="X239" s="13"/>
      <c r="Y239" s="13"/>
      <c r="Z239" s="13"/>
      <c r="AA239" s="13"/>
      <c r="AB239" s="13"/>
      <c r="AC239" s="13"/>
      <c r="AD239" s="13"/>
      <c r="AE239" s="13"/>
      <c r="AT239" s="234" t="s">
        <v>145</v>
      </c>
      <c r="AU239" s="234" t="s">
        <v>79</v>
      </c>
      <c r="AV239" s="13" t="s">
        <v>79</v>
      </c>
      <c r="AW239" s="13" t="s">
        <v>4</v>
      </c>
      <c r="AX239" s="13" t="s">
        <v>77</v>
      </c>
      <c r="AY239" s="234" t="s">
        <v>134</v>
      </c>
    </row>
    <row r="240" s="12" customFormat="1" ht="22.8" customHeight="1">
      <c r="A240" s="12"/>
      <c r="B240" s="189"/>
      <c r="C240" s="190"/>
      <c r="D240" s="191" t="s">
        <v>68</v>
      </c>
      <c r="E240" s="203" t="s">
        <v>198</v>
      </c>
      <c r="F240" s="203" t="s">
        <v>372</v>
      </c>
      <c r="G240" s="190"/>
      <c r="H240" s="190"/>
      <c r="I240" s="193"/>
      <c r="J240" s="204">
        <f>BK240</f>
        <v>0</v>
      </c>
      <c r="K240" s="190"/>
      <c r="L240" s="195"/>
      <c r="M240" s="196"/>
      <c r="N240" s="197"/>
      <c r="O240" s="197"/>
      <c r="P240" s="198">
        <f>SUM(P241:P270)</f>
        <v>0</v>
      </c>
      <c r="Q240" s="197"/>
      <c r="R240" s="198">
        <f>SUM(R241:R270)</f>
        <v>1.7942532943325</v>
      </c>
      <c r="S240" s="197"/>
      <c r="T240" s="199">
        <f>SUM(T241:T270)</f>
        <v>0</v>
      </c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R240" s="200" t="s">
        <v>77</v>
      </c>
      <c r="AT240" s="201" t="s">
        <v>68</v>
      </c>
      <c r="AU240" s="201" t="s">
        <v>77</v>
      </c>
      <c r="AY240" s="200" t="s">
        <v>134</v>
      </c>
      <c r="BK240" s="202">
        <f>SUM(BK241:BK270)</f>
        <v>0</v>
      </c>
    </row>
    <row r="241" s="2" customFormat="1" ht="16.5" customHeight="1">
      <c r="A241" s="39"/>
      <c r="B241" s="40"/>
      <c r="C241" s="205" t="s">
        <v>310</v>
      </c>
      <c r="D241" s="205" t="s">
        <v>136</v>
      </c>
      <c r="E241" s="206" t="s">
        <v>374</v>
      </c>
      <c r="F241" s="207" t="s">
        <v>375</v>
      </c>
      <c r="G241" s="208" t="s">
        <v>150</v>
      </c>
      <c r="H241" s="209">
        <v>1.6000000000000001</v>
      </c>
      <c r="I241" s="210"/>
      <c r="J241" s="211">
        <f>ROUND(I241*H241,2)</f>
        <v>0</v>
      </c>
      <c r="K241" s="207" t="s">
        <v>19</v>
      </c>
      <c r="L241" s="45"/>
      <c r="M241" s="212" t="s">
        <v>19</v>
      </c>
      <c r="N241" s="213" t="s">
        <v>40</v>
      </c>
      <c r="O241" s="85"/>
      <c r="P241" s="214">
        <f>O241*H241</f>
        <v>0</v>
      </c>
      <c r="Q241" s="214">
        <v>0</v>
      </c>
      <c r="R241" s="214">
        <f>Q241*H241</f>
        <v>0</v>
      </c>
      <c r="S241" s="214">
        <v>0</v>
      </c>
      <c r="T241" s="215">
        <f>S241*H241</f>
        <v>0</v>
      </c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R241" s="216" t="s">
        <v>141</v>
      </c>
      <c r="AT241" s="216" t="s">
        <v>136</v>
      </c>
      <c r="AU241" s="216" t="s">
        <v>79</v>
      </c>
      <c r="AY241" s="18" t="s">
        <v>134</v>
      </c>
      <c r="BE241" s="217">
        <f>IF(N241="základní",J241,0)</f>
        <v>0</v>
      </c>
      <c r="BF241" s="217">
        <f>IF(N241="snížená",J241,0)</f>
        <v>0</v>
      </c>
      <c r="BG241" s="217">
        <f>IF(N241="zákl. přenesená",J241,0)</f>
        <v>0</v>
      </c>
      <c r="BH241" s="217">
        <f>IF(N241="sníž. přenesená",J241,0)</f>
        <v>0</v>
      </c>
      <c r="BI241" s="217">
        <f>IF(N241="nulová",J241,0)</f>
        <v>0</v>
      </c>
      <c r="BJ241" s="18" t="s">
        <v>77</v>
      </c>
      <c r="BK241" s="217">
        <f>ROUND(I241*H241,2)</f>
        <v>0</v>
      </c>
      <c r="BL241" s="18" t="s">
        <v>141</v>
      </c>
      <c r="BM241" s="216" t="s">
        <v>643</v>
      </c>
    </row>
    <row r="242" s="13" customFormat="1">
      <c r="A242" s="13"/>
      <c r="B242" s="223"/>
      <c r="C242" s="224"/>
      <c r="D242" s="225" t="s">
        <v>145</v>
      </c>
      <c r="E242" s="226" t="s">
        <v>19</v>
      </c>
      <c r="F242" s="227" t="s">
        <v>644</v>
      </c>
      <c r="G242" s="224"/>
      <c r="H242" s="228">
        <v>1.6000000000000001</v>
      </c>
      <c r="I242" s="229"/>
      <c r="J242" s="224"/>
      <c r="K242" s="224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145</v>
      </c>
      <c r="AU242" s="234" t="s">
        <v>79</v>
      </c>
      <c r="AV242" s="13" t="s">
        <v>79</v>
      </c>
      <c r="AW242" s="13" t="s">
        <v>31</v>
      </c>
      <c r="AX242" s="13" t="s">
        <v>77</v>
      </c>
      <c r="AY242" s="234" t="s">
        <v>134</v>
      </c>
    </row>
    <row r="243" s="2" customFormat="1" ht="16.5" customHeight="1">
      <c r="A243" s="39"/>
      <c r="B243" s="40"/>
      <c r="C243" s="205" t="s">
        <v>316</v>
      </c>
      <c r="D243" s="205" t="s">
        <v>136</v>
      </c>
      <c r="E243" s="206" t="s">
        <v>380</v>
      </c>
      <c r="F243" s="207" t="s">
        <v>381</v>
      </c>
      <c r="G243" s="208" t="s">
        <v>376</v>
      </c>
      <c r="H243" s="209">
        <v>1</v>
      </c>
      <c r="I243" s="210"/>
      <c r="J243" s="211">
        <f>ROUND(I243*H243,2)</f>
        <v>0</v>
      </c>
      <c r="K243" s="207" t="s">
        <v>19</v>
      </c>
      <c r="L243" s="45"/>
      <c r="M243" s="212" t="s">
        <v>19</v>
      </c>
      <c r="N243" s="213" t="s">
        <v>40</v>
      </c>
      <c r="O243" s="85"/>
      <c r="P243" s="214">
        <f>O243*H243</f>
        <v>0</v>
      </c>
      <c r="Q243" s="214">
        <v>0</v>
      </c>
      <c r="R243" s="214">
        <f>Q243*H243</f>
        <v>0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141</v>
      </c>
      <c r="AT243" s="216" t="s">
        <v>136</v>
      </c>
      <c r="AU243" s="216" t="s">
        <v>79</v>
      </c>
      <c r="AY243" s="18" t="s">
        <v>134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77</v>
      </c>
      <c r="BK243" s="217">
        <f>ROUND(I243*H243,2)</f>
        <v>0</v>
      </c>
      <c r="BL243" s="18" t="s">
        <v>141</v>
      </c>
      <c r="BM243" s="216" t="s">
        <v>645</v>
      </c>
    </row>
    <row r="244" s="13" customFormat="1">
      <c r="A244" s="13"/>
      <c r="B244" s="223"/>
      <c r="C244" s="224"/>
      <c r="D244" s="225" t="s">
        <v>145</v>
      </c>
      <c r="E244" s="226" t="s">
        <v>19</v>
      </c>
      <c r="F244" s="227" t="s">
        <v>383</v>
      </c>
      <c r="G244" s="224"/>
      <c r="H244" s="228">
        <v>1</v>
      </c>
      <c r="I244" s="229"/>
      <c r="J244" s="224"/>
      <c r="K244" s="224"/>
      <c r="L244" s="230"/>
      <c r="M244" s="231"/>
      <c r="N244" s="232"/>
      <c r="O244" s="232"/>
      <c r="P244" s="232"/>
      <c r="Q244" s="232"/>
      <c r="R244" s="232"/>
      <c r="S244" s="232"/>
      <c r="T244" s="233"/>
      <c r="U244" s="13"/>
      <c r="V244" s="13"/>
      <c r="W244" s="13"/>
      <c r="X244" s="13"/>
      <c r="Y244" s="13"/>
      <c r="Z244" s="13"/>
      <c r="AA244" s="13"/>
      <c r="AB244" s="13"/>
      <c r="AC244" s="13"/>
      <c r="AD244" s="13"/>
      <c r="AE244" s="13"/>
      <c r="AT244" s="234" t="s">
        <v>145</v>
      </c>
      <c r="AU244" s="234" t="s">
        <v>79</v>
      </c>
      <c r="AV244" s="13" t="s">
        <v>79</v>
      </c>
      <c r="AW244" s="13" t="s">
        <v>31</v>
      </c>
      <c r="AX244" s="13" t="s">
        <v>77</v>
      </c>
      <c r="AY244" s="234" t="s">
        <v>134</v>
      </c>
    </row>
    <row r="245" s="2" customFormat="1" ht="37.8" customHeight="1">
      <c r="A245" s="39"/>
      <c r="B245" s="40"/>
      <c r="C245" s="205" t="s">
        <v>179</v>
      </c>
      <c r="D245" s="205" t="s">
        <v>136</v>
      </c>
      <c r="E245" s="206" t="s">
        <v>385</v>
      </c>
      <c r="F245" s="207" t="s">
        <v>386</v>
      </c>
      <c r="G245" s="208" t="s">
        <v>208</v>
      </c>
      <c r="H245" s="209">
        <v>7.2279999999999998</v>
      </c>
      <c r="I245" s="210"/>
      <c r="J245" s="211">
        <f>ROUND(I245*H245,2)</f>
        <v>0</v>
      </c>
      <c r="K245" s="207" t="s">
        <v>140</v>
      </c>
      <c r="L245" s="45"/>
      <c r="M245" s="212" t="s">
        <v>19</v>
      </c>
      <c r="N245" s="213" t="s">
        <v>40</v>
      </c>
      <c r="O245" s="85"/>
      <c r="P245" s="214">
        <f>O245*H245</f>
        <v>0</v>
      </c>
      <c r="Q245" s="214">
        <v>0</v>
      </c>
      <c r="R245" s="214">
        <f>Q245*H245</f>
        <v>0</v>
      </c>
      <c r="S245" s="214">
        <v>0</v>
      </c>
      <c r="T245" s="215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16" t="s">
        <v>141</v>
      </c>
      <c r="AT245" s="216" t="s">
        <v>136</v>
      </c>
      <c r="AU245" s="216" t="s">
        <v>79</v>
      </c>
      <c r="AY245" s="18" t="s">
        <v>134</v>
      </c>
      <c r="BE245" s="217">
        <f>IF(N245="základní",J245,0)</f>
        <v>0</v>
      </c>
      <c r="BF245" s="217">
        <f>IF(N245="snížená",J245,0)</f>
        <v>0</v>
      </c>
      <c r="BG245" s="217">
        <f>IF(N245="zákl. přenesená",J245,0)</f>
        <v>0</v>
      </c>
      <c r="BH245" s="217">
        <f>IF(N245="sníž. přenesená",J245,0)</f>
        <v>0</v>
      </c>
      <c r="BI245" s="217">
        <f>IF(N245="nulová",J245,0)</f>
        <v>0</v>
      </c>
      <c r="BJ245" s="18" t="s">
        <v>77</v>
      </c>
      <c r="BK245" s="217">
        <f>ROUND(I245*H245,2)</f>
        <v>0</v>
      </c>
      <c r="BL245" s="18" t="s">
        <v>141</v>
      </c>
      <c r="BM245" s="216" t="s">
        <v>646</v>
      </c>
    </row>
    <row r="246" s="2" customFormat="1">
      <c r="A246" s="39"/>
      <c r="B246" s="40"/>
      <c r="C246" s="41"/>
      <c r="D246" s="218" t="s">
        <v>143</v>
      </c>
      <c r="E246" s="41"/>
      <c r="F246" s="219" t="s">
        <v>388</v>
      </c>
      <c r="G246" s="41"/>
      <c r="H246" s="41"/>
      <c r="I246" s="220"/>
      <c r="J246" s="41"/>
      <c r="K246" s="41"/>
      <c r="L246" s="45"/>
      <c r="M246" s="221"/>
      <c r="N246" s="222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143</v>
      </c>
      <c r="AU246" s="18" t="s">
        <v>79</v>
      </c>
    </row>
    <row r="247" s="13" customFormat="1">
      <c r="A247" s="13"/>
      <c r="B247" s="223"/>
      <c r="C247" s="224"/>
      <c r="D247" s="225" t="s">
        <v>145</v>
      </c>
      <c r="E247" s="226" t="s">
        <v>19</v>
      </c>
      <c r="F247" s="227" t="s">
        <v>647</v>
      </c>
      <c r="G247" s="224"/>
      <c r="H247" s="228">
        <v>0.26800000000000002</v>
      </c>
      <c r="I247" s="229"/>
      <c r="J247" s="224"/>
      <c r="K247" s="224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145</v>
      </c>
      <c r="AU247" s="234" t="s">
        <v>79</v>
      </c>
      <c r="AV247" s="13" t="s">
        <v>79</v>
      </c>
      <c r="AW247" s="13" t="s">
        <v>31</v>
      </c>
      <c r="AX247" s="13" t="s">
        <v>69</v>
      </c>
      <c r="AY247" s="234" t="s">
        <v>134</v>
      </c>
    </row>
    <row r="248" s="13" customFormat="1">
      <c r="A248" s="13"/>
      <c r="B248" s="223"/>
      <c r="C248" s="224"/>
      <c r="D248" s="225" t="s">
        <v>145</v>
      </c>
      <c r="E248" s="226" t="s">
        <v>19</v>
      </c>
      <c r="F248" s="227" t="s">
        <v>648</v>
      </c>
      <c r="G248" s="224"/>
      <c r="H248" s="228">
        <v>2.04</v>
      </c>
      <c r="I248" s="229"/>
      <c r="J248" s="224"/>
      <c r="K248" s="224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145</v>
      </c>
      <c r="AU248" s="234" t="s">
        <v>79</v>
      </c>
      <c r="AV248" s="13" t="s">
        <v>79</v>
      </c>
      <c r="AW248" s="13" t="s">
        <v>31</v>
      </c>
      <c r="AX248" s="13" t="s">
        <v>69</v>
      </c>
      <c r="AY248" s="234" t="s">
        <v>134</v>
      </c>
    </row>
    <row r="249" s="13" customFormat="1">
      <c r="A249" s="13"/>
      <c r="B249" s="223"/>
      <c r="C249" s="224"/>
      <c r="D249" s="225" t="s">
        <v>145</v>
      </c>
      <c r="E249" s="226" t="s">
        <v>19</v>
      </c>
      <c r="F249" s="227" t="s">
        <v>391</v>
      </c>
      <c r="G249" s="224"/>
      <c r="H249" s="228">
        <v>0.59999999999999998</v>
      </c>
      <c r="I249" s="229"/>
      <c r="J249" s="224"/>
      <c r="K249" s="224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145</v>
      </c>
      <c r="AU249" s="234" t="s">
        <v>79</v>
      </c>
      <c r="AV249" s="13" t="s">
        <v>79</v>
      </c>
      <c r="AW249" s="13" t="s">
        <v>31</v>
      </c>
      <c r="AX249" s="13" t="s">
        <v>69</v>
      </c>
      <c r="AY249" s="234" t="s">
        <v>134</v>
      </c>
    </row>
    <row r="250" s="13" customFormat="1">
      <c r="A250" s="13"/>
      <c r="B250" s="223"/>
      <c r="C250" s="224"/>
      <c r="D250" s="225" t="s">
        <v>145</v>
      </c>
      <c r="E250" s="226" t="s">
        <v>19</v>
      </c>
      <c r="F250" s="227" t="s">
        <v>393</v>
      </c>
      <c r="G250" s="224"/>
      <c r="H250" s="228">
        <v>4.3200000000000003</v>
      </c>
      <c r="I250" s="229"/>
      <c r="J250" s="224"/>
      <c r="K250" s="224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145</v>
      </c>
      <c r="AU250" s="234" t="s">
        <v>79</v>
      </c>
      <c r="AV250" s="13" t="s">
        <v>79</v>
      </c>
      <c r="AW250" s="13" t="s">
        <v>31</v>
      </c>
      <c r="AX250" s="13" t="s">
        <v>69</v>
      </c>
      <c r="AY250" s="234" t="s">
        <v>134</v>
      </c>
    </row>
    <row r="251" s="14" customFormat="1">
      <c r="A251" s="14"/>
      <c r="B251" s="235"/>
      <c r="C251" s="236"/>
      <c r="D251" s="225" t="s">
        <v>145</v>
      </c>
      <c r="E251" s="237" t="s">
        <v>19</v>
      </c>
      <c r="F251" s="238" t="s">
        <v>197</v>
      </c>
      <c r="G251" s="236"/>
      <c r="H251" s="239">
        <v>7.2279999999999998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5" t="s">
        <v>145</v>
      </c>
      <c r="AU251" s="245" t="s">
        <v>79</v>
      </c>
      <c r="AV251" s="14" t="s">
        <v>141</v>
      </c>
      <c r="AW251" s="14" t="s">
        <v>31</v>
      </c>
      <c r="AX251" s="14" t="s">
        <v>77</v>
      </c>
      <c r="AY251" s="245" t="s">
        <v>134</v>
      </c>
    </row>
    <row r="252" s="2" customFormat="1" ht="37.8" customHeight="1">
      <c r="A252" s="39"/>
      <c r="B252" s="40"/>
      <c r="C252" s="205" t="s">
        <v>330</v>
      </c>
      <c r="D252" s="205" t="s">
        <v>136</v>
      </c>
      <c r="E252" s="206" t="s">
        <v>395</v>
      </c>
      <c r="F252" s="207" t="s">
        <v>396</v>
      </c>
      <c r="G252" s="208" t="s">
        <v>139</v>
      </c>
      <c r="H252" s="209">
        <v>8.8239999999999998</v>
      </c>
      <c r="I252" s="210"/>
      <c r="J252" s="211">
        <f>ROUND(I252*H252,2)</f>
        <v>0</v>
      </c>
      <c r="K252" s="207" t="s">
        <v>140</v>
      </c>
      <c r="L252" s="45"/>
      <c r="M252" s="212" t="s">
        <v>19</v>
      </c>
      <c r="N252" s="213" t="s">
        <v>40</v>
      </c>
      <c r="O252" s="85"/>
      <c r="P252" s="214">
        <f>O252*H252</f>
        <v>0</v>
      </c>
      <c r="Q252" s="214">
        <v>0.0072580040000000002</v>
      </c>
      <c r="R252" s="214">
        <f>Q252*H252</f>
        <v>0.064044627295999995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141</v>
      </c>
      <c r="AT252" s="216" t="s">
        <v>136</v>
      </c>
      <c r="AU252" s="216" t="s">
        <v>79</v>
      </c>
      <c r="AY252" s="18" t="s">
        <v>134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77</v>
      </c>
      <c r="BK252" s="217">
        <f>ROUND(I252*H252,2)</f>
        <v>0</v>
      </c>
      <c r="BL252" s="18" t="s">
        <v>141</v>
      </c>
      <c r="BM252" s="216" t="s">
        <v>649</v>
      </c>
    </row>
    <row r="253" s="2" customFormat="1">
      <c r="A253" s="39"/>
      <c r="B253" s="40"/>
      <c r="C253" s="41"/>
      <c r="D253" s="218" t="s">
        <v>143</v>
      </c>
      <c r="E253" s="41"/>
      <c r="F253" s="219" t="s">
        <v>398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143</v>
      </c>
      <c r="AU253" s="18" t="s">
        <v>79</v>
      </c>
    </row>
    <row r="254" s="13" customFormat="1">
      <c r="A254" s="13"/>
      <c r="B254" s="223"/>
      <c r="C254" s="224"/>
      <c r="D254" s="225" t="s">
        <v>145</v>
      </c>
      <c r="E254" s="226" t="s">
        <v>19</v>
      </c>
      <c r="F254" s="227" t="s">
        <v>650</v>
      </c>
      <c r="G254" s="224"/>
      <c r="H254" s="228">
        <v>0.54400000000000004</v>
      </c>
      <c r="I254" s="229"/>
      <c r="J254" s="224"/>
      <c r="K254" s="224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145</v>
      </c>
      <c r="AU254" s="234" t="s">
        <v>79</v>
      </c>
      <c r="AV254" s="13" t="s">
        <v>79</v>
      </c>
      <c r="AW254" s="13" t="s">
        <v>31</v>
      </c>
      <c r="AX254" s="13" t="s">
        <v>69</v>
      </c>
      <c r="AY254" s="234" t="s">
        <v>134</v>
      </c>
    </row>
    <row r="255" s="13" customFormat="1">
      <c r="A255" s="13"/>
      <c r="B255" s="223"/>
      <c r="C255" s="224"/>
      <c r="D255" s="225" t="s">
        <v>145</v>
      </c>
      <c r="E255" s="226" t="s">
        <v>19</v>
      </c>
      <c r="F255" s="227" t="s">
        <v>401</v>
      </c>
      <c r="G255" s="224"/>
      <c r="H255" s="228">
        <v>6.5999999999999996</v>
      </c>
      <c r="I255" s="229"/>
      <c r="J255" s="224"/>
      <c r="K255" s="224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145</v>
      </c>
      <c r="AU255" s="234" t="s">
        <v>79</v>
      </c>
      <c r="AV255" s="13" t="s">
        <v>79</v>
      </c>
      <c r="AW255" s="13" t="s">
        <v>31</v>
      </c>
      <c r="AX255" s="13" t="s">
        <v>69</v>
      </c>
      <c r="AY255" s="234" t="s">
        <v>134</v>
      </c>
    </row>
    <row r="256" s="13" customFormat="1">
      <c r="A256" s="13"/>
      <c r="B256" s="223"/>
      <c r="C256" s="224"/>
      <c r="D256" s="225" t="s">
        <v>145</v>
      </c>
      <c r="E256" s="226" t="s">
        <v>19</v>
      </c>
      <c r="F256" s="227" t="s">
        <v>402</v>
      </c>
      <c r="G256" s="224"/>
      <c r="H256" s="228">
        <v>1.6799999999999999</v>
      </c>
      <c r="I256" s="229"/>
      <c r="J256" s="224"/>
      <c r="K256" s="224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145</v>
      </c>
      <c r="AU256" s="234" t="s">
        <v>79</v>
      </c>
      <c r="AV256" s="13" t="s">
        <v>79</v>
      </c>
      <c r="AW256" s="13" t="s">
        <v>31</v>
      </c>
      <c r="AX256" s="13" t="s">
        <v>69</v>
      </c>
      <c r="AY256" s="234" t="s">
        <v>134</v>
      </c>
    </row>
    <row r="257" s="14" customFormat="1">
      <c r="A257" s="14"/>
      <c r="B257" s="235"/>
      <c r="C257" s="236"/>
      <c r="D257" s="225" t="s">
        <v>145</v>
      </c>
      <c r="E257" s="237" t="s">
        <v>19</v>
      </c>
      <c r="F257" s="238" t="s">
        <v>197</v>
      </c>
      <c r="G257" s="236"/>
      <c r="H257" s="239">
        <v>8.8239999999999998</v>
      </c>
      <c r="I257" s="240"/>
      <c r="J257" s="236"/>
      <c r="K257" s="236"/>
      <c r="L257" s="241"/>
      <c r="M257" s="242"/>
      <c r="N257" s="243"/>
      <c r="O257" s="243"/>
      <c r="P257" s="243"/>
      <c r="Q257" s="243"/>
      <c r="R257" s="243"/>
      <c r="S257" s="243"/>
      <c r="T257" s="24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5" t="s">
        <v>145</v>
      </c>
      <c r="AU257" s="245" t="s">
        <v>79</v>
      </c>
      <c r="AV257" s="14" t="s">
        <v>141</v>
      </c>
      <c r="AW257" s="14" t="s">
        <v>31</v>
      </c>
      <c r="AX257" s="14" t="s">
        <v>77</v>
      </c>
      <c r="AY257" s="245" t="s">
        <v>134</v>
      </c>
    </row>
    <row r="258" s="2" customFormat="1" ht="37.8" customHeight="1">
      <c r="A258" s="39"/>
      <c r="B258" s="40"/>
      <c r="C258" s="205" t="s">
        <v>335</v>
      </c>
      <c r="D258" s="205" t="s">
        <v>136</v>
      </c>
      <c r="E258" s="206" t="s">
        <v>404</v>
      </c>
      <c r="F258" s="207" t="s">
        <v>405</v>
      </c>
      <c r="G258" s="208" t="s">
        <v>139</v>
      </c>
      <c r="H258" s="209">
        <v>8.8239999999999998</v>
      </c>
      <c r="I258" s="210"/>
      <c r="J258" s="211">
        <f>ROUND(I258*H258,2)</f>
        <v>0</v>
      </c>
      <c r="K258" s="207" t="s">
        <v>140</v>
      </c>
      <c r="L258" s="45"/>
      <c r="M258" s="212" t="s">
        <v>19</v>
      </c>
      <c r="N258" s="213" t="s">
        <v>40</v>
      </c>
      <c r="O258" s="85"/>
      <c r="P258" s="214">
        <f>O258*H258</f>
        <v>0</v>
      </c>
      <c r="Q258" s="214">
        <v>0.00085693499999999997</v>
      </c>
      <c r="R258" s="214">
        <f>Q258*H258</f>
        <v>0.0075615944399999996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141</v>
      </c>
      <c r="AT258" s="216" t="s">
        <v>136</v>
      </c>
      <c r="AU258" s="216" t="s">
        <v>79</v>
      </c>
      <c r="AY258" s="18" t="s">
        <v>134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77</v>
      </c>
      <c r="BK258" s="217">
        <f>ROUND(I258*H258,2)</f>
        <v>0</v>
      </c>
      <c r="BL258" s="18" t="s">
        <v>141</v>
      </c>
      <c r="BM258" s="216" t="s">
        <v>651</v>
      </c>
    </row>
    <row r="259" s="2" customFormat="1">
      <c r="A259" s="39"/>
      <c r="B259" s="40"/>
      <c r="C259" s="41"/>
      <c r="D259" s="218" t="s">
        <v>143</v>
      </c>
      <c r="E259" s="41"/>
      <c r="F259" s="219" t="s">
        <v>407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143</v>
      </c>
      <c r="AU259" s="18" t="s">
        <v>79</v>
      </c>
    </row>
    <row r="260" s="13" customFormat="1">
      <c r="A260" s="13"/>
      <c r="B260" s="223"/>
      <c r="C260" s="224"/>
      <c r="D260" s="225" t="s">
        <v>145</v>
      </c>
      <c r="E260" s="226" t="s">
        <v>19</v>
      </c>
      <c r="F260" s="227" t="s">
        <v>650</v>
      </c>
      <c r="G260" s="224"/>
      <c r="H260" s="228">
        <v>0.54400000000000004</v>
      </c>
      <c r="I260" s="229"/>
      <c r="J260" s="224"/>
      <c r="K260" s="224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145</v>
      </c>
      <c r="AU260" s="234" t="s">
        <v>79</v>
      </c>
      <c r="AV260" s="13" t="s">
        <v>79</v>
      </c>
      <c r="AW260" s="13" t="s">
        <v>31</v>
      </c>
      <c r="AX260" s="13" t="s">
        <v>69</v>
      </c>
      <c r="AY260" s="234" t="s">
        <v>134</v>
      </c>
    </row>
    <row r="261" s="13" customFormat="1">
      <c r="A261" s="13"/>
      <c r="B261" s="223"/>
      <c r="C261" s="224"/>
      <c r="D261" s="225" t="s">
        <v>145</v>
      </c>
      <c r="E261" s="226" t="s">
        <v>19</v>
      </c>
      <c r="F261" s="227" t="s">
        <v>401</v>
      </c>
      <c r="G261" s="224"/>
      <c r="H261" s="228">
        <v>6.5999999999999996</v>
      </c>
      <c r="I261" s="229"/>
      <c r="J261" s="224"/>
      <c r="K261" s="224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145</v>
      </c>
      <c r="AU261" s="234" t="s">
        <v>79</v>
      </c>
      <c r="AV261" s="13" t="s">
        <v>79</v>
      </c>
      <c r="AW261" s="13" t="s">
        <v>31</v>
      </c>
      <c r="AX261" s="13" t="s">
        <v>69</v>
      </c>
      <c r="AY261" s="234" t="s">
        <v>134</v>
      </c>
    </row>
    <row r="262" s="13" customFormat="1">
      <c r="A262" s="13"/>
      <c r="B262" s="223"/>
      <c r="C262" s="224"/>
      <c r="D262" s="225" t="s">
        <v>145</v>
      </c>
      <c r="E262" s="226" t="s">
        <v>19</v>
      </c>
      <c r="F262" s="227" t="s">
        <v>402</v>
      </c>
      <c r="G262" s="224"/>
      <c r="H262" s="228">
        <v>1.6799999999999999</v>
      </c>
      <c r="I262" s="229"/>
      <c r="J262" s="224"/>
      <c r="K262" s="224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145</v>
      </c>
      <c r="AU262" s="234" t="s">
        <v>79</v>
      </c>
      <c r="AV262" s="13" t="s">
        <v>79</v>
      </c>
      <c r="AW262" s="13" t="s">
        <v>31</v>
      </c>
      <c r="AX262" s="13" t="s">
        <v>69</v>
      </c>
      <c r="AY262" s="234" t="s">
        <v>134</v>
      </c>
    </row>
    <row r="263" s="14" customFormat="1">
      <c r="A263" s="14"/>
      <c r="B263" s="235"/>
      <c r="C263" s="236"/>
      <c r="D263" s="225" t="s">
        <v>145</v>
      </c>
      <c r="E263" s="237" t="s">
        <v>19</v>
      </c>
      <c r="F263" s="238" t="s">
        <v>197</v>
      </c>
      <c r="G263" s="236"/>
      <c r="H263" s="239">
        <v>8.8239999999999998</v>
      </c>
      <c r="I263" s="240"/>
      <c r="J263" s="236"/>
      <c r="K263" s="236"/>
      <c r="L263" s="241"/>
      <c r="M263" s="242"/>
      <c r="N263" s="243"/>
      <c r="O263" s="243"/>
      <c r="P263" s="243"/>
      <c r="Q263" s="243"/>
      <c r="R263" s="243"/>
      <c r="S263" s="243"/>
      <c r="T263" s="24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T263" s="245" t="s">
        <v>145</v>
      </c>
      <c r="AU263" s="245" t="s">
        <v>79</v>
      </c>
      <c r="AV263" s="14" t="s">
        <v>141</v>
      </c>
      <c r="AW263" s="14" t="s">
        <v>31</v>
      </c>
      <c r="AX263" s="14" t="s">
        <v>77</v>
      </c>
      <c r="AY263" s="245" t="s">
        <v>134</v>
      </c>
    </row>
    <row r="264" s="2" customFormat="1" ht="44.25" customHeight="1">
      <c r="A264" s="39"/>
      <c r="B264" s="40"/>
      <c r="C264" s="205" t="s">
        <v>343</v>
      </c>
      <c r="D264" s="205" t="s">
        <v>136</v>
      </c>
      <c r="E264" s="206" t="s">
        <v>409</v>
      </c>
      <c r="F264" s="207" t="s">
        <v>410</v>
      </c>
      <c r="G264" s="208" t="s">
        <v>282</v>
      </c>
      <c r="H264" s="209">
        <v>1.0840000000000001</v>
      </c>
      <c r="I264" s="210"/>
      <c r="J264" s="211">
        <f>ROUND(I264*H264,2)</f>
        <v>0</v>
      </c>
      <c r="K264" s="207" t="s">
        <v>140</v>
      </c>
      <c r="L264" s="45"/>
      <c r="M264" s="212" t="s">
        <v>19</v>
      </c>
      <c r="N264" s="213" t="s">
        <v>40</v>
      </c>
      <c r="O264" s="85"/>
      <c r="P264" s="214">
        <f>O264*H264</f>
        <v>0</v>
      </c>
      <c r="Q264" s="214">
        <v>1.095275</v>
      </c>
      <c r="R264" s="214">
        <f>Q264*H264</f>
        <v>1.1872781000000001</v>
      </c>
      <c r="S264" s="214">
        <v>0</v>
      </c>
      <c r="T264" s="215">
        <f>S264*H264</f>
        <v>0</v>
      </c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R264" s="216" t="s">
        <v>141</v>
      </c>
      <c r="AT264" s="216" t="s">
        <v>136</v>
      </c>
      <c r="AU264" s="216" t="s">
        <v>79</v>
      </c>
      <c r="AY264" s="18" t="s">
        <v>134</v>
      </c>
      <c r="BE264" s="217">
        <f>IF(N264="základní",J264,0)</f>
        <v>0</v>
      </c>
      <c r="BF264" s="217">
        <f>IF(N264="snížená",J264,0)</f>
        <v>0</v>
      </c>
      <c r="BG264" s="217">
        <f>IF(N264="zákl. přenesená",J264,0)</f>
        <v>0</v>
      </c>
      <c r="BH264" s="217">
        <f>IF(N264="sníž. přenesená",J264,0)</f>
        <v>0</v>
      </c>
      <c r="BI264" s="217">
        <f>IF(N264="nulová",J264,0)</f>
        <v>0</v>
      </c>
      <c r="BJ264" s="18" t="s">
        <v>77</v>
      </c>
      <c r="BK264" s="217">
        <f>ROUND(I264*H264,2)</f>
        <v>0</v>
      </c>
      <c r="BL264" s="18" t="s">
        <v>141</v>
      </c>
      <c r="BM264" s="216" t="s">
        <v>652</v>
      </c>
    </row>
    <row r="265" s="2" customFormat="1">
      <c r="A265" s="39"/>
      <c r="B265" s="40"/>
      <c r="C265" s="41"/>
      <c r="D265" s="218" t="s">
        <v>143</v>
      </c>
      <c r="E265" s="41"/>
      <c r="F265" s="219" t="s">
        <v>412</v>
      </c>
      <c r="G265" s="41"/>
      <c r="H265" s="41"/>
      <c r="I265" s="220"/>
      <c r="J265" s="41"/>
      <c r="K265" s="41"/>
      <c r="L265" s="45"/>
      <c r="M265" s="221"/>
      <c r="N265" s="222"/>
      <c r="O265" s="85"/>
      <c r="P265" s="85"/>
      <c r="Q265" s="85"/>
      <c r="R265" s="85"/>
      <c r="S265" s="85"/>
      <c r="T265" s="86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T265" s="18" t="s">
        <v>143</v>
      </c>
      <c r="AU265" s="18" t="s">
        <v>79</v>
      </c>
    </row>
    <row r="266" s="13" customFormat="1">
      <c r="A266" s="13"/>
      <c r="B266" s="223"/>
      <c r="C266" s="224"/>
      <c r="D266" s="225" t="s">
        <v>145</v>
      </c>
      <c r="E266" s="226" t="s">
        <v>19</v>
      </c>
      <c r="F266" s="227" t="s">
        <v>653</v>
      </c>
      <c r="G266" s="224"/>
      <c r="H266" s="228">
        <v>1.0840000000000001</v>
      </c>
      <c r="I266" s="229"/>
      <c r="J266" s="224"/>
      <c r="K266" s="224"/>
      <c r="L266" s="230"/>
      <c r="M266" s="231"/>
      <c r="N266" s="232"/>
      <c r="O266" s="232"/>
      <c r="P266" s="232"/>
      <c r="Q266" s="232"/>
      <c r="R266" s="232"/>
      <c r="S266" s="232"/>
      <c r="T266" s="233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4" t="s">
        <v>145</v>
      </c>
      <c r="AU266" s="234" t="s">
        <v>79</v>
      </c>
      <c r="AV266" s="13" t="s">
        <v>79</v>
      </c>
      <c r="AW266" s="13" t="s">
        <v>31</v>
      </c>
      <c r="AX266" s="13" t="s">
        <v>69</v>
      </c>
      <c r="AY266" s="234" t="s">
        <v>134</v>
      </c>
    </row>
    <row r="267" s="14" customFormat="1">
      <c r="A267" s="14"/>
      <c r="B267" s="235"/>
      <c r="C267" s="236"/>
      <c r="D267" s="225" t="s">
        <v>145</v>
      </c>
      <c r="E267" s="237" t="s">
        <v>19</v>
      </c>
      <c r="F267" s="238" t="s">
        <v>197</v>
      </c>
      <c r="G267" s="236"/>
      <c r="H267" s="239">
        <v>1.0840000000000001</v>
      </c>
      <c r="I267" s="240"/>
      <c r="J267" s="236"/>
      <c r="K267" s="236"/>
      <c r="L267" s="241"/>
      <c r="M267" s="242"/>
      <c r="N267" s="243"/>
      <c r="O267" s="243"/>
      <c r="P267" s="243"/>
      <c r="Q267" s="243"/>
      <c r="R267" s="243"/>
      <c r="S267" s="243"/>
      <c r="T267" s="24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T267" s="245" t="s">
        <v>145</v>
      </c>
      <c r="AU267" s="245" t="s">
        <v>79</v>
      </c>
      <c r="AV267" s="14" t="s">
        <v>141</v>
      </c>
      <c r="AW267" s="14" t="s">
        <v>31</v>
      </c>
      <c r="AX267" s="14" t="s">
        <v>77</v>
      </c>
      <c r="AY267" s="245" t="s">
        <v>134</v>
      </c>
    </row>
    <row r="268" s="2" customFormat="1" ht="44.25" customHeight="1">
      <c r="A268" s="39"/>
      <c r="B268" s="40"/>
      <c r="C268" s="205" t="s">
        <v>654</v>
      </c>
      <c r="D268" s="205" t="s">
        <v>136</v>
      </c>
      <c r="E268" s="206" t="s">
        <v>415</v>
      </c>
      <c r="F268" s="207" t="s">
        <v>416</v>
      </c>
      <c r="G268" s="208" t="s">
        <v>282</v>
      </c>
      <c r="H268" s="209">
        <v>0.51500000000000001</v>
      </c>
      <c r="I268" s="210"/>
      <c r="J268" s="211">
        <f>ROUND(I268*H268,2)</f>
        <v>0</v>
      </c>
      <c r="K268" s="207" t="s">
        <v>140</v>
      </c>
      <c r="L268" s="45"/>
      <c r="M268" s="212" t="s">
        <v>19</v>
      </c>
      <c r="N268" s="213" t="s">
        <v>40</v>
      </c>
      <c r="O268" s="85"/>
      <c r="P268" s="214">
        <f>O268*H268</f>
        <v>0</v>
      </c>
      <c r="Q268" s="214">
        <v>1.0395514030999999</v>
      </c>
      <c r="R268" s="214">
        <f>Q268*H268</f>
        <v>0.53536897259649996</v>
      </c>
      <c r="S268" s="214">
        <v>0</v>
      </c>
      <c r="T268" s="215">
        <f>S268*H268</f>
        <v>0</v>
      </c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R268" s="216" t="s">
        <v>141</v>
      </c>
      <c r="AT268" s="216" t="s">
        <v>136</v>
      </c>
      <c r="AU268" s="216" t="s">
        <v>79</v>
      </c>
      <c r="AY268" s="18" t="s">
        <v>134</v>
      </c>
      <c r="BE268" s="217">
        <f>IF(N268="základní",J268,0)</f>
        <v>0</v>
      </c>
      <c r="BF268" s="217">
        <f>IF(N268="snížená",J268,0)</f>
        <v>0</v>
      </c>
      <c r="BG268" s="217">
        <f>IF(N268="zákl. přenesená",J268,0)</f>
        <v>0</v>
      </c>
      <c r="BH268" s="217">
        <f>IF(N268="sníž. přenesená",J268,0)</f>
        <v>0</v>
      </c>
      <c r="BI268" s="217">
        <f>IF(N268="nulová",J268,0)</f>
        <v>0</v>
      </c>
      <c r="BJ268" s="18" t="s">
        <v>77</v>
      </c>
      <c r="BK268" s="217">
        <f>ROUND(I268*H268,2)</f>
        <v>0</v>
      </c>
      <c r="BL268" s="18" t="s">
        <v>141</v>
      </c>
      <c r="BM268" s="216" t="s">
        <v>655</v>
      </c>
    </row>
    <row r="269" s="2" customFormat="1">
      <c r="A269" s="39"/>
      <c r="B269" s="40"/>
      <c r="C269" s="41"/>
      <c r="D269" s="218" t="s">
        <v>143</v>
      </c>
      <c r="E269" s="41"/>
      <c r="F269" s="219" t="s">
        <v>418</v>
      </c>
      <c r="G269" s="41"/>
      <c r="H269" s="41"/>
      <c r="I269" s="220"/>
      <c r="J269" s="41"/>
      <c r="K269" s="41"/>
      <c r="L269" s="45"/>
      <c r="M269" s="221"/>
      <c r="N269" s="222"/>
      <c r="O269" s="85"/>
      <c r="P269" s="85"/>
      <c r="Q269" s="85"/>
      <c r="R269" s="85"/>
      <c r="S269" s="85"/>
      <c r="T269" s="86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T269" s="18" t="s">
        <v>143</v>
      </c>
      <c r="AU269" s="18" t="s">
        <v>79</v>
      </c>
    </row>
    <row r="270" s="13" customFormat="1">
      <c r="A270" s="13"/>
      <c r="B270" s="223"/>
      <c r="C270" s="224"/>
      <c r="D270" s="225" t="s">
        <v>145</v>
      </c>
      <c r="E270" s="226" t="s">
        <v>19</v>
      </c>
      <c r="F270" s="227" t="s">
        <v>656</v>
      </c>
      <c r="G270" s="224"/>
      <c r="H270" s="228">
        <v>0.51500000000000001</v>
      </c>
      <c r="I270" s="229"/>
      <c r="J270" s="224"/>
      <c r="K270" s="224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145</v>
      </c>
      <c r="AU270" s="234" t="s">
        <v>79</v>
      </c>
      <c r="AV270" s="13" t="s">
        <v>79</v>
      </c>
      <c r="AW270" s="13" t="s">
        <v>31</v>
      </c>
      <c r="AX270" s="13" t="s">
        <v>77</v>
      </c>
      <c r="AY270" s="234" t="s">
        <v>134</v>
      </c>
    </row>
    <row r="271" s="12" customFormat="1" ht="22.8" customHeight="1">
      <c r="A271" s="12"/>
      <c r="B271" s="189"/>
      <c r="C271" s="190"/>
      <c r="D271" s="191" t="s">
        <v>68</v>
      </c>
      <c r="E271" s="203" t="s">
        <v>141</v>
      </c>
      <c r="F271" s="203" t="s">
        <v>420</v>
      </c>
      <c r="G271" s="190"/>
      <c r="H271" s="190"/>
      <c r="I271" s="193"/>
      <c r="J271" s="204">
        <f>BK271</f>
        <v>0</v>
      </c>
      <c r="K271" s="190"/>
      <c r="L271" s="195"/>
      <c r="M271" s="196"/>
      <c r="N271" s="197"/>
      <c r="O271" s="197"/>
      <c r="P271" s="198">
        <f>SUM(P272:P302)</f>
        <v>0</v>
      </c>
      <c r="Q271" s="197"/>
      <c r="R271" s="198">
        <f>SUM(R272:R302)</f>
        <v>378.90745229999999</v>
      </c>
      <c r="S271" s="197"/>
      <c r="T271" s="199">
        <f>SUM(T272:T302)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0" t="s">
        <v>77</v>
      </c>
      <c r="AT271" s="201" t="s">
        <v>68</v>
      </c>
      <c r="AU271" s="201" t="s">
        <v>77</v>
      </c>
      <c r="AY271" s="200" t="s">
        <v>134</v>
      </c>
      <c r="BK271" s="202">
        <f>SUM(BK272:BK302)</f>
        <v>0</v>
      </c>
    </row>
    <row r="272" s="2" customFormat="1" ht="16.5" customHeight="1">
      <c r="A272" s="39"/>
      <c r="B272" s="40"/>
      <c r="C272" s="205" t="s">
        <v>657</v>
      </c>
      <c r="D272" s="205" t="s">
        <v>136</v>
      </c>
      <c r="E272" s="206" t="s">
        <v>422</v>
      </c>
      <c r="F272" s="207" t="s">
        <v>423</v>
      </c>
      <c r="G272" s="208" t="s">
        <v>139</v>
      </c>
      <c r="H272" s="209">
        <v>21.649999999999999</v>
      </c>
      <c r="I272" s="210"/>
      <c r="J272" s="211">
        <f>ROUND(I272*H272,2)</f>
        <v>0</v>
      </c>
      <c r="K272" s="207" t="s">
        <v>140</v>
      </c>
      <c r="L272" s="45"/>
      <c r="M272" s="212" t="s">
        <v>19</v>
      </c>
      <c r="N272" s="213" t="s">
        <v>40</v>
      </c>
      <c r="O272" s="85"/>
      <c r="P272" s="214">
        <f>O272*H272</f>
        <v>0</v>
      </c>
      <c r="Q272" s="214">
        <v>0.34190999999999999</v>
      </c>
      <c r="R272" s="214">
        <f>Q272*H272</f>
        <v>7.4023514999999991</v>
      </c>
      <c r="S272" s="214">
        <v>0</v>
      </c>
      <c r="T272" s="215">
        <f>S272*H272</f>
        <v>0</v>
      </c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R272" s="216" t="s">
        <v>141</v>
      </c>
      <c r="AT272" s="216" t="s">
        <v>136</v>
      </c>
      <c r="AU272" s="216" t="s">
        <v>79</v>
      </c>
      <c r="AY272" s="18" t="s">
        <v>134</v>
      </c>
      <c r="BE272" s="217">
        <f>IF(N272="základní",J272,0)</f>
        <v>0</v>
      </c>
      <c r="BF272" s="217">
        <f>IF(N272="snížená",J272,0)</f>
        <v>0</v>
      </c>
      <c r="BG272" s="217">
        <f>IF(N272="zákl. přenesená",J272,0)</f>
        <v>0</v>
      </c>
      <c r="BH272" s="217">
        <f>IF(N272="sníž. přenesená",J272,0)</f>
        <v>0</v>
      </c>
      <c r="BI272" s="217">
        <f>IF(N272="nulová",J272,0)</f>
        <v>0</v>
      </c>
      <c r="BJ272" s="18" t="s">
        <v>77</v>
      </c>
      <c r="BK272" s="217">
        <f>ROUND(I272*H272,2)</f>
        <v>0</v>
      </c>
      <c r="BL272" s="18" t="s">
        <v>141</v>
      </c>
      <c r="BM272" s="216" t="s">
        <v>658</v>
      </c>
    </row>
    <row r="273" s="2" customFormat="1">
      <c r="A273" s="39"/>
      <c r="B273" s="40"/>
      <c r="C273" s="41"/>
      <c r="D273" s="218" t="s">
        <v>143</v>
      </c>
      <c r="E273" s="41"/>
      <c r="F273" s="219" t="s">
        <v>425</v>
      </c>
      <c r="G273" s="41"/>
      <c r="H273" s="41"/>
      <c r="I273" s="220"/>
      <c r="J273" s="41"/>
      <c r="K273" s="41"/>
      <c r="L273" s="45"/>
      <c r="M273" s="221"/>
      <c r="N273" s="222"/>
      <c r="O273" s="85"/>
      <c r="P273" s="85"/>
      <c r="Q273" s="85"/>
      <c r="R273" s="85"/>
      <c r="S273" s="85"/>
      <c r="T273" s="86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T273" s="18" t="s">
        <v>143</v>
      </c>
      <c r="AU273" s="18" t="s">
        <v>79</v>
      </c>
    </row>
    <row r="274" s="13" customFormat="1">
      <c r="A274" s="13"/>
      <c r="B274" s="223"/>
      <c r="C274" s="224"/>
      <c r="D274" s="225" t="s">
        <v>145</v>
      </c>
      <c r="E274" s="226" t="s">
        <v>19</v>
      </c>
      <c r="F274" s="227" t="s">
        <v>659</v>
      </c>
      <c r="G274" s="224"/>
      <c r="H274" s="228">
        <v>2.4500000000000002</v>
      </c>
      <c r="I274" s="229"/>
      <c r="J274" s="224"/>
      <c r="K274" s="224"/>
      <c r="L274" s="230"/>
      <c r="M274" s="231"/>
      <c r="N274" s="232"/>
      <c r="O274" s="232"/>
      <c r="P274" s="232"/>
      <c r="Q274" s="232"/>
      <c r="R274" s="232"/>
      <c r="S274" s="232"/>
      <c r="T274" s="233"/>
      <c r="U274" s="13"/>
      <c r="V274" s="13"/>
      <c r="W274" s="13"/>
      <c r="X274" s="13"/>
      <c r="Y274" s="13"/>
      <c r="Z274" s="13"/>
      <c r="AA274" s="13"/>
      <c r="AB274" s="13"/>
      <c r="AC274" s="13"/>
      <c r="AD274" s="13"/>
      <c r="AE274" s="13"/>
      <c r="AT274" s="234" t="s">
        <v>145</v>
      </c>
      <c r="AU274" s="234" t="s">
        <v>79</v>
      </c>
      <c r="AV274" s="13" t="s">
        <v>79</v>
      </c>
      <c r="AW274" s="13" t="s">
        <v>31</v>
      </c>
      <c r="AX274" s="13" t="s">
        <v>69</v>
      </c>
      <c r="AY274" s="234" t="s">
        <v>134</v>
      </c>
    </row>
    <row r="275" s="13" customFormat="1">
      <c r="A275" s="13"/>
      <c r="B275" s="223"/>
      <c r="C275" s="224"/>
      <c r="D275" s="225" t="s">
        <v>145</v>
      </c>
      <c r="E275" s="226" t="s">
        <v>19</v>
      </c>
      <c r="F275" s="227" t="s">
        <v>660</v>
      </c>
      <c r="G275" s="224"/>
      <c r="H275" s="228">
        <v>19.199999999999999</v>
      </c>
      <c r="I275" s="229"/>
      <c r="J275" s="224"/>
      <c r="K275" s="224"/>
      <c r="L275" s="230"/>
      <c r="M275" s="231"/>
      <c r="N275" s="232"/>
      <c r="O275" s="232"/>
      <c r="P275" s="232"/>
      <c r="Q275" s="232"/>
      <c r="R275" s="232"/>
      <c r="S275" s="232"/>
      <c r="T275" s="233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34" t="s">
        <v>145</v>
      </c>
      <c r="AU275" s="234" t="s">
        <v>79</v>
      </c>
      <c r="AV275" s="13" t="s">
        <v>79</v>
      </c>
      <c r="AW275" s="13" t="s">
        <v>31</v>
      </c>
      <c r="AX275" s="13" t="s">
        <v>69</v>
      </c>
      <c r="AY275" s="234" t="s">
        <v>134</v>
      </c>
    </row>
    <row r="276" s="14" customFormat="1">
      <c r="A276" s="14"/>
      <c r="B276" s="235"/>
      <c r="C276" s="236"/>
      <c r="D276" s="225" t="s">
        <v>145</v>
      </c>
      <c r="E276" s="237" t="s">
        <v>19</v>
      </c>
      <c r="F276" s="238" t="s">
        <v>197</v>
      </c>
      <c r="G276" s="236"/>
      <c r="H276" s="239">
        <v>21.649999999999999</v>
      </c>
      <c r="I276" s="240"/>
      <c r="J276" s="236"/>
      <c r="K276" s="236"/>
      <c r="L276" s="241"/>
      <c r="M276" s="242"/>
      <c r="N276" s="243"/>
      <c r="O276" s="243"/>
      <c r="P276" s="243"/>
      <c r="Q276" s="243"/>
      <c r="R276" s="243"/>
      <c r="S276" s="243"/>
      <c r="T276" s="24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T276" s="245" t="s">
        <v>145</v>
      </c>
      <c r="AU276" s="245" t="s">
        <v>79</v>
      </c>
      <c r="AV276" s="14" t="s">
        <v>141</v>
      </c>
      <c r="AW276" s="14" t="s">
        <v>31</v>
      </c>
      <c r="AX276" s="14" t="s">
        <v>77</v>
      </c>
      <c r="AY276" s="245" t="s">
        <v>134</v>
      </c>
    </row>
    <row r="277" s="2" customFormat="1" ht="24.15" customHeight="1">
      <c r="A277" s="39"/>
      <c r="B277" s="40"/>
      <c r="C277" s="205" t="s">
        <v>350</v>
      </c>
      <c r="D277" s="205" t="s">
        <v>136</v>
      </c>
      <c r="E277" s="206" t="s">
        <v>429</v>
      </c>
      <c r="F277" s="207" t="s">
        <v>430</v>
      </c>
      <c r="G277" s="208" t="s">
        <v>208</v>
      </c>
      <c r="H277" s="209">
        <v>41.560000000000002</v>
      </c>
      <c r="I277" s="210"/>
      <c r="J277" s="211">
        <f>ROUND(I277*H277,2)</f>
        <v>0</v>
      </c>
      <c r="K277" s="207" t="s">
        <v>140</v>
      </c>
      <c r="L277" s="45"/>
      <c r="M277" s="212" t="s">
        <v>19</v>
      </c>
      <c r="N277" s="213" t="s">
        <v>40</v>
      </c>
      <c r="O277" s="85"/>
      <c r="P277" s="214">
        <f>O277*H277</f>
        <v>0</v>
      </c>
      <c r="Q277" s="214">
        <v>2.4340799999999998</v>
      </c>
      <c r="R277" s="214">
        <f>Q277*H277</f>
        <v>101.1603648</v>
      </c>
      <c r="S277" s="214">
        <v>0</v>
      </c>
      <c r="T277" s="215">
        <f>S277*H277</f>
        <v>0</v>
      </c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R277" s="216" t="s">
        <v>141</v>
      </c>
      <c r="AT277" s="216" t="s">
        <v>136</v>
      </c>
      <c r="AU277" s="216" t="s">
        <v>79</v>
      </c>
      <c r="AY277" s="18" t="s">
        <v>134</v>
      </c>
      <c r="BE277" s="217">
        <f>IF(N277="základní",J277,0)</f>
        <v>0</v>
      </c>
      <c r="BF277" s="217">
        <f>IF(N277="snížená",J277,0)</f>
        <v>0</v>
      </c>
      <c r="BG277" s="217">
        <f>IF(N277="zákl. přenesená",J277,0)</f>
        <v>0</v>
      </c>
      <c r="BH277" s="217">
        <f>IF(N277="sníž. přenesená",J277,0)</f>
        <v>0</v>
      </c>
      <c r="BI277" s="217">
        <f>IF(N277="nulová",J277,0)</f>
        <v>0</v>
      </c>
      <c r="BJ277" s="18" t="s">
        <v>77</v>
      </c>
      <c r="BK277" s="217">
        <f>ROUND(I277*H277,2)</f>
        <v>0</v>
      </c>
      <c r="BL277" s="18" t="s">
        <v>141</v>
      </c>
      <c r="BM277" s="216" t="s">
        <v>661</v>
      </c>
    </row>
    <row r="278" s="2" customFormat="1">
      <c r="A278" s="39"/>
      <c r="B278" s="40"/>
      <c r="C278" s="41"/>
      <c r="D278" s="218" t="s">
        <v>143</v>
      </c>
      <c r="E278" s="41"/>
      <c r="F278" s="219" t="s">
        <v>432</v>
      </c>
      <c r="G278" s="41"/>
      <c r="H278" s="41"/>
      <c r="I278" s="220"/>
      <c r="J278" s="41"/>
      <c r="K278" s="41"/>
      <c r="L278" s="45"/>
      <c r="M278" s="221"/>
      <c r="N278" s="222"/>
      <c r="O278" s="85"/>
      <c r="P278" s="85"/>
      <c r="Q278" s="85"/>
      <c r="R278" s="85"/>
      <c r="S278" s="85"/>
      <c r="T278" s="86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T278" s="18" t="s">
        <v>143</v>
      </c>
      <c r="AU278" s="18" t="s">
        <v>79</v>
      </c>
    </row>
    <row r="279" s="13" customFormat="1">
      <c r="A279" s="13"/>
      <c r="B279" s="223"/>
      <c r="C279" s="224"/>
      <c r="D279" s="225" t="s">
        <v>145</v>
      </c>
      <c r="E279" s="226" t="s">
        <v>19</v>
      </c>
      <c r="F279" s="227" t="s">
        <v>662</v>
      </c>
      <c r="G279" s="224"/>
      <c r="H279" s="228">
        <v>40.420000000000002</v>
      </c>
      <c r="I279" s="229"/>
      <c r="J279" s="224"/>
      <c r="K279" s="224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145</v>
      </c>
      <c r="AU279" s="234" t="s">
        <v>79</v>
      </c>
      <c r="AV279" s="13" t="s">
        <v>79</v>
      </c>
      <c r="AW279" s="13" t="s">
        <v>31</v>
      </c>
      <c r="AX279" s="13" t="s">
        <v>69</v>
      </c>
      <c r="AY279" s="234" t="s">
        <v>134</v>
      </c>
    </row>
    <row r="280" s="13" customFormat="1">
      <c r="A280" s="13"/>
      <c r="B280" s="223"/>
      <c r="C280" s="224"/>
      <c r="D280" s="225" t="s">
        <v>145</v>
      </c>
      <c r="E280" s="226" t="s">
        <v>19</v>
      </c>
      <c r="F280" s="227" t="s">
        <v>663</v>
      </c>
      <c r="G280" s="224"/>
      <c r="H280" s="228">
        <v>1.1399999999999999</v>
      </c>
      <c r="I280" s="229"/>
      <c r="J280" s="224"/>
      <c r="K280" s="224"/>
      <c r="L280" s="230"/>
      <c r="M280" s="231"/>
      <c r="N280" s="232"/>
      <c r="O280" s="232"/>
      <c r="P280" s="232"/>
      <c r="Q280" s="232"/>
      <c r="R280" s="232"/>
      <c r="S280" s="232"/>
      <c r="T280" s="233"/>
      <c r="U280" s="13"/>
      <c r="V280" s="13"/>
      <c r="W280" s="13"/>
      <c r="X280" s="13"/>
      <c r="Y280" s="13"/>
      <c r="Z280" s="13"/>
      <c r="AA280" s="13"/>
      <c r="AB280" s="13"/>
      <c r="AC280" s="13"/>
      <c r="AD280" s="13"/>
      <c r="AE280" s="13"/>
      <c r="AT280" s="234" t="s">
        <v>145</v>
      </c>
      <c r="AU280" s="234" t="s">
        <v>79</v>
      </c>
      <c r="AV280" s="13" t="s">
        <v>79</v>
      </c>
      <c r="AW280" s="13" t="s">
        <v>31</v>
      </c>
      <c r="AX280" s="13" t="s">
        <v>69</v>
      </c>
      <c r="AY280" s="234" t="s">
        <v>134</v>
      </c>
    </row>
    <row r="281" s="14" customFormat="1">
      <c r="A281" s="14"/>
      <c r="B281" s="235"/>
      <c r="C281" s="236"/>
      <c r="D281" s="225" t="s">
        <v>145</v>
      </c>
      <c r="E281" s="237" t="s">
        <v>19</v>
      </c>
      <c r="F281" s="238" t="s">
        <v>197</v>
      </c>
      <c r="G281" s="236"/>
      <c r="H281" s="239">
        <v>41.560000000000002</v>
      </c>
      <c r="I281" s="240"/>
      <c r="J281" s="236"/>
      <c r="K281" s="236"/>
      <c r="L281" s="241"/>
      <c r="M281" s="242"/>
      <c r="N281" s="243"/>
      <c r="O281" s="243"/>
      <c r="P281" s="243"/>
      <c r="Q281" s="243"/>
      <c r="R281" s="243"/>
      <c r="S281" s="243"/>
      <c r="T281" s="24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45" t="s">
        <v>145</v>
      </c>
      <c r="AU281" s="245" t="s">
        <v>79</v>
      </c>
      <c r="AV281" s="14" t="s">
        <v>141</v>
      </c>
      <c r="AW281" s="14" t="s">
        <v>31</v>
      </c>
      <c r="AX281" s="14" t="s">
        <v>77</v>
      </c>
      <c r="AY281" s="245" t="s">
        <v>134</v>
      </c>
    </row>
    <row r="282" s="2" customFormat="1" ht="24.15" customHeight="1">
      <c r="A282" s="39"/>
      <c r="B282" s="40"/>
      <c r="C282" s="205" t="s">
        <v>356</v>
      </c>
      <c r="D282" s="205" t="s">
        <v>136</v>
      </c>
      <c r="E282" s="206" t="s">
        <v>435</v>
      </c>
      <c r="F282" s="207" t="s">
        <v>436</v>
      </c>
      <c r="G282" s="208" t="s">
        <v>208</v>
      </c>
      <c r="H282" s="209">
        <v>134.97999999999999</v>
      </c>
      <c r="I282" s="210"/>
      <c r="J282" s="211">
        <f>ROUND(I282*H282,2)</f>
        <v>0</v>
      </c>
      <c r="K282" s="207" t="s">
        <v>140</v>
      </c>
      <c r="L282" s="45"/>
      <c r="M282" s="212" t="s">
        <v>19</v>
      </c>
      <c r="N282" s="213" t="s">
        <v>40</v>
      </c>
      <c r="O282" s="85"/>
      <c r="P282" s="214">
        <f>O282*H282</f>
        <v>0</v>
      </c>
      <c r="Q282" s="214">
        <v>1.9967999999999999</v>
      </c>
      <c r="R282" s="214">
        <f>Q282*H282</f>
        <v>269.52806399999997</v>
      </c>
      <c r="S282" s="214">
        <v>0</v>
      </c>
      <c r="T282" s="215">
        <f>S282*H282</f>
        <v>0</v>
      </c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R282" s="216" t="s">
        <v>141</v>
      </c>
      <c r="AT282" s="216" t="s">
        <v>136</v>
      </c>
      <c r="AU282" s="216" t="s">
        <v>79</v>
      </c>
      <c r="AY282" s="18" t="s">
        <v>134</v>
      </c>
      <c r="BE282" s="217">
        <f>IF(N282="základní",J282,0)</f>
        <v>0</v>
      </c>
      <c r="BF282" s="217">
        <f>IF(N282="snížená",J282,0)</f>
        <v>0</v>
      </c>
      <c r="BG282" s="217">
        <f>IF(N282="zákl. přenesená",J282,0)</f>
        <v>0</v>
      </c>
      <c r="BH282" s="217">
        <f>IF(N282="sníž. přenesená",J282,0)</f>
        <v>0</v>
      </c>
      <c r="BI282" s="217">
        <f>IF(N282="nulová",J282,0)</f>
        <v>0</v>
      </c>
      <c r="BJ282" s="18" t="s">
        <v>77</v>
      </c>
      <c r="BK282" s="217">
        <f>ROUND(I282*H282,2)</f>
        <v>0</v>
      </c>
      <c r="BL282" s="18" t="s">
        <v>141</v>
      </c>
      <c r="BM282" s="216" t="s">
        <v>664</v>
      </c>
    </row>
    <row r="283" s="2" customFormat="1">
      <c r="A283" s="39"/>
      <c r="B283" s="40"/>
      <c r="C283" s="41"/>
      <c r="D283" s="218" t="s">
        <v>143</v>
      </c>
      <c r="E283" s="41"/>
      <c r="F283" s="219" t="s">
        <v>438</v>
      </c>
      <c r="G283" s="41"/>
      <c r="H283" s="41"/>
      <c r="I283" s="220"/>
      <c r="J283" s="41"/>
      <c r="K283" s="41"/>
      <c r="L283" s="45"/>
      <c r="M283" s="221"/>
      <c r="N283" s="222"/>
      <c r="O283" s="85"/>
      <c r="P283" s="85"/>
      <c r="Q283" s="85"/>
      <c r="R283" s="85"/>
      <c r="S283" s="85"/>
      <c r="T283" s="86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T283" s="18" t="s">
        <v>143</v>
      </c>
      <c r="AU283" s="18" t="s">
        <v>79</v>
      </c>
    </row>
    <row r="284" s="13" customFormat="1">
      <c r="A284" s="13"/>
      <c r="B284" s="223"/>
      <c r="C284" s="224"/>
      <c r="D284" s="225" t="s">
        <v>145</v>
      </c>
      <c r="E284" s="226" t="s">
        <v>19</v>
      </c>
      <c r="F284" s="227" t="s">
        <v>665</v>
      </c>
      <c r="G284" s="224"/>
      <c r="H284" s="228">
        <v>10</v>
      </c>
      <c r="I284" s="229"/>
      <c r="J284" s="224"/>
      <c r="K284" s="224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145</v>
      </c>
      <c r="AU284" s="234" t="s">
        <v>79</v>
      </c>
      <c r="AV284" s="13" t="s">
        <v>79</v>
      </c>
      <c r="AW284" s="13" t="s">
        <v>31</v>
      </c>
      <c r="AX284" s="13" t="s">
        <v>69</v>
      </c>
      <c r="AY284" s="234" t="s">
        <v>134</v>
      </c>
    </row>
    <row r="285" s="13" customFormat="1">
      <c r="A285" s="13"/>
      <c r="B285" s="223"/>
      <c r="C285" s="224"/>
      <c r="D285" s="225" t="s">
        <v>145</v>
      </c>
      <c r="E285" s="226" t="s">
        <v>19</v>
      </c>
      <c r="F285" s="227" t="s">
        <v>666</v>
      </c>
      <c r="G285" s="224"/>
      <c r="H285" s="228">
        <v>14.32</v>
      </c>
      <c r="I285" s="229"/>
      <c r="J285" s="224"/>
      <c r="K285" s="224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145</v>
      </c>
      <c r="AU285" s="234" t="s">
        <v>79</v>
      </c>
      <c r="AV285" s="13" t="s">
        <v>79</v>
      </c>
      <c r="AW285" s="13" t="s">
        <v>31</v>
      </c>
      <c r="AX285" s="13" t="s">
        <v>69</v>
      </c>
      <c r="AY285" s="234" t="s">
        <v>134</v>
      </c>
    </row>
    <row r="286" s="13" customFormat="1">
      <c r="A286" s="13"/>
      <c r="B286" s="223"/>
      <c r="C286" s="224"/>
      <c r="D286" s="225" t="s">
        <v>145</v>
      </c>
      <c r="E286" s="226" t="s">
        <v>19</v>
      </c>
      <c r="F286" s="227" t="s">
        <v>667</v>
      </c>
      <c r="G286" s="224"/>
      <c r="H286" s="228">
        <v>103.5</v>
      </c>
      <c r="I286" s="229"/>
      <c r="J286" s="224"/>
      <c r="K286" s="224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145</v>
      </c>
      <c r="AU286" s="234" t="s">
        <v>79</v>
      </c>
      <c r="AV286" s="13" t="s">
        <v>79</v>
      </c>
      <c r="AW286" s="13" t="s">
        <v>31</v>
      </c>
      <c r="AX286" s="13" t="s">
        <v>69</v>
      </c>
      <c r="AY286" s="234" t="s">
        <v>134</v>
      </c>
    </row>
    <row r="287" s="13" customFormat="1">
      <c r="A287" s="13"/>
      <c r="B287" s="223"/>
      <c r="C287" s="224"/>
      <c r="D287" s="225" t="s">
        <v>145</v>
      </c>
      <c r="E287" s="226" t="s">
        <v>19</v>
      </c>
      <c r="F287" s="227" t="s">
        <v>668</v>
      </c>
      <c r="G287" s="224"/>
      <c r="H287" s="228">
        <v>2.7599999999999998</v>
      </c>
      <c r="I287" s="229"/>
      <c r="J287" s="224"/>
      <c r="K287" s="224"/>
      <c r="L287" s="230"/>
      <c r="M287" s="231"/>
      <c r="N287" s="232"/>
      <c r="O287" s="232"/>
      <c r="P287" s="232"/>
      <c r="Q287" s="232"/>
      <c r="R287" s="232"/>
      <c r="S287" s="232"/>
      <c r="T287" s="233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4" t="s">
        <v>145</v>
      </c>
      <c r="AU287" s="234" t="s">
        <v>79</v>
      </c>
      <c r="AV287" s="13" t="s">
        <v>79</v>
      </c>
      <c r="AW287" s="13" t="s">
        <v>31</v>
      </c>
      <c r="AX287" s="13" t="s">
        <v>69</v>
      </c>
      <c r="AY287" s="234" t="s">
        <v>134</v>
      </c>
    </row>
    <row r="288" s="13" customFormat="1">
      <c r="A288" s="13"/>
      <c r="B288" s="223"/>
      <c r="C288" s="224"/>
      <c r="D288" s="225" t="s">
        <v>145</v>
      </c>
      <c r="E288" s="226" t="s">
        <v>19</v>
      </c>
      <c r="F288" s="227" t="s">
        <v>669</v>
      </c>
      <c r="G288" s="224"/>
      <c r="H288" s="228">
        <v>4.4000000000000004</v>
      </c>
      <c r="I288" s="229"/>
      <c r="J288" s="224"/>
      <c r="K288" s="224"/>
      <c r="L288" s="230"/>
      <c r="M288" s="231"/>
      <c r="N288" s="232"/>
      <c r="O288" s="232"/>
      <c r="P288" s="232"/>
      <c r="Q288" s="232"/>
      <c r="R288" s="232"/>
      <c r="S288" s="232"/>
      <c r="T288" s="233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34" t="s">
        <v>145</v>
      </c>
      <c r="AU288" s="234" t="s">
        <v>79</v>
      </c>
      <c r="AV288" s="13" t="s">
        <v>79</v>
      </c>
      <c r="AW288" s="13" t="s">
        <v>31</v>
      </c>
      <c r="AX288" s="13" t="s">
        <v>69</v>
      </c>
      <c r="AY288" s="234" t="s">
        <v>134</v>
      </c>
    </row>
    <row r="289" s="14" customFormat="1">
      <c r="A289" s="14"/>
      <c r="B289" s="235"/>
      <c r="C289" s="236"/>
      <c r="D289" s="225" t="s">
        <v>145</v>
      </c>
      <c r="E289" s="237" t="s">
        <v>19</v>
      </c>
      <c r="F289" s="238" t="s">
        <v>197</v>
      </c>
      <c r="G289" s="236"/>
      <c r="H289" s="239">
        <v>134.97999999999999</v>
      </c>
      <c r="I289" s="240"/>
      <c r="J289" s="236"/>
      <c r="K289" s="236"/>
      <c r="L289" s="241"/>
      <c r="M289" s="242"/>
      <c r="N289" s="243"/>
      <c r="O289" s="243"/>
      <c r="P289" s="243"/>
      <c r="Q289" s="243"/>
      <c r="R289" s="243"/>
      <c r="S289" s="243"/>
      <c r="T289" s="24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5" t="s">
        <v>145</v>
      </c>
      <c r="AU289" s="245" t="s">
        <v>79</v>
      </c>
      <c r="AV289" s="14" t="s">
        <v>141</v>
      </c>
      <c r="AW289" s="14" t="s">
        <v>31</v>
      </c>
      <c r="AX289" s="14" t="s">
        <v>77</v>
      </c>
      <c r="AY289" s="245" t="s">
        <v>134</v>
      </c>
    </row>
    <row r="290" s="2" customFormat="1" ht="16.5" customHeight="1">
      <c r="A290" s="39"/>
      <c r="B290" s="40"/>
      <c r="C290" s="205" t="s">
        <v>361</v>
      </c>
      <c r="D290" s="205" t="s">
        <v>136</v>
      </c>
      <c r="E290" s="206" t="s">
        <v>445</v>
      </c>
      <c r="F290" s="207" t="s">
        <v>446</v>
      </c>
      <c r="G290" s="208" t="s">
        <v>139</v>
      </c>
      <c r="H290" s="209">
        <v>134.97999999999999</v>
      </c>
      <c r="I290" s="210"/>
      <c r="J290" s="211">
        <f>ROUND(I290*H290,2)</f>
        <v>0</v>
      </c>
      <c r="K290" s="207" t="s">
        <v>140</v>
      </c>
      <c r="L290" s="45"/>
      <c r="M290" s="212" t="s">
        <v>19</v>
      </c>
      <c r="N290" s="213" t="s">
        <v>40</v>
      </c>
      <c r="O290" s="85"/>
      <c r="P290" s="214">
        <f>O290*H290</f>
        <v>0</v>
      </c>
      <c r="Q290" s="214">
        <v>0</v>
      </c>
      <c r="R290" s="214">
        <f>Q290*H290</f>
        <v>0</v>
      </c>
      <c r="S290" s="214">
        <v>0</v>
      </c>
      <c r="T290" s="215">
        <f>S290*H290</f>
        <v>0</v>
      </c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R290" s="216" t="s">
        <v>141</v>
      </c>
      <c r="AT290" s="216" t="s">
        <v>136</v>
      </c>
      <c r="AU290" s="216" t="s">
        <v>79</v>
      </c>
      <c r="AY290" s="18" t="s">
        <v>134</v>
      </c>
      <c r="BE290" s="217">
        <f>IF(N290="základní",J290,0)</f>
        <v>0</v>
      </c>
      <c r="BF290" s="217">
        <f>IF(N290="snížená",J290,0)</f>
        <v>0</v>
      </c>
      <c r="BG290" s="217">
        <f>IF(N290="zákl. přenesená",J290,0)</f>
        <v>0</v>
      </c>
      <c r="BH290" s="217">
        <f>IF(N290="sníž. přenesená",J290,0)</f>
        <v>0</v>
      </c>
      <c r="BI290" s="217">
        <f>IF(N290="nulová",J290,0)</f>
        <v>0</v>
      </c>
      <c r="BJ290" s="18" t="s">
        <v>77</v>
      </c>
      <c r="BK290" s="217">
        <f>ROUND(I290*H290,2)</f>
        <v>0</v>
      </c>
      <c r="BL290" s="18" t="s">
        <v>141</v>
      </c>
      <c r="BM290" s="216" t="s">
        <v>670</v>
      </c>
    </row>
    <row r="291" s="2" customFormat="1">
      <c r="A291" s="39"/>
      <c r="B291" s="40"/>
      <c r="C291" s="41"/>
      <c r="D291" s="218" t="s">
        <v>143</v>
      </c>
      <c r="E291" s="41"/>
      <c r="F291" s="219" t="s">
        <v>448</v>
      </c>
      <c r="G291" s="41"/>
      <c r="H291" s="41"/>
      <c r="I291" s="220"/>
      <c r="J291" s="41"/>
      <c r="K291" s="41"/>
      <c r="L291" s="45"/>
      <c r="M291" s="221"/>
      <c r="N291" s="222"/>
      <c r="O291" s="85"/>
      <c r="P291" s="85"/>
      <c r="Q291" s="85"/>
      <c r="R291" s="85"/>
      <c r="S291" s="85"/>
      <c r="T291" s="86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T291" s="18" t="s">
        <v>143</v>
      </c>
      <c r="AU291" s="18" t="s">
        <v>79</v>
      </c>
    </row>
    <row r="292" s="13" customFormat="1">
      <c r="A292" s="13"/>
      <c r="B292" s="223"/>
      <c r="C292" s="224"/>
      <c r="D292" s="225" t="s">
        <v>145</v>
      </c>
      <c r="E292" s="226" t="s">
        <v>19</v>
      </c>
      <c r="F292" s="227" t="s">
        <v>665</v>
      </c>
      <c r="G292" s="224"/>
      <c r="H292" s="228">
        <v>10</v>
      </c>
      <c r="I292" s="229"/>
      <c r="J292" s="224"/>
      <c r="K292" s="224"/>
      <c r="L292" s="230"/>
      <c r="M292" s="231"/>
      <c r="N292" s="232"/>
      <c r="O292" s="232"/>
      <c r="P292" s="232"/>
      <c r="Q292" s="232"/>
      <c r="R292" s="232"/>
      <c r="S292" s="232"/>
      <c r="T292" s="233"/>
      <c r="U292" s="13"/>
      <c r="V292" s="13"/>
      <c r="W292" s="13"/>
      <c r="X292" s="13"/>
      <c r="Y292" s="13"/>
      <c r="Z292" s="13"/>
      <c r="AA292" s="13"/>
      <c r="AB292" s="13"/>
      <c r="AC292" s="13"/>
      <c r="AD292" s="13"/>
      <c r="AE292" s="13"/>
      <c r="AT292" s="234" t="s">
        <v>145</v>
      </c>
      <c r="AU292" s="234" t="s">
        <v>79</v>
      </c>
      <c r="AV292" s="13" t="s">
        <v>79</v>
      </c>
      <c r="AW292" s="13" t="s">
        <v>31</v>
      </c>
      <c r="AX292" s="13" t="s">
        <v>69</v>
      </c>
      <c r="AY292" s="234" t="s">
        <v>134</v>
      </c>
    </row>
    <row r="293" s="13" customFormat="1">
      <c r="A293" s="13"/>
      <c r="B293" s="223"/>
      <c r="C293" s="224"/>
      <c r="D293" s="225" t="s">
        <v>145</v>
      </c>
      <c r="E293" s="226" t="s">
        <v>19</v>
      </c>
      <c r="F293" s="227" t="s">
        <v>671</v>
      </c>
      <c r="G293" s="224"/>
      <c r="H293" s="228">
        <v>14.32</v>
      </c>
      <c r="I293" s="229"/>
      <c r="J293" s="224"/>
      <c r="K293" s="224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145</v>
      </c>
      <c r="AU293" s="234" t="s">
        <v>79</v>
      </c>
      <c r="AV293" s="13" t="s">
        <v>79</v>
      </c>
      <c r="AW293" s="13" t="s">
        <v>31</v>
      </c>
      <c r="AX293" s="13" t="s">
        <v>69</v>
      </c>
      <c r="AY293" s="234" t="s">
        <v>134</v>
      </c>
    </row>
    <row r="294" s="13" customFormat="1">
      <c r="A294" s="13"/>
      <c r="B294" s="223"/>
      <c r="C294" s="224"/>
      <c r="D294" s="225" t="s">
        <v>145</v>
      </c>
      <c r="E294" s="226" t="s">
        <v>19</v>
      </c>
      <c r="F294" s="227" t="s">
        <v>669</v>
      </c>
      <c r="G294" s="224"/>
      <c r="H294" s="228">
        <v>4.4000000000000004</v>
      </c>
      <c r="I294" s="229"/>
      <c r="J294" s="224"/>
      <c r="K294" s="224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145</v>
      </c>
      <c r="AU294" s="234" t="s">
        <v>79</v>
      </c>
      <c r="AV294" s="13" t="s">
        <v>79</v>
      </c>
      <c r="AW294" s="13" t="s">
        <v>31</v>
      </c>
      <c r="AX294" s="13" t="s">
        <v>69</v>
      </c>
      <c r="AY294" s="234" t="s">
        <v>134</v>
      </c>
    </row>
    <row r="295" s="13" customFormat="1">
      <c r="A295" s="13"/>
      <c r="B295" s="223"/>
      <c r="C295" s="224"/>
      <c r="D295" s="225" t="s">
        <v>145</v>
      </c>
      <c r="E295" s="226" t="s">
        <v>19</v>
      </c>
      <c r="F295" s="227" t="s">
        <v>667</v>
      </c>
      <c r="G295" s="224"/>
      <c r="H295" s="228">
        <v>103.5</v>
      </c>
      <c r="I295" s="229"/>
      <c r="J295" s="224"/>
      <c r="K295" s="224"/>
      <c r="L295" s="230"/>
      <c r="M295" s="231"/>
      <c r="N295" s="232"/>
      <c r="O295" s="232"/>
      <c r="P295" s="232"/>
      <c r="Q295" s="232"/>
      <c r="R295" s="232"/>
      <c r="S295" s="232"/>
      <c r="T295" s="233"/>
      <c r="U295" s="13"/>
      <c r="V295" s="13"/>
      <c r="W295" s="13"/>
      <c r="X295" s="13"/>
      <c r="Y295" s="13"/>
      <c r="Z295" s="13"/>
      <c r="AA295" s="13"/>
      <c r="AB295" s="13"/>
      <c r="AC295" s="13"/>
      <c r="AD295" s="13"/>
      <c r="AE295" s="13"/>
      <c r="AT295" s="234" t="s">
        <v>145</v>
      </c>
      <c r="AU295" s="234" t="s">
        <v>79</v>
      </c>
      <c r="AV295" s="13" t="s">
        <v>79</v>
      </c>
      <c r="AW295" s="13" t="s">
        <v>31</v>
      </c>
      <c r="AX295" s="13" t="s">
        <v>69</v>
      </c>
      <c r="AY295" s="234" t="s">
        <v>134</v>
      </c>
    </row>
    <row r="296" s="13" customFormat="1">
      <c r="A296" s="13"/>
      <c r="B296" s="223"/>
      <c r="C296" s="224"/>
      <c r="D296" s="225" t="s">
        <v>145</v>
      </c>
      <c r="E296" s="226" t="s">
        <v>19</v>
      </c>
      <c r="F296" s="227" t="s">
        <v>668</v>
      </c>
      <c r="G296" s="224"/>
      <c r="H296" s="228">
        <v>2.7599999999999998</v>
      </c>
      <c r="I296" s="229"/>
      <c r="J296" s="224"/>
      <c r="K296" s="224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145</v>
      </c>
      <c r="AU296" s="234" t="s">
        <v>79</v>
      </c>
      <c r="AV296" s="13" t="s">
        <v>79</v>
      </c>
      <c r="AW296" s="13" t="s">
        <v>31</v>
      </c>
      <c r="AX296" s="13" t="s">
        <v>69</v>
      </c>
      <c r="AY296" s="234" t="s">
        <v>134</v>
      </c>
    </row>
    <row r="297" s="14" customFormat="1">
      <c r="A297" s="14"/>
      <c r="B297" s="235"/>
      <c r="C297" s="236"/>
      <c r="D297" s="225" t="s">
        <v>145</v>
      </c>
      <c r="E297" s="237" t="s">
        <v>19</v>
      </c>
      <c r="F297" s="238" t="s">
        <v>197</v>
      </c>
      <c r="G297" s="236"/>
      <c r="H297" s="239">
        <v>134.97999999999999</v>
      </c>
      <c r="I297" s="240"/>
      <c r="J297" s="236"/>
      <c r="K297" s="236"/>
      <c r="L297" s="241"/>
      <c r="M297" s="242"/>
      <c r="N297" s="243"/>
      <c r="O297" s="243"/>
      <c r="P297" s="243"/>
      <c r="Q297" s="243"/>
      <c r="R297" s="243"/>
      <c r="S297" s="243"/>
      <c r="T297" s="244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45" t="s">
        <v>145</v>
      </c>
      <c r="AU297" s="245" t="s">
        <v>79</v>
      </c>
      <c r="AV297" s="14" t="s">
        <v>141</v>
      </c>
      <c r="AW297" s="14" t="s">
        <v>31</v>
      </c>
      <c r="AX297" s="14" t="s">
        <v>77</v>
      </c>
      <c r="AY297" s="245" t="s">
        <v>134</v>
      </c>
    </row>
    <row r="298" s="2" customFormat="1" ht="33" customHeight="1">
      <c r="A298" s="39"/>
      <c r="B298" s="40"/>
      <c r="C298" s="205" t="s">
        <v>367</v>
      </c>
      <c r="D298" s="205" t="s">
        <v>136</v>
      </c>
      <c r="E298" s="206" t="s">
        <v>450</v>
      </c>
      <c r="F298" s="207" t="s">
        <v>451</v>
      </c>
      <c r="G298" s="208" t="s">
        <v>452</v>
      </c>
      <c r="H298" s="209">
        <v>9.4000000000000004</v>
      </c>
      <c r="I298" s="210"/>
      <c r="J298" s="211">
        <f>ROUND(I298*H298,2)</f>
        <v>0</v>
      </c>
      <c r="K298" s="207" t="s">
        <v>140</v>
      </c>
      <c r="L298" s="45"/>
      <c r="M298" s="212" t="s">
        <v>19</v>
      </c>
      <c r="N298" s="213" t="s">
        <v>40</v>
      </c>
      <c r="O298" s="85"/>
      <c r="P298" s="214">
        <f>O298*H298</f>
        <v>0</v>
      </c>
      <c r="Q298" s="214">
        <v>0.086879999999999999</v>
      </c>
      <c r="R298" s="214">
        <f>Q298*H298</f>
        <v>0.81667200000000006</v>
      </c>
      <c r="S298" s="214">
        <v>0</v>
      </c>
      <c r="T298" s="215">
        <f>S298*H298</f>
        <v>0</v>
      </c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R298" s="216" t="s">
        <v>141</v>
      </c>
      <c r="AT298" s="216" t="s">
        <v>136</v>
      </c>
      <c r="AU298" s="216" t="s">
        <v>79</v>
      </c>
      <c r="AY298" s="18" t="s">
        <v>134</v>
      </c>
      <c r="BE298" s="217">
        <f>IF(N298="základní",J298,0)</f>
        <v>0</v>
      </c>
      <c r="BF298" s="217">
        <f>IF(N298="snížená",J298,0)</f>
        <v>0</v>
      </c>
      <c r="BG298" s="217">
        <f>IF(N298="zákl. přenesená",J298,0)</f>
        <v>0</v>
      </c>
      <c r="BH298" s="217">
        <f>IF(N298="sníž. přenesená",J298,0)</f>
        <v>0</v>
      </c>
      <c r="BI298" s="217">
        <f>IF(N298="nulová",J298,0)</f>
        <v>0</v>
      </c>
      <c r="BJ298" s="18" t="s">
        <v>77</v>
      </c>
      <c r="BK298" s="217">
        <f>ROUND(I298*H298,2)</f>
        <v>0</v>
      </c>
      <c r="BL298" s="18" t="s">
        <v>141</v>
      </c>
      <c r="BM298" s="216" t="s">
        <v>672</v>
      </c>
    </row>
    <row r="299" s="2" customFormat="1">
      <c r="A299" s="39"/>
      <c r="B299" s="40"/>
      <c r="C299" s="41"/>
      <c r="D299" s="218" t="s">
        <v>143</v>
      </c>
      <c r="E299" s="41"/>
      <c r="F299" s="219" t="s">
        <v>454</v>
      </c>
      <c r="G299" s="41"/>
      <c r="H299" s="41"/>
      <c r="I299" s="220"/>
      <c r="J299" s="41"/>
      <c r="K299" s="41"/>
      <c r="L299" s="45"/>
      <c r="M299" s="221"/>
      <c r="N299" s="222"/>
      <c r="O299" s="85"/>
      <c r="P299" s="85"/>
      <c r="Q299" s="85"/>
      <c r="R299" s="85"/>
      <c r="S299" s="85"/>
      <c r="T299" s="86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T299" s="18" t="s">
        <v>143</v>
      </c>
      <c r="AU299" s="18" t="s">
        <v>79</v>
      </c>
    </row>
    <row r="300" s="13" customFormat="1">
      <c r="A300" s="13"/>
      <c r="B300" s="223"/>
      <c r="C300" s="224"/>
      <c r="D300" s="225" t="s">
        <v>145</v>
      </c>
      <c r="E300" s="226" t="s">
        <v>19</v>
      </c>
      <c r="F300" s="227" t="s">
        <v>673</v>
      </c>
      <c r="G300" s="224"/>
      <c r="H300" s="228">
        <v>6.5999999999999996</v>
      </c>
      <c r="I300" s="229"/>
      <c r="J300" s="224"/>
      <c r="K300" s="224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145</v>
      </c>
      <c r="AU300" s="234" t="s">
        <v>79</v>
      </c>
      <c r="AV300" s="13" t="s">
        <v>79</v>
      </c>
      <c r="AW300" s="13" t="s">
        <v>31</v>
      </c>
      <c r="AX300" s="13" t="s">
        <v>69</v>
      </c>
      <c r="AY300" s="234" t="s">
        <v>134</v>
      </c>
    </row>
    <row r="301" s="13" customFormat="1">
      <c r="A301" s="13"/>
      <c r="B301" s="223"/>
      <c r="C301" s="224"/>
      <c r="D301" s="225" t="s">
        <v>145</v>
      </c>
      <c r="E301" s="226" t="s">
        <v>19</v>
      </c>
      <c r="F301" s="227" t="s">
        <v>456</v>
      </c>
      <c r="G301" s="224"/>
      <c r="H301" s="228">
        <v>2.7999999999999998</v>
      </c>
      <c r="I301" s="229"/>
      <c r="J301" s="224"/>
      <c r="K301" s="224"/>
      <c r="L301" s="230"/>
      <c r="M301" s="231"/>
      <c r="N301" s="232"/>
      <c r="O301" s="232"/>
      <c r="P301" s="232"/>
      <c r="Q301" s="232"/>
      <c r="R301" s="232"/>
      <c r="S301" s="232"/>
      <c r="T301" s="233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4" t="s">
        <v>145</v>
      </c>
      <c r="AU301" s="234" t="s">
        <v>79</v>
      </c>
      <c r="AV301" s="13" t="s">
        <v>79</v>
      </c>
      <c r="AW301" s="13" t="s">
        <v>31</v>
      </c>
      <c r="AX301" s="13" t="s">
        <v>69</v>
      </c>
      <c r="AY301" s="234" t="s">
        <v>134</v>
      </c>
    </row>
    <row r="302" s="14" customFormat="1">
      <c r="A302" s="14"/>
      <c r="B302" s="235"/>
      <c r="C302" s="236"/>
      <c r="D302" s="225" t="s">
        <v>145</v>
      </c>
      <c r="E302" s="237" t="s">
        <v>19</v>
      </c>
      <c r="F302" s="238" t="s">
        <v>197</v>
      </c>
      <c r="G302" s="236"/>
      <c r="H302" s="239">
        <v>9.4000000000000004</v>
      </c>
      <c r="I302" s="240"/>
      <c r="J302" s="236"/>
      <c r="K302" s="236"/>
      <c r="L302" s="241"/>
      <c r="M302" s="242"/>
      <c r="N302" s="243"/>
      <c r="O302" s="243"/>
      <c r="P302" s="243"/>
      <c r="Q302" s="243"/>
      <c r="R302" s="243"/>
      <c r="S302" s="243"/>
      <c r="T302" s="244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  <c r="AE302" s="14"/>
      <c r="AT302" s="245" t="s">
        <v>145</v>
      </c>
      <c r="AU302" s="245" t="s">
        <v>79</v>
      </c>
      <c r="AV302" s="14" t="s">
        <v>141</v>
      </c>
      <c r="AW302" s="14" t="s">
        <v>31</v>
      </c>
      <c r="AX302" s="14" t="s">
        <v>77</v>
      </c>
      <c r="AY302" s="245" t="s">
        <v>134</v>
      </c>
    </row>
    <row r="303" s="12" customFormat="1" ht="22.8" customHeight="1">
      <c r="A303" s="12"/>
      <c r="B303" s="189"/>
      <c r="C303" s="190"/>
      <c r="D303" s="191" t="s">
        <v>68</v>
      </c>
      <c r="E303" s="203" t="s">
        <v>153</v>
      </c>
      <c r="F303" s="203" t="s">
        <v>457</v>
      </c>
      <c r="G303" s="190"/>
      <c r="H303" s="190"/>
      <c r="I303" s="193"/>
      <c r="J303" s="204">
        <f>BK303</f>
        <v>0</v>
      </c>
      <c r="K303" s="190"/>
      <c r="L303" s="195"/>
      <c r="M303" s="196"/>
      <c r="N303" s="197"/>
      <c r="O303" s="197"/>
      <c r="P303" s="198">
        <f>SUM(P304:P313)</f>
        <v>0</v>
      </c>
      <c r="Q303" s="197"/>
      <c r="R303" s="198">
        <f>SUM(R304:R313)</f>
        <v>196.834</v>
      </c>
      <c r="S303" s="197"/>
      <c r="T303" s="199">
        <f>SUM(T304:T313)</f>
        <v>0</v>
      </c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R303" s="200" t="s">
        <v>77</v>
      </c>
      <c r="AT303" s="201" t="s">
        <v>68</v>
      </c>
      <c r="AU303" s="201" t="s">
        <v>77</v>
      </c>
      <c r="AY303" s="200" t="s">
        <v>134</v>
      </c>
      <c r="BK303" s="202">
        <f>SUM(BK304:BK313)</f>
        <v>0</v>
      </c>
    </row>
    <row r="304" s="2" customFormat="1" ht="21.75" customHeight="1">
      <c r="A304" s="39"/>
      <c r="B304" s="40"/>
      <c r="C304" s="205" t="s">
        <v>421</v>
      </c>
      <c r="D304" s="205" t="s">
        <v>136</v>
      </c>
      <c r="E304" s="206" t="s">
        <v>459</v>
      </c>
      <c r="F304" s="207" t="s">
        <v>460</v>
      </c>
      <c r="G304" s="208" t="s">
        <v>139</v>
      </c>
      <c r="H304" s="209">
        <v>555.79999999999995</v>
      </c>
      <c r="I304" s="210"/>
      <c r="J304" s="211">
        <f>ROUND(I304*H304,2)</f>
        <v>0</v>
      </c>
      <c r="K304" s="207" t="s">
        <v>140</v>
      </c>
      <c r="L304" s="45"/>
      <c r="M304" s="212" t="s">
        <v>19</v>
      </c>
      <c r="N304" s="213" t="s">
        <v>40</v>
      </c>
      <c r="O304" s="85"/>
      <c r="P304" s="214">
        <f>O304*H304</f>
        <v>0</v>
      </c>
      <c r="Q304" s="214">
        <v>0.23000000000000001</v>
      </c>
      <c r="R304" s="214">
        <f>Q304*H304</f>
        <v>127.83399999999999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141</v>
      </c>
      <c r="AT304" s="216" t="s">
        <v>136</v>
      </c>
      <c r="AU304" s="216" t="s">
        <v>79</v>
      </c>
      <c r="AY304" s="18" t="s">
        <v>134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77</v>
      </c>
      <c r="BK304" s="217">
        <f>ROUND(I304*H304,2)</f>
        <v>0</v>
      </c>
      <c r="BL304" s="18" t="s">
        <v>141</v>
      </c>
      <c r="BM304" s="216" t="s">
        <v>674</v>
      </c>
    </row>
    <row r="305" s="2" customFormat="1">
      <c r="A305" s="39"/>
      <c r="B305" s="40"/>
      <c r="C305" s="41"/>
      <c r="D305" s="218" t="s">
        <v>143</v>
      </c>
      <c r="E305" s="41"/>
      <c r="F305" s="219" t="s">
        <v>462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143</v>
      </c>
      <c r="AU305" s="18" t="s">
        <v>79</v>
      </c>
    </row>
    <row r="306" s="13" customFormat="1">
      <c r="A306" s="13"/>
      <c r="B306" s="223"/>
      <c r="C306" s="224"/>
      <c r="D306" s="225" t="s">
        <v>145</v>
      </c>
      <c r="E306" s="226" t="s">
        <v>19</v>
      </c>
      <c r="F306" s="227" t="s">
        <v>675</v>
      </c>
      <c r="G306" s="224"/>
      <c r="H306" s="228">
        <v>345</v>
      </c>
      <c r="I306" s="229"/>
      <c r="J306" s="224"/>
      <c r="K306" s="224"/>
      <c r="L306" s="230"/>
      <c r="M306" s="231"/>
      <c r="N306" s="232"/>
      <c r="O306" s="232"/>
      <c r="P306" s="232"/>
      <c r="Q306" s="232"/>
      <c r="R306" s="232"/>
      <c r="S306" s="232"/>
      <c r="T306" s="233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4" t="s">
        <v>145</v>
      </c>
      <c r="AU306" s="234" t="s">
        <v>79</v>
      </c>
      <c r="AV306" s="13" t="s">
        <v>79</v>
      </c>
      <c r="AW306" s="13" t="s">
        <v>31</v>
      </c>
      <c r="AX306" s="13" t="s">
        <v>69</v>
      </c>
      <c r="AY306" s="234" t="s">
        <v>134</v>
      </c>
    </row>
    <row r="307" s="13" customFormat="1">
      <c r="A307" s="13"/>
      <c r="B307" s="223"/>
      <c r="C307" s="224"/>
      <c r="D307" s="225" t="s">
        <v>145</v>
      </c>
      <c r="E307" s="226" t="s">
        <v>19</v>
      </c>
      <c r="F307" s="227" t="s">
        <v>563</v>
      </c>
      <c r="G307" s="224"/>
      <c r="H307" s="228">
        <v>150</v>
      </c>
      <c r="I307" s="229"/>
      <c r="J307" s="224"/>
      <c r="K307" s="224"/>
      <c r="L307" s="230"/>
      <c r="M307" s="231"/>
      <c r="N307" s="232"/>
      <c r="O307" s="232"/>
      <c r="P307" s="232"/>
      <c r="Q307" s="232"/>
      <c r="R307" s="232"/>
      <c r="S307" s="232"/>
      <c r="T307" s="233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4" t="s">
        <v>145</v>
      </c>
      <c r="AU307" s="234" t="s">
        <v>79</v>
      </c>
      <c r="AV307" s="13" t="s">
        <v>79</v>
      </c>
      <c r="AW307" s="13" t="s">
        <v>31</v>
      </c>
      <c r="AX307" s="13" t="s">
        <v>69</v>
      </c>
      <c r="AY307" s="234" t="s">
        <v>134</v>
      </c>
    </row>
    <row r="308" s="13" customFormat="1">
      <c r="A308" s="13"/>
      <c r="B308" s="223"/>
      <c r="C308" s="224"/>
      <c r="D308" s="225" t="s">
        <v>145</v>
      </c>
      <c r="E308" s="226" t="s">
        <v>19</v>
      </c>
      <c r="F308" s="227" t="s">
        <v>676</v>
      </c>
      <c r="G308" s="224"/>
      <c r="H308" s="228">
        <v>25</v>
      </c>
      <c r="I308" s="229"/>
      <c r="J308" s="224"/>
      <c r="K308" s="224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145</v>
      </c>
      <c r="AU308" s="234" t="s">
        <v>79</v>
      </c>
      <c r="AV308" s="13" t="s">
        <v>79</v>
      </c>
      <c r="AW308" s="13" t="s">
        <v>31</v>
      </c>
      <c r="AX308" s="13" t="s">
        <v>69</v>
      </c>
      <c r="AY308" s="234" t="s">
        <v>134</v>
      </c>
    </row>
    <row r="309" s="13" customFormat="1">
      <c r="A309" s="13"/>
      <c r="B309" s="223"/>
      <c r="C309" s="224"/>
      <c r="D309" s="225" t="s">
        <v>145</v>
      </c>
      <c r="E309" s="226" t="s">
        <v>19</v>
      </c>
      <c r="F309" s="227" t="s">
        <v>634</v>
      </c>
      <c r="G309" s="224"/>
      <c r="H309" s="228">
        <v>35.799999999999997</v>
      </c>
      <c r="I309" s="229"/>
      <c r="J309" s="224"/>
      <c r="K309" s="224"/>
      <c r="L309" s="230"/>
      <c r="M309" s="231"/>
      <c r="N309" s="232"/>
      <c r="O309" s="232"/>
      <c r="P309" s="232"/>
      <c r="Q309" s="232"/>
      <c r="R309" s="232"/>
      <c r="S309" s="232"/>
      <c r="T309" s="23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4" t="s">
        <v>145</v>
      </c>
      <c r="AU309" s="234" t="s">
        <v>79</v>
      </c>
      <c r="AV309" s="13" t="s">
        <v>79</v>
      </c>
      <c r="AW309" s="13" t="s">
        <v>31</v>
      </c>
      <c r="AX309" s="13" t="s">
        <v>69</v>
      </c>
      <c r="AY309" s="234" t="s">
        <v>134</v>
      </c>
    </row>
    <row r="310" s="14" customFormat="1">
      <c r="A310" s="14"/>
      <c r="B310" s="235"/>
      <c r="C310" s="236"/>
      <c r="D310" s="225" t="s">
        <v>145</v>
      </c>
      <c r="E310" s="237" t="s">
        <v>19</v>
      </c>
      <c r="F310" s="238" t="s">
        <v>197</v>
      </c>
      <c r="G310" s="236"/>
      <c r="H310" s="239">
        <v>555.79999999999995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5" t="s">
        <v>145</v>
      </c>
      <c r="AU310" s="245" t="s">
        <v>79</v>
      </c>
      <c r="AV310" s="14" t="s">
        <v>141</v>
      </c>
      <c r="AW310" s="14" t="s">
        <v>31</v>
      </c>
      <c r="AX310" s="14" t="s">
        <v>77</v>
      </c>
      <c r="AY310" s="245" t="s">
        <v>134</v>
      </c>
    </row>
    <row r="311" s="2" customFormat="1" ht="21.75" customHeight="1">
      <c r="A311" s="39"/>
      <c r="B311" s="40"/>
      <c r="C311" s="205" t="s">
        <v>458</v>
      </c>
      <c r="D311" s="205" t="s">
        <v>136</v>
      </c>
      <c r="E311" s="206" t="s">
        <v>466</v>
      </c>
      <c r="F311" s="207" t="s">
        <v>467</v>
      </c>
      <c r="G311" s="208" t="s">
        <v>139</v>
      </c>
      <c r="H311" s="209">
        <v>150</v>
      </c>
      <c r="I311" s="210"/>
      <c r="J311" s="211">
        <f>ROUND(I311*H311,2)</f>
        <v>0</v>
      </c>
      <c r="K311" s="207" t="s">
        <v>140</v>
      </c>
      <c r="L311" s="45"/>
      <c r="M311" s="212" t="s">
        <v>19</v>
      </c>
      <c r="N311" s="213" t="s">
        <v>40</v>
      </c>
      <c r="O311" s="85"/>
      <c r="P311" s="214">
        <f>O311*H311</f>
        <v>0</v>
      </c>
      <c r="Q311" s="214">
        <v>0.46000000000000002</v>
      </c>
      <c r="R311" s="214">
        <f>Q311*H311</f>
        <v>69</v>
      </c>
      <c r="S311" s="214">
        <v>0</v>
      </c>
      <c r="T311" s="215">
        <f>S311*H311</f>
        <v>0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6" t="s">
        <v>141</v>
      </c>
      <c r="AT311" s="216" t="s">
        <v>136</v>
      </c>
      <c r="AU311" s="216" t="s">
        <v>79</v>
      </c>
      <c r="AY311" s="18" t="s">
        <v>134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8" t="s">
        <v>77</v>
      </c>
      <c r="BK311" s="217">
        <f>ROUND(I311*H311,2)</f>
        <v>0</v>
      </c>
      <c r="BL311" s="18" t="s">
        <v>141</v>
      </c>
      <c r="BM311" s="216" t="s">
        <v>677</v>
      </c>
    </row>
    <row r="312" s="2" customFormat="1">
      <c r="A312" s="39"/>
      <c r="B312" s="40"/>
      <c r="C312" s="41"/>
      <c r="D312" s="218" t="s">
        <v>143</v>
      </c>
      <c r="E312" s="41"/>
      <c r="F312" s="219" t="s">
        <v>469</v>
      </c>
      <c r="G312" s="41"/>
      <c r="H312" s="41"/>
      <c r="I312" s="220"/>
      <c r="J312" s="41"/>
      <c r="K312" s="41"/>
      <c r="L312" s="45"/>
      <c r="M312" s="221"/>
      <c r="N312" s="222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143</v>
      </c>
      <c r="AU312" s="18" t="s">
        <v>79</v>
      </c>
    </row>
    <row r="313" s="13" customFormat="1">
      <c r="A313" s="13"/>
      <c r="B313" s="223"/>
      <c r="C313" s="224"/>
      <c r="D313" s="225" t="s">
        <v>145</v>
      </c>
      <c r="E313" s="226" t="s">
        <v>19</v>
      </c>
      <c r="F313" s="227" t="s">
        <v>563</v>
      </c>
      <c r="G313" s="224"/>
      <c r="H313" s="228">
        <v>150</v>
      </c>
      <c r="I313" s="229"/>
      <c r="J313" s="224"/>
      <c r="K313" s="224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145</v>
      </c>
      <c r="AU313" s="234" t="s">
        <v>79</v>
      </c>
      <c r="AV313" s="13" t="s">
        <v>79</v>
      </c>
      <c r="AW313" s="13" t="s">
        <v>31</v>
      </c>
      <c r="AX313" s="13" t="s">
        <v>77</v>
      </c>
      <c r="AY313" s="234" t="s">
        <v>134</v>
      </c>
    </row>
    <row r="314" s="12" customFormat="1" ht="22.8" customHeight="1">
      <c r="A314" s="12"/>
      <c r="B314" s="189"/>
      <c r="C314" s="190"/>
      <c r="D314" s="191" t="s">
        <v>68</v>
      </c>
      <c r="E314" s="203" t="s">
        <v>321</v>
      </c>
      <c r="F314" s="203" t="s">
        <v>470</v>
      </c>
      <c r="G314" s="190"/>
      <c r="H314" s="190"/>
      <c r="I314" s="193"/>
      <c r="J314" s="204">
        <f>BK314</f>
        <v>0</v>
      </c>
      <c r="K314" s="190"/>
      <c r="L314" s="195"/>
      <c r="M314" s="196"/>
      <c r="N314" s="197"/>
      <c r="O314" s="197"/>
      <c r="P314" s="198">
        <f>SUM(P315:P320)</f>
        <v>0</v>
      </c>
      <c r="Q314" s="197"/>
      <c r="R314" s="198">
        <f>SUM(R315:R320)</f>
        <v>0.194477976</v>
      </c>
      <c r="S314" s="197"/>
      <c r="T314" s="199">
        <f>SUM(T315:T320)</f>
        <v>0</v>
      </c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R314" s="200" t="s">
        <v>77</v>
      </c>
      <c r="AT314" s="201" t="s">
        <v>68</v>
      </c>
      <c r="AU314" s="201" t="s">
        <v>77</v>
      </c>
      <c r="AY314" s="200" t="s">
        <v>134</v>
      </c>
      <c r="BK314" s="202">
        <f>SUM(BK315:BK320)</f>
        <v>0</v>
      </c>
    </row>
    <row r="315" s="2" customFormat="1" ht="24.15" customHeight="1">
      <c r="A315" s="39"/>
      <c r="B315" s="40"/>
      <c r="C315" s="205" t="s">
        <v>465</v>
      </c>
      <c r="D315" s="205" t="s">
        <v>136</v>
      </c>
      <c r="E315" s="206" t="s">
        <v>472</v>
      </c>
      <c r="F315" s="207" t="s">
        <v>473</v>
      </c>
      <c r="G315" s="208" t="s">
        <v>150</v>
      </c>
      <c r="H315" s="209">
        <v>4</v>
      </c>
      <c r="I315" s="210"/>
      <c r="J315" s="211">
        <f>ROUND(I315*H315,2)</f>
        <v>0</v>
      </c>
      <c r="K315" s="207" t="s">
        <v>140</v>
      </c>
      <c r="L315" s="45"/>
      <c r="M315" s="212" t="s">
        <v>19</v>
      </c>
      <c r="N315" s="213" t="s">
        <v>40</v>
      </c>
      <c r="O315" s="85"/>
      <c r="P315" s="214">
        <f>O315*H315</f>
        <v>0</v>
      </c>
      <c r="Q315" s="214">
        <v>0</v>
      </c>
      <c r="R315" s="214">
        <f>Q315*H315</f>
        <v>0</v>
      </c>
      <c r="S315" s="214">
        <v>0</v>
      </c>
      <c r="T315" s="215">
        <f>S315*H315</f>
        <v>0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16" t="s">
        <v>141</v>
      </c>
      <c r="AT315" s="216" t="s">
        <v>136</v>
      </c>
      <c r="AU315" s="216" t="s">
        <v>79</v>
      </c>
      <c r="AY315" s="18" t="s">
        <v>134</v>
      </c>
      <c r="BE315" s="217">
        <f>IF(N315="základní",J315,0)</f>
        <v>0</v>
      </c>
      <c r="BF315" s="217">
        <f>IF(N315="snížená",J315,0)</f>
        <v>0</v>
      </c>
      <c r="BG315" s="217">
        <f>IF(N315="zákl. přenesená",J315,0)</f>
        <v>0</v>
      </c>
      <c r="BH315" s="217">
        <f>IF(N315="sníž. přenesená",J315,0)</f>
        <v>0</v>
      </c>
      <c r="BI315" s="217">
        <f>IF(N315="nulová",J315,0)</f>
        <v>0</v>
      </c>
      <c r="BJ315" s="18" t="s">
        <v>77</v>
      </c>
      <c r="BK315" s="217">
        <f>ROUND(I315*H315,2)</f>
        <v>0</v>
      </c>
      <c r="BL315" s="18" t="s">
        <v>141</v>
      </c>
      <c r="BM315" s="216" t="s">
        <v>678</v>
      </c>
    </row>
    <row r="316" s="2" customFormat="1">
      <c r="A316" s="39"/>
      <c r="B316" s="40"/>
      <c r="C316" s="41"/>
      <c r="D316" s="218" t="s">
        <v>143</v>
      </c>
      <c r="E316" s="41"/>
      <c r="F316" s="219" t="s">
        <v>475</v>
      </c>
      <c r="G316" s="41"/>
      <c r="H316" s="41"/>
      <c r="I316" s="220"/>
      <c r="J316" s="41"/>
      <c r="K316" s="41"/>
      <c r="L316" s="45"/>
      <c r="M316" s="221"/>
      <c r="N316" s="222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143</v>
      </c>
      <c r="AU316" s="18" t="s">
        <v>79</v>
      </c>
    </row>
    <row r="317" s="2" customFormat="1" ht="16.5" customHeight="1">
      <c r="A317" s="39"/>
      <c r="B317" s="40"/>
      <c r="C317" s="205" t="s">
        <v>500</v>
      </c>
      <c r="D317" s="205" t="s">
        <v>136</v>
      </c>
      <c r="E317" s="206" t="s">
        <v>477</v>
      </c>
      <c r="F317" s="207" t="s">
        <v>478</v>
      </c>
      <c r="G317" s="208" t="s">
        <v>139</v>
      </c>
      <c r="H317" s="209">
        <v>48.399999999999999</v>
      </c>
      <c r="I317" s="210"/>
      <c r="J317" s="211">
        <f>ROUND(I317*H317,2)</f>
        <v>0</v>
      </c>
      <c r="K317" s="207" t="s">
        <v>140</v>
      </c>
      <c r="L317" s="45"/>
      <c r="M317" s="212" t="s">
        <v>19</v>
      </c>
      <c r="N317" s="213" t="s">
        <v>40</v>
      </c>
      <c r="O317" s="85"/>
      <c r="P317" s="214">
        <f>O317*H317</f>
        <v>0</v>
      </c>
      <c r="Q317" s="214">
        <v>0.0040181399999999999</v>
      </c>
      <c r="R317" s="214">
        <f>Q317*H317</f>
        <v>0.194477976</v>
      </c>
      <c r="S317" s="214">
        <v>0</v>
      </c>
      <c r="T317" s="215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16" t="s">
        <v>141</v>
      </c>
      <c r="AT317" s="216" t="s">
        <v>136</v>
      </c>
      <c r="AU317" s="216" t="s">
        <v>79</v>
      </c>
      <c r="AY317" s="18" t="s">
        <v>134</v>
      </c>
      <c r="BE317" s="217">
        <f>IF(N317="základní",J317,0)</f>
        <v>0</v>
      </c>
      <c r="BF317" s="217">
        <f>IF(N317="snížená",J317,0)</f>
        <v>0</v>
      </c>
      <c r="BG317" s="217">
        <f>IF(N317="zákl. přenesená",J317,0)</f>
        <v>0</v>
      </c>
      <c r="BH317" s="217">
        <f>IF(N317="sníž. přenesená",J317,0)</f>
        <v>0</v>
      </c>
      <c r="BI317" s="217">
        <f>IF(N317="nulová",J317,0)</f>
        <v>0</v>
      </c>
      <c r="BJ317" s="18" t="s">
        <v>77</v>
      </c>
      <c r="BK317" s="217">
        <f>ROUND(I317*H317,2)</f>
        <v>0</v>
      </c>
      <c r="BL317" s="18" t="s">
        <v>141</v>
      </c>
      <c r="BM317" s="216" t="s">
        <v>679</v>
      </c>
    </row>
    <row r="318" s="2" customFormat="1">
      <c r="A318" s="39"/>
      <c r="B318" s="40"/>
      <c r="C318" s="41"/>
      <c r="D318" s="218" t="s">
        <v>143</v>
      </c>
      <c r="E318" s="41"/>
      <c r="F318" s="219" t="s">
        <v>480</v>
      </c>
      <c r="G318" s="41"/>
      <c r="H318" s="41"/>
      <c r="I318" s="220"/>
      <c r="J318" s="41"/>
      <c r="K318" s="41"/>
      <c r="L318" s="45"/>
      <c r="M318" s="221"/>
      <c r="N318" s="222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143</v>
      </c>
      <c r="AU318" s="18" t="s">
        <v>79</v>
      </c>
    </row>
    <row r="319" s="13" customFormat="1">
      <c r="A319" s="13"/>
      <c r="B319" s="223"/>
      <c r="C319" s="224"/>
      <c r="D319" s="225" t="s">
        <v>145</v>
      </c>
      <c r="E319" s="226" t="s">
        <v>19</v>
      </c>
      <c r="F319" s="227" t="s">
        <v>680</v>
      </c>
      <c r="G319" s="224"/>
      <c r="H319" s="228">
        <v>48.399999999999999</v>
      </c>
      <c r="I319" s="229"/>
      <c r="J319" s="224"/>
      <c r="K319" s="224"/>
      <c r="L319" s="230"/>
      <c r="M319" s="231"/>
      <c r="N319" s="232"/>
      <c r="O319" s="232"/>
      <c r="P319" s="232"/>
      <c r="Q319" s="232"/>
      <c r="R319" s="232"/>
      <c r="S319" s="232"/>
      <c r="T319" s="23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4" t="s">
        <v>145</v>
      </c>
      <c r="AU319" s="234" t="s">
        <v>79</v>
      </c>
      <c r="AV319" s="13" t="s">
        <v>79</v>
      </c>
      <c r="AW319" s="13" t="s">
        <v>31</v>
      </c>
      <c r="AX319" s="13" t="s">
        <v>69</v>
      </c>
      <c r="AY319" s="234" t="s">
        <v>134</v>
      </c>
    </row>
    <row r="320" s="14" customFormat="1">
      <c r="A320" s="14"/>
      <c r="B320" s="235"/>
      <c r="C320" s="236"/>
      <c r="D320" s="225" t="s">
        <v>145</v>
      </c>
      <c r="E320" s="237" t="s">
        <v>19</v>
      </c>
      <c r="F320" s="238" t="s">
        <v>197</v>
      </c>
      <c r="G320" s="236"/>
      <c r="H320" s="239">
        <v>48.399999999999999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5" t="s">
        <v>145</v>
      </c>
      <c r="AU320" s="245" t="s">
        <v>79</v>
      </c>
      <c r="AV320" s="14" t="s">
        <v>141</v>
      </c>
      <c r="AW320" s="14" t="s">
        <v>31</v>
      </c>
      <c r="AX320" s="14" t="s">
        <v>77</v>
      </c>
      <c r="AY320" s="245" t="s">
        <v>134</v>
      </c>
    </row>
    <row r="321" s="12" customFormat="1" ht="22.8" customHeight="1">
      <c r="A321" s="12"/>
      <c r="B321" s="189"/>
      <c r="C321" s="190"/>
      <c r="D321" s="191" t="s">
        <v>68</v>
      </c>
      <c r="E321" s="203" t="s">
        <v>444</v>
      </c>
      <c r="F321" s="203" t="s">
        <v>482</v>
      </c>
      <c r="G321" s="190"/>
      <c r="H321" s="190"/>
      <c r="I321" s="193"/>
      <c r="J321" s="204">
        <f>BK321</f>
        <v>0</v>
      </c>
      <c r="K321" s="190"/>
      <c r="L321" s="195"/>
      <c r="M321" s="196"/>
      <c r="N321" s="197"/>
      <c r="O321" s="197"/>
      <c r="P321" s="198">
        <f>SUM(P322:P337)</f>
        <v>0</v>
      </c>
      <c r="Q321" s="197"/>
      <c r="R321" s="198">
        <f>SUM(R322:R337)</f>
        <v>27.376357120000002</v>
      </c>
      <c r="S321" s="197"/>
      <c r="T321" s="199">
        <f>SUM(T322:T337)</f>
        <v>20</v>
      </c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R321" s="200" t="s">
        <v>77</v>
      </c>
      <c r="AT321" s="201" t="s">
        <v>68</v>
      </c>
      <c r="AU321" s="201" t="s">
        <v>77</v>
      </c>
      <c r="AY321" s="200" t="s">
        <v>134</v>
      </c>
      <c r="BK321" s="202">
        <f>SUM(BK322:BK337)</f>
        <v>0</v>
      </c>
    </row>
    <row r="322" s="2" customFormat="1" ht="16.5" customHeight="1">
      <c r="A322" s="39"/>
      <c r="B322" s="40"/>
      <c r="C322" s="205" t="s">
        <v>519</v>
      </c>
      <c r="D322" s="205" t="s">
        <v>136</v>
      </c>
      <c r="E322" s="206" t="s">
        <v>484</v>
      </c>
      <c r="F322" s="207" t="s">
        <v>485</v>
      </c>
      <c r="G322" s="208" t="s">
        <v>452</v>
      </c>
      <c r="H322" s="209">
        <v>11.800000000000001</v>
      </c>
      <c r="I322" s="210"/>
      <c r="J322" s="211">
        <f>ROUND(I322*H322,2)</f>
        <v>0</v>
      </c>
      <c r="K322" s="207" t="s">
        <v>140</v>
      </c>
      <c r="L322" s="45"/>
      <c r="M322" s="212" t="s">
        <v>19</v>
      </c>
      <c r="N322" s="213" t="s">
        <v>40</v>
      </c>
      <c r="O322" s="85"/>
      <c r="P322" s="214">
        <f>O322*H322</f>
        <v>0</v>
      </c>
      <c r="Q322" s="214">
        <v>0.58896630000000005</v>
      </c>
      <c r="R322" s="214">
        <f>Q322*H322</f>
        <v>6.9498023400000006</v>
      </c>
      <c r="S322" s="214">
        <v>0</v>
      </c>
      <c r="T322" s="215">
        <f>S322*H322</f>
        <v>0</v>
      </c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R322" s="216" t="s">
        <v>141</v>
      </c>
      <c r="AT322" s="216" t="s">
        <v>136</v>
      </c>
      <c r="AU322" s="216" t="s">
        <v>79</v>
      </c>
      <c r="AY322" s="18" t="s">
        <v>134</v>
      </c>
      <c r="BE322" s="217">
        <f>IF(N322="základní",J322,0)</f>
        <v>0</v>
      </c>
      <c r="BF322" s="217">
        <f>IF(N322="snížená",J322,0)</f>
        <v>0</v>
      </c>
      <c r="BG322" s="217">
        <f>IF(N322="zákl. přenesená",J322,0)</f>
        <v>0</v>
      </c>
      <c r="BH322" s="217">
        <f>IF(N322="sníž. přenesená",J322,0)</f>
        <v>0</v>
      </c>
      <c r="BI322" s="217">
        <f>IF(N322="nulová",J322,0)</f>
        <v>0</v>
      </c>
      <c r="BJ322" s="18" t="s">
        <v>77</v>
      </c>
      <c r="BK322" s="217">
        <f>ROUND(I322*H322,2)</f>
        <v>0</v>
      </c>
      <c r="BL322" s="18" t="s">
        <v>141</v>
      </c>
      <c r="BM322" s="216" t="s">
        <v>681</v>
      </c>
    </row>
    <row r="323" s="2" customFormat="1">
      <c r="A323" s="39"/>
      <c r="B323" s="40"/>
      <c r="C323" s="41"/>
      <c r="D323" s="218" t="s">
        <v>143</v>
      </c>
      <c r="E323" s="41"/>
      <c r="F323" s="219" t="s">
        <v>487</v>
      </c>
      <c r="G323" s="41"/>
      <c r="H323" s="41"/>
      <c r="I323" s="220"/>
      <c r="J323" s="41"/>
      <c r="K323" s="41"/>
      <c r="L323" s="45"/>
      <c r="M323" s="221"/>
      <c r="N323" s="222"/>
      <c r="O323" s="85"/>
      <c r="P323" s="85"/>
      <c r="Q323" s="85"/>
      <c r="R323" s="85"/>
      <c r="S323" s="85"/>
      <c r="T323" s="86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T323" s="18" t="s">
        <v>143</v>
      </c>
      <c r="AU323" s="18" t="s">
        <v>79</v>
      </c>
    </row>
    <row r="324" s="13" customFormat="1">
      <c r="A324" s="13"/>
      <c r="B324" s="223"/>
      <c r="C324" s="224"/>
      <c r="D324" s="225" t="s">
        <v>145</v>
      </c>
      <c r="E324" s="226" t="s">
        <v>19</v>
      </c>
      <c r="F324" s="227" t="s">
        <v>682</v>
      </c>
      <c r="G324" s="224"/>
      <c r="H324" s="228">
        <v>11.800000000000001</v>
      </c>
      <c r="I324" s="229"/>
      <c r="J324" s="224"/>
      <c r="K324" s="224"/>
      <c r="L324" s="230"/>
      <c r="M324" s="231"/>
      <c r="N324" s="232"/>
      <c r="O324" s="232"/>
      <c r="P324" s="232"/>
      <c r="Q324" s="232"/>
      <c r="R324" s="232"/>
      <c r="S324" s="232"/>
      <c r="T324" s="233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4" t="s">
        <v>145</v>
      </c>
      <c r="AU324" s="234" t="s">
        <v>79</v>
      </c>
      <c r="AV324" s="13" t="s">
        <v>79</v>
      </c>
      <c r="AW324" s="13" t="s">
        <v>31</v>
      </c>
      <c r="AX324" s="13" t="s">
        <v>77</v>
      </c>
      <c r="AY324" s="234" t="s">
        <v>134</v>
      </c>
    </row>
    <row r="325" s="2" customFormat="1" ht="16.5" customHeight="1">
      <c r="A325" s="39"/>
      <c r="B325" s="40"/>
      <c r="C325" s="247" t="s">
        <v>526</v>
      </c>
      <c r="D325" s="247" t="s">
        <v>317</v>
      </c>
      <c r="E325" s="248" t="s">
        <v>490</v>
      </c>
      <c r="F325" s="249" t="s">
        <v>491</v>
      </c>
      <c r="G325" s="250" t="s">
        <v>150</v>
      </c>
      <c r="H325" s="251">
        <v>4.9249999999999998</v>
      </c>
      <c r="I325" s="252"/>
      <c r="J325" s="253">
        <f>ROUND(I325*H325,2)</f>
        <v>0</v>
      </c>
      <c r="K325" s="249" t="s">
        <v>19</v>
      </c>
      <c r="L325" s="254"/>
      <c r="M325" s="255" t="s">
        <v>19</v>
      </c>
      <c r="N325" s="256" t="s">
        <v>40</v>
      </c>
      <c r="O325" s="85"/>
      <c r="P325" s="214">
        <f>O325*H325</f>
        <v>0</v>
      </c>
      <c r="Q325" s="214">
        <v>0.53600000000000003</v>
      </c>
      <c r="R325" s="214">
        <f>Q325*H325</f>
        <v>2.6398000000000001</v>
      </c>
      <c r="S325" s="214">
        <v>0</v>
      </c>
      <c r="T325" s="215">
        <f>S325*H325</f>
        <v>0</v>
      </c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R325" s="216" t="s">
        <v>321</v>
      </c>
      <c r="AT325" s="216" t="s">
        <v>317</v>
      </c>
      <c r="AU325" s="216" t="s">
        <v>79</v>
      </c>
      <c r="AY325" s="18" t="s">
        <v>134</v>
      </c>
      <c r="BE325" s="217">
        <f>IF(N325="základní",J325,0)</f>
        <v>0</v>
      </c>
      <c r="BF325" s="217">
        <f>IF(N325="snížená",J325,0)</f>
        <v>0</v>
      </c>
      <c r="BG325" s="217">
        <f>IF(N325="zákl. přenesená",J325,0)</f>
        <v>0</v>
      </c>
      <c r="BH325" s="217">
        <f>IF(N325="sníž. přenesená",J325,0)</f>
        <v>0</v>
      </c>
      <c r="BI325" s="217">
        <f>IF(N325="nulová",J325,0)</f>
        <v>0</v>
      </c>
      <c r="BJ325" s="18" t="s">
        <v>77</v>
      </c>
      <c r="BK325" s="217">
        <f>ROUND(I325*H325,2)</f>
        <v>0</v>
      </c>
      <c r="BL325" s="18" t="s">
        <v>141</v>
      </c>
      <c r="BM325" s="216" t="s">
        <v>683</v>
      </c>
    </row>
    <row r="326" s="13" customFormat="1">
      <c r="A326" s="13"/>
      <c r="B326" s="223"/>
      <c r="C326" s="224"/>
      <c r="D326" s="225" t="s">
        <v>145</v>
      </c>
      <c r="E326" s="224"/>
      <c r="F326" s="227" t="s">
        <v>684</v>
      </c>
      <c r="G326" s="224"/>
      <c r="H326" s="228">
        <v>4.9249999999999998</v>
      </c>
      <c r="I326" s="229"/>
      <c r="J326" s="224"/>
      <c r="K326" s="224"/>
      <c r="L326" s="230"/>
      <c r="M326" s="231"/>
      <c r="N326" s="232"/>
      <c r="O326" s="232"/>
      <c r="P326" s="232"/>
      <c r="Q326" s="232"/>
      <c r="R326" s="232"/>
      <c r="S326" s="232"/>
      <c r="T326" s="23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4" t="s">
        <v>145</v>
      </c>
      <c r="AU326" s="234" t="s">
        <v>79</v>
      </c>
      <c r="AV326" s="13" t="s">
        <v>79</v>
      </c>
      <c r="AW326" s="13" t="s">
        <v>4</v>
      </c>
      <c r="AX326" s="13" t="s">
        <v>77</v>
      </c>
      <c r="AY326" s="234" t="s">
        <v>134</v>
      </c>
    </row>
    <row r="327" s="2" customFormat="1" ht="16.5" customHeight="1">
      <c r="A327" s="39"/>
      <c r="B327" s="40"/>
      <c r="C327" s="205" t="s">
        <v>685</v>
      </c>
      <c r="D327" s="205" t="s">
        <v>136</v>
      </c>
      <c r="E327" s="206" t="s">
        <v>495</v>
      </c>
      <c r="F327" s="207" t="s">
        <v>496</v>
      </c>
      <c r="G327" s="208" t="s">
        <v>208</v>
      </c>
      <c r="H327" s="209">
        <v>7.0800000000000001</v>
      </c>
      <c r="I327" s="210"/>
      <c r="J327" s="211">
        <f>ROUND(I327*H327,2)</f>
        <v>0</v>
      </c>
      <c r="K327" s="207" t="s">
        <v>140</v>
      </c>
      <c r="L327" s="45"/>
      <c r="M327" s="212" t="s">
        <v>19</v>
      </c>
      <c r="N327" s="213" t="s">
        <v>40</v>
      </c>
      <c r="O327" s="85"/>
      <c r="P327" s="214">
        <f>O327*H327</f>
        <v>0</v>
      </c>
      <c r="Q327" s="214">
        <v>2.5122534999999999</v>
      </c>
      <c r="R327" s="214">
        <f>Q327*H327</f>
        <v>17.786754779999999</v>
      </c>
      <c r="S327" s="214">
        <v>0</v>
      </c>
      <c r="T327" s="21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6" t="s">
        <v>141</v>
      </c>
      <c r="AT327" s="216" t="s">
        <v>136</v>
      </c>
      <c r="AU327" s="216" t="s">
        <v>79</v>
      </c>
      <c r="AY327" s="18" t="s">
        <v>134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18" t="s">
        <v>77</v>
      </c>
      <c r="BK327" s="217">
        <f>ROUND(I327*H327,2)</f>
        <v>0</v>
      </c>
      <c r="BL327" s="18" t="s">
        <v>141</v>
      </c>
      <c r="BM327" s="216" t="s">
        <v>686</v>
      </c>
    </row>
    <row r="328" s="2" customFormat="1">
      <c r="A328" s="39"/>
      <c r="B328" s="40"/>
      <c r="C328" s="41"/>
      <c r="D328" s="218" t="s">
        <v>143</v>
      </c>
      <c r="E328" s="41"/>
      <c r="F328" s="219" t="s">
        <v>498</v>
      </c>
      <c r="G328" s="41"/>
      <c r="H328" s="41"/>
      <c r="I328" s="220"/>
      <c r="J328" s="41"/>
      <c r="K328" s="41"/>
      <c r="L328" s="45"/>
      <c r="M328" s="221"/>
      <c r="N328" s="222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143</v>
      </c>
      <c r="AU328" s="18" t="s">
        <v>79</v>
      </c>
    </row>
    <row r="329" s="13" customFormat="1">
      <c r="A329" s="13"/>
      <c r="B329" s="223"/>
      <c r="C329" s="224"/>
      <c r="D329" s="225" t="s">
        <v>145</v>
      </c>
      <c r="E329" s="226" t="s">
        <v>19</v>
      </c>
      <c r="F329" s="227" t="s">
        <v>687</v>
      </c>
      <c r="G329" s="224"/>
      <c r="H329" s="228">
        <v>7.0800000000000001</v>
      </c>
      <c r="I329" s="229"/>
      <c r="J329" s="224"/>
      <c r="K329" s="224"/>
      <c r="L329" s="230"/>
      <c r="M329" s="231"/>
      <c r="N329" s="232"/>
      <c r="O329" s="232"/>
      <c r="P329" s="232"/>
      <c r="Q329" s="232"/>
      <c r="R329" s="232"/>
      <c r="S329" s="232"/>
      <c r="T329" s="233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4" t="s">
        <v>145</v>
      </c>
      <c r="AU329" s="234" t="s">
        <v>79</v>
      </c>
      <c r="AV329" s="13" t="s">
        <v>79</v>
      </c>
      <c r="AW329" s="13" t="s">
        <v>31</v>
      </c>
      <c r="AX329" s="13" t="s">
        <v>77</v>
      </c>
      <c r="AY329" s="234" t="s">
        <v>134</v>
      </c>
    </row>
    <row r="330" s="2" customFormat="1" ht="33" customHeight="1">
      <c r="A330" s="39"/>
      <c r="B330" s="40"/>
      <c r="C330" s="205" t="s">
        <v>688</v>
      </c>
      <c r="D330" s="205" t="s">
        <v>136</v>
      </c>
      <c r="E330" s="206" t="s">
        <v>501</v>
      </c>
      <c r="F330" s="207" t="s">
        <v>502</v>
      </c>
      <c r="G330" s="208" t="s">
        <v>139</v>
      </c>
      <c r="H330" s="209">
        <v>1000</v>
      </c>
      <c r="I330" s="210"/>
      <c r="J330" s="211">
        <f>ROUND(I330*H330,2)</f>
        <v>0</v>
      </c>
      <c r="K330" s="207" t="s">
        <v>140</v>
      </c>
      <c r="L330" s="45"/>
      <c r="M330" s="212" t="s">
        <v>19</v>
      </c>
      <c r="N330" s="213" t="s">
        <v>40</v>
      </c>
      <c r="O330" s="85"/>
      <c r="P330" s="214">
        <f>O330*H330</f>
        <v>0</v>
      </c>
      <c r="Q330" s="214">
        <v>0</v>
      </c>
      <c r="R330" s="214">
        <f>Q330*H330</f>
        <v>0</v>
      </c>
      <c r="S330" s="214">
        <v>0.02</v>
      </c>
      <c r="T330" s="215">
        <f>S330*H330</f>
        <v>20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16" t="s">
        <v>141</v>
      </c>
      <c r="AT330" s="216" t="s">
        <v>136</v>
      </c>
      <c r="AU330" s="216" t="s">
        <v>79</v>
      </c>
      <c r="AY330" s="18" t="s">
        <v>134</v>
      </c>
      <c r="BE330" s="217">
        <f>IF(N330="základní",J330,0)</f>
        <v>0</v>
      </c>
      <c r="BF330" s="217">
        <f>IF(N330="snížená",J330,0)</f>
        <v>0</v>
      </c>
      <c r="BG330" s="217">
        <f>IF(N330="zákl. přenesená",J330,0)</f>
        <v>0</v>
      </c>
      <c r="BH330" s="217">
        <f>IF(N330="sníž. přenesená",J330,0)</f>
        <v>0</v>
      </c>
      <c r="BI330" s="217">
        <f>IF(N330="nulová",J330,0)</f>
        <v>0</v>
      </c>
      <c r="BJ330" s="18" t="s">
        <v>77</v>
      </c>
      <c r="BK330" s="217">
        <f>ROUND(I330*H330,2)</f>
        <v>0</v>
      </c>
      <c r="BL330" s="18" t="s">
        <v>141</v>
      </c>
      <c r="BM330" s="216" t="s">
        <v>689</v>
      </c>
    </row>
    <row r="331" s="2" customFormat="1">
      <c r="A331" s="39"/>
      <c r="B331" s="40"/>
      <c r="C331" s="41"/>
      <c r="D331" s="218" t="s">
        <v>143</v>
      </c>
      <c r="E331" s="41"/>
      <c r="F331" s="219" t="s">
        <v>504</v>
      </c>
      <c r="G331" s="41"/>
      <c r="H331" s="41"/>
      <c r="I331" s="220"/>
      <c r="J331" s="41"/>
      <c r="K331" s="41"/>
      <c r="L331" s="45"/>
      <c r="M331" s="221"/>
      <c r="N331" s="222"/>
      <c r="O331" s="85"/>
      <c r="P331" s="85"/>
      <c r="Q331" s="85"/>
      <c r="R331" s="85"/>
      <c r="S331" s="85"/>
      <c r="T331" s="86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T331" s="18" t="s">
        <v>143</v>
      </c>
      <c r="AU331" s="18" t="s">
        <v>79</v>
      </c>
    </row>
    <row r="332" s="13" customFormat="1">
      <c r="A332" s="13"/>
      <c r="B332" s="223"/>
      <c r="C332" s="224"/>
      <c r="D332" s="225" t="s">
        <v>145</v>
      </c>
      <c r="E332" s="226" t="s">
        <v>19</v>
      </c>
      <c r="F332" s="227" t="s">
        <v>690</v>
      </c>
      <c r="G332" s="224"/>
      <c r="H332" s="228">
        <v>1000</v>
      </c>
      <c r="I332" s="229"/>
      <c r="J332" s="224"/>
      <c r="K332" s="224"/>
      <c r="L332" s="230"/>
      <c r="M332" s="231"/>
      <c r="N332" s="232"/>
      <c r="O332" s="232"/>
      <c r="P332" s="232"/>
      <c r="Q332" s="232"/>
      <c r="R332" s="232"/>
      <c r="S332" s="232"/>
      <c r="T332" s="23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4" t="s">
        <v>145</v>
      </c>
      <c r="AU332" s="234" t="s">
        <v>79</v>
      </c>
      <c r="AV332" s="13" t="s">
        <v>79</v>
      </c>
      <c r="AW332" s="13" t="s">
        <v>31</v>
      </c>
      <c r="AX332" s="13" t="s">
        <v>77</v>
      </c>
      <c r="AY332" s="234" t="s">
        <v>134</v>
      </c>
    </row>
    <row r="333" s="2" customFormat="1" ht="24.15" customHeight="1">
      <c r="A333" s="39"/>
      <c r="B333" s="40"/>
      <c r="C333" s="205" t="s">
        <v>691</v>
      </c>
      <c r="D333" s="205" t="s">
        <v>136</v>
      </c>
      <c r="E333" s="206" t="s">
        <v>507</v>
      </c>
      <c r="F333" s="207" t="s">
        <v>508</v>
      </c>
      <c r="G333" s="208" t="s">
        <v>452</v>
      </c>
      <c r="H333" s="209">
        <v>4.2999999999999998</v>
      </c>
      <c r="I333" s="210"/>
      <c r="J333" s="211">
        <f>ROUND(I333*H333,2)</f>
        <v>0</v>
      </c>
      <c r="K333" s="207" t="s">
        <v>19</v>
      </c>
      <c r="L333" s="45"/>
      <c r="M333" s="212" t="s">
        <v>19</v>
      </c>
      <c r="N333" s="213" t="s">
        <v>40</v>
      </c>
      <c r="O333" s="85"/>
      <c r="P333" s="214">
        <f>O333*H333</f>
        <v>0</v>
      </c>
      <c r="Q333" s="214">
        <v>0</v>
      </c>
      <c r="R333" s="214">
        <f>Q333*H333</f>
        <v>0</v>
      </c>
      <c r="S333" s="214">
        <v>0</v>
      </c>
      <c r="T333" s="215">
        <f>S333*H333</f>
        <v>0</v>
      </c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R333" s="216" t="s">
        <v>141</v>
      </c>
      <c r="AT333" s="216" t="s">
        <v>136</v>
      </c>
      <c r="AU333" s="216" t="s">
        <v>79</v>
      </c>
      <c r="AY333" s="18" t="s">
        <v>134</v>
      </c>
      <c r="BE333" s="217">
        <f>IF(N333="základní",J333,0)</f>
        <v>0</v>
      </c>
      <c r="BF333" s="217">
        <f>IF(N333="snížená",J333,0)</f>
        <v>0</v>
      </c>
      <c r="BG333" s="217">
        <f>IF(N333="zákl. přenesená",J333,0)</f>
        <v>0</v>
      </c>
      <c r="BH333" s="217">
        <f>IF(N333="sníž. přenesená",J333,0)</f>
        <v>0</v>
      </c>
      <c r="BI333" s="217">
        <f>IF(N333="nulová",J333,0)</f>
        <v>0</v>
      </c>
      <c r="BJ333" s="18" t="s">
        <v>77</v>
      </c>
      <c r="BK333" s="217">
        <f>ROUND(I333*H333,2)</f>
        <v>0</v>
      </c>
      <c r="BL333" s="18" t="s">
        <v>141</v>
      </c>
      <c r="BM333" s="216" t="s">
        <v>692</v>
      </c>
    </row>
    <row r="334" s="2" customFormat="1">
      <c r="A334" s="39"/>
      <c r="B334" s="40"/>
      <c r="C334" s="41"/>
      <c r="D334" s="225" t="s">
        <v>285</v>
      </c>
      <c r="E334" s="41"/>
      <c r="F334" s="246" t="s">
        <v>510</v>
      </c>
      <c r="G334" s="41"/>
      <c r="H334" s="41"/>
      <c r="I334" s="220"/>
      <c r="J334" s="41"/>
      <c r="K334" s="41"/>
      <c r="L334" s="45"/>
      <c r="M334" s="221"/>
      <c r="N334" s="222"/>
      <c r="O334" s="85"/>
      <c r="P334" s="85"/>
      <c r="Q334" s="85"/>
      <c r="R334" s="85"/>
      <c r="S334" s="85"/>
      <c r="T334" s="86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T334" s="18" t="s">
        <v>285</v>
      </c>
      <c r="AU334" s="18" t="s">
        <v>79</v>
      </c>
    </row>
    <row r="335" s="13" customFormat="1">
      <c r="A335" s="13"/>
      <c r="B335" s="223"/>
      <c r="C335" s="224"/>
      <c r="D335" s="225" t="s">
        <v>145</v>
      </c>
      <c r="E335" s="226" t="s">
        <v>19</v>
      </c>
      <c r="F335" s="227" t="s">
        <v>693</v>
      </c>
      <c r="G335" s="224"/>
      <c r="H335" s="228">
        <v>4.2999999999999998</v>
      </c>
      <c r="I335" s="229"/>
      <c r="J335" s="224"/>
      <c r="K335" s="224"/>
      <c r="L335" s="230"/>
      <c r="M335" s="231"/>
      <c r="N335" s="232"/>
      <c r="O335" s="232"/>
      <c r="P335" s="232"/>
      <c r="Q335" s="232"/>
      <c r="R335" s="232"/>
      <c r="S335" s="232"/>
      <c r="T335" s="233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34" t="s">
        <v>145</v>
      </c>
      <c r="AU335" s="234" t="s">
        <v>79</v>
      </c>
      <c r="AV335" s="13" t="s">
        <v>79</v>
      </c>
      <c r="AW335" s="13" t="s">
        <v>31</v>
      </c>
      <c r="AX335" s="13" t="s">
        <v>77</v>
      </c>
      <c r="AY335" s="234" t="s">
        <v>134</v>
      </c>
    </row>
    <row r="336" s="2" customFormat="1" ht="24.15" customHeight="1">
      <c r="A336" s="39"/>
      <c r="B336" s="40"/>
      <c r="C336" s="247" t="s">
        <v>483</v>
      </c>
      <c r="D336" s="247" t="s">
        <v>317</v>
      </c>
      <c r="E336" s="248" t="s">
        <v>513</v>
      </c>
      <c r="F336" s="249" t="s">
        <v>514</v>
      </c>
      <c r="G336" s="250" t="s">
        <v>515</v>
      </c>
      <c r="H336" s="251">
        <v>1</v>
      </c>
      <c r="I336" s="252"/>
      <c r="J336" s="253">
        <f>ROUND(I336*H336,2)</f>
        <v>0</v>
      </c>
      <c r="K336" s="249" t="s">
        <v>19</v>
      </c>
      <c r="L336" s="254"/>
      <c r="M336" s="255" t="s">
        <v>19</v>
      </c>
      <c r="N336" s="256" t="s">
        <v>40</v>
      </c>
      <c r="O336" s="85"/>
      <c r="P336" s="214">
        <f>O336*H336</f>
        <v>0</v>
      </c>
      <c r="Q336" s="214">
        <v>0</v>
      </c>
      <c r="R336" s="214">
        <f>Q336*H336</f>
        <v>0</v>
      </c>
      <c r="S336" s="214">
        <v>0</v>
      </c>
      <c r="T336" s="215">
        <f>S336*H336</f>
        <v>0</v>
      </c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R336" s="216" t="s">
        <v>321</v>
      </c>
      <c r="AT336" s="216" t="s">
        <v>317</v>
      </c>
      <c r="AU336" s="216" t="s">
        <v>79</v>
      </c>
      <c r="AY336" s="18" t="s">
        <v>134</v>
      </c>
      <c r="BE336" s="217">
        <f>IF(N336="základní",J336,0)</f>
        <v>0</v>
      </c>
      <c r="BF336" s="217">
        <f>IF(N336="snížená",J336,0)</f>
        <v>0</v>
      </c>
      <c r="BG336" s="217">
        <f>IF(N336="zákl. přenesená",J336,0)</f>
        <v>0</v>
      </c>
      <c r="BH336" s="217">
        <f>IF(N336="sníž. přenesená",J336,0)</f>
        <v>0</v>
      </c>
      <c r="BI336" s="217">
        <f>IF(N336="nulová",J336,0)</f>
        <v>0</v>
      </c>
      <c r="BJ336" s="18" t="s">
        <v>77</v>
      </c>
      <c r="BK336" s="217">
        <f>ROUND(I336*H336,2)</f>
        <v>0</v>
      </c>
      <c r="BL336" s="18" t="s">
        <v>141</v>
      </c>
      <c r="BM336" s="216" t="s">
        <v>694</v>
      </c>
    </row>
    <row r="337" s="13" customFormat="1">
      <c r="A337" s="13"/>
      <c r="B337" s="223"/>
      <c r="C337" s="224"/>
      <c r="D337" s="225" t="s">
        <v>145</v>
      </c>
      <c r="E337" s="226" t="s">
        <v>19</v>
      </c>
      <c r="F337" s="227" t="s">
        <v>77</v>
      </c>
      <c r="G337" s="224"/>
      <c r="H337" s="228">
        <v>1</v>
      </c>
      <c r="I337" s="229"/>
      <c r="J337" s="224"/>
      <c r="K337" s="224"/>
      <c r="L337" s="230"/>
      <c r="M337" s="231"/>
      <c r="N337" s="232"/>
      <c r="O337" s="232"/>
      <c r="P337" s="232"/>
      <c r="Q337" s="232"/>
      <c r="R337" s="232"/>
      <c r="S337" s="232"/>
      <c r="T337" s="233"/>
      <c r="U337" s="13"/>
      <c r="V337" s="13"/>
      <c r="W337" s="13"/>
      <c r="X337" s="13"/>
      <c r="Y337" s="13"/>
      <c r="Z337" s="13"/>
      <c r="AA337" s="13"/>
      <c r="AB337" s="13"/>
      <c r="AC337" s="13"/>
      <c r="AD337" s="13"/>
      <c r="AE337" s="13"/>
      <c r="AT337" s="234" t="s">
        <v>145</v>
      </c>
      <c r="AU337" s="234" t="s">
        <v>79</v>
      </c>
      <c r="AV337" s="13" t="s">
        <v>79</v>
      </c>
      <c r="AW337" s="13" t="s">
        <v>31</v>
      </c>
      <c r="AX337" s="13" t="s">
        <v>77</v>
      </c>
      <c r="AY337" s="234" t="s">
        <v>134</v>
      </c>
    </row>
    <row r="338" s="12" customFormat="1" ht="22.8" customHeight="1">
      <c r="A338" s="12"/>
      <c r="B338" s="189"/>
      <c r="C338" s="190"/>
      <c r="D338" s="191" t="s">
        <v>68</v>
      </c>
      <c r="E338" s="203" t="s">
        <v>524</v>
      </c>
      <c r="F338" s="203" t="s">
        <v>525</v>
      </c>
      <c r="G338" s="190"/>
      <c r="H338" s="190"/>
      <c r="I338" s="193"/>
      <c r="J338" s="204">
        <f>BK338</f>
        <v>0</v>
      </c>
      <c r="K338" s="190"/>
      <c r="L338" s="195"/>
      <c r="M338" s="196"/>
      <c r="N338" s="197"/>
      <c r="O338" s="197"/>
      <c r="P338" s="198">
        <f>SUM(P339:P340)</f>
        <v>0</v>
      </c>
      <c r="Q338" s="197"/>
      <c r="R338" s="198">
        <f>SUM(R339:R340)</f>
        <v>0</v>
      </c>
      <c r="S338" s="197"/>
      <c r="T338" s="199">
        <f>SUM(T339:T340)</f>
        <v>0</v>
      </c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R338" s="200" t="s">
        <v>77</v>
      </c>
      <c r="AT338" s="201" t="s">
        <v>68</v>
      </c>
      <c r="AU338" s="201" t="s">
        <v>77</v>
      </c>
      <c r="AY338" s="200" t="s">
        <v>134</v>
      </c>
      <c r="BK338" s="202">
        <f>SUM(BK339:BK340)</f>
        <v>0</v>
      </c>
    </row>
    <row r="339" s="2" customFormat="1" ht="16.5" customHeight="1">
      <c r="A339" s="39"/>
      <c r="B339" s="40"/>
      <c r="C339" s="205" t="s">
        <v>494</v>
      </c>
      <c r="D339" s="205" t="s">
        <v>136</v>
      </c>
      <c r="E339" s="206" t="s">
        <v>527</v>
      </c>
      <c r="F339" s="207" t="s">
        <v>528</v>
      </c>
      <c r="G339" s="208" t="s">
        <v>282</v>
      </c>
      <c r="H339" s="209">
        <v>645.03099999999995</v>
      </c>
      <c r="I339" s="210"/>
      <c r="J339" s="211">
        <f>ROUND(I339*H339,2)</f>
        <v>0</v>
      </c>
      <c r="K339" s="207" t="s">
        <v>140</v>
      </c>
      <c r="L339" s="45"/>
      <c r="M339" s="212" t="s">
        <v>19</v>
      </c>
      <c r="N339" s="213" t="s">
        <v>40</v>
      </c>
      <c r="O339" s="85"/>
      <c r="P339" s="214">
        <f>O339*H339</f>
        <v>0</v>
      </c>
      <c r="Q339" s="214">
        <v>0</v>
      </c>
      <c r="R339" s="214">
        <f>Q339*H339</f>
        <v>0</v>
      </c>
      <c r="S339" s="214">
        <v>0</v>
      </c>
      <c r="T339" s="215">
        <f>S339*H339</f>
        <v>0</v>
      </c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R339" s="216" t="s">
        <v>141</v>
      </c>
      <c r="AT339" s="216" t="s">
        <v>136</v>
      </c>
      <c r="AU339" s="216" t="s">
        <v>79</v>
      </c>
      <c r="AY339" s="18" t="s">
        <v>134</v>
      </c>
      <c r="BE339" s="217">
        <f>IF(N339="základní",J339,0)</f>
        <v>0</v>
      </c>
      <c r="BF339" s="217">
        <f>IF(N339="snížená",J339,0)</f>
        <v>0</v>
      </c>
      <c r="BG339" s="217">
        <f>IF(N339="zákl. přenesená",J339,0)</f>
        <v>0</v>
      </c>
      <c r="BH339" s="217">
        <f>IF(N339="sníž. přenesená",J339,0)</f>
        <v>0</v>
      </c>
      <c r="BI339" s="217">
        <f>IF(N339="nulová",J339,0)</f>
        <v>0</v>
      </c>
      <c r="BJ339" s="18" t="s">
        <v>77</v>
      </c>
      <c r="BK339" s="217">
        <f>ROUND(I339*H339,2)</f>
        <v>0</v>
      </c>
      <c r="BL339" s="18" t="s">
        <v>141</v>
      </c>
      <c r="BM339" s="216" t="s">
        <v>695</v>
      </c>
    </row>
    <row r="340" s="2" customFormat="1">
      <c r="A340" s="39"/>
      <c r="B340" s="40"/>
      <c r="C340" s="41"/>
      <c r="D340" s="218" t="s">
        <v>143</v>
      </c>
      <c r="E340" s="41"/>
      <c r="F340" s="219" t="s">
        <v>530</v>
      </c>
      <c r="G340" s="41"/>
      <c r="H340" s="41"/>
      <c r="I340" s="220"/>
      <c r="J340" s="41"/>
      <c r="K340" s="41"/>
      <c r="L340" s="45"/>
      <c r="M340" s="257"/>
      <c r="N340" s="258"/>
      <c r="O340" s="259"/>
      <c r="P340" s="259"/>
      <c r="Q340" s="259"/>
      <c r="R340" s="259"/>
      <c r="S340" s="259"/>
      <c r="T340" s="260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T340" s="18" t="s">
        <v>143</v>
      </c>
      <c r="AU340" s="18" t="s">
        <v>79</v>
      </c>
    </row>
    <row r="341" s="2" customFormat="1" ht="6.96" customHeight="1">
      <c r="A341" s="39"/>
      <c r="B341" s="60"/>
      <c r="C341" s="61"/>
      <c r="D341" s="61"/>
      <c r="E341" s="61"/>
      <c r="F341" s="61"/>
      <c r="G341" s="61"/>
      <c r="H341" s="61"/>
      <c r="I341" s="61"/>
      <c r="J341" s="61"/>
      <c r="K341" s="61"/>
      <c r="L341" s="45"/>
      <c r="M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</row>
  </sheetData>
  <sheetProtection sheet="1" autoFilter="0" formatColumns="0" formatRows="0" objects="1" scenarios="1" spinCount="100000" saltValue="DiXhMMzYbe92ZcCL6upJloS6UUU7X+cQ3Kee2enrvRzrpnB1CNZdB6fNSEjiwEeGENK5VH8YiVOYg9VtGLXP5Q==" hashValue="dpIIHW36zmrVDktTMLVR6cYa0yfUA1nDtIn8/kUOBupKaNSjFDqi3rBvTMfWepxGQKgO5aY3ARaZLXnxT4E2nA==" algorithmName="SHA-512" password="CC35"/>
  <autoFilter ref="C87:K340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2_02/111151103"/>
    <hyperlink ref="F95" r:id="rId2" display="https://podminky.urs.cz/item/CS_URS_2022_02/111211222"/>
    <hyperlink ref="F98" r:id="rId3" display="https://podminky.urs.cz/item/CS_URS_2022_02/111211231"/>
    <hyperlink ref="F101" r:id="rId4" display="https://podminky.urs.cz/item/CS_URS_2022_02/111251201"/>
    <hyperlink ref="F104" r:id="rId5" display="https://podminky.urs.cz/item/CS_URS_2022_02/112101101"/>
    <hyperlink ref="F107" r:id="rId6" display="https://podminky.urs.cz/item/CS_URS_2022_02/112101102"/>
    <hyperlink ref="F110" r:id="rId7" display="https://podminky.urs.cz/item/CS_URS_2022_02/112101105"/>
    <hyperlink ref="F112" r:id="rId8" display="https://podminky.urs.cz/item/CS_URS_2022_02/112111111"/>
    <hyperlink ref="F115" r:id="rId9" display="https://podminky.urs.cz/item/CS_URS_2022_02/112251101"/>
    <hyperlink ref="F118" r:id="rId10" display="https://podminky.urs.cz/item/CS_URS_2022_02/112251102"/>
    <hyperlink ref="F121" r:id="rId11" display="https://podminky.urs.cz/item/CS_URS_2022_02/112251105"/>
    <hyperlink ref="F123" r:id="rId12" display="https://podminky.urs.cz/item/CS_URS_2022_02/113107163"/>
    <hyperlink ref="F126" r:id="rId13" display="https://podminky.urs.cz/item/CS_URS_2022_02/115101201"/>
    <hyperlink ref="F129" r:id="rId14" display="https://podminky.urs.cz/item/CS_URS_2022_02/115101301"/>
    <hyperlink ref="F132" r:id="rId15" display="https://podminky.urs.cz/item/CS_URS_2022_02/121151123"/>
    <hyperlink ref="F137" r:id="rId16" display="https://podminky.urs.cz/item/CS_URS_2022_02/122702119"/>
    <hyperlink ref="F140" r:id="rId17" display="https://podminky.urs.cz/item/CS_URS_2022_02/124253102"/>
    <hyperlink ref="F145" r:id="rId18" display="https://podminky.urs.cz/item/CS_URS_2022_02/124253119"/>
    <hyperlink ref="F148" r:id="rId19" display="https://podminky.urs.cz/item/CS_URS_2022_02/124353100"/>
    <hyperlink ref="F153" r:id="rId20" display="https://podminky.urs.cz/item/CS_URS_2022_02/132151251"/>
    <hyperlink ref="F156" r:id="rId21" display="https://podminky.urs.cz/item/CS_URS_2022_02/162201401"/>
    <hyperlink ref="F159" r:id="rId22" display="https://podminky.urs.cz/item/CS_URS_2022_02/162201402"/>
    <hyperlink ref="F162" r:id="rId23" display="https://podminky.urs.cz/item/CS_URS_2022_02/162351103"/>
    <hyperlink ref="F172" r:id="rId24" display="https://podminky.urs.cz/item/CS_URS_2022_02/162751119"/>
    <hyperlink ref="F175" r:id="rId25" display="https://podminky.urs.cz/item/CS_URS_2022_02/167151111"/>
    <hyperlink ref="F185" r:id="rId26" display="https://podminky.urs.cz/item/CS_URS_2022_02/171151103"/>
    <hyperlink ref="F193" r:id="rId27" display="https://podminky.urs.cz/item/CS_URS_2022_02/171201221"/>
    <hyperlink ref="F197" r:id="rId28" display="https://podminky.urs.cz/item/CS_URS_2022_02/171251201"/>
    <hyperlink ref="F201" r:id="rId29" display="https://podminky.urs.cz/item/CS_URS_2022_02/181351113"/>
    <hyperlink ref="F205" r:id="rId30" display="https://podminky.urs.cz/item/CS_URS_2022_02/181451311"/>
    <hyperlink ref="F213" r:id="rId31" display="https://podminky.urs.cz/item/CS_URS_2022_02/181451312"/>
    <hyperlink ref="F218" r:id="rId32" display="https://podminky.urs.cz/item/CS_URS_2022_02/181951112"/>
    <hyperlink ref="F224" r:id="rId33" display="https://podminky.urs.cz/item/CS_URS_2022_02/182151111"/>
    <hyperlink ref="F228" r:id="rId34" display="https://podminky.urs.cz/item/CS_URS_2022_02/213141112"/>
    <hyperlink ref="F235" r:id="rId35" display="https://podminky.urs.cz/item/CS_URS_2022_02/291211111"/>
    <hyperlink ref="F246" r:id="rId36" display="https://podminky.urs.cz/item/CS_URS_2022_02/321321115"/>
    <hyperlink ref="F253" r:id="rId37" display="https://podminky.urs.cz/item/CS_URS_2022_02/321351010"/>
    <hyperlink ref="F259" r:id="rId38" display="https://podminky.urs.cz/item/CS_URS_2022_02/321352010"/>
    <hyperlink ref="F265" r:id="rId39" display="https://podminky.urs.cz/item/CS_URS_2022_02/321366111"/>
    <hyperlink ref="F269" r:id="rId40" display="https://podminky.urs.cz/item/CS_URS_2022_02/321368211"/>
    <hyperlink ref="F273" r:id="rId41" display="https://podminky.urs.cz/item/CS_URS_2022_02/451315125"/>
    <hyperlink ref="F278" r:id="rId42" display="https://podminky.urs.cz/item/CS_URS_2022_02/462512370"/>
    <hyperlink ref="F283" r:id="rId43" display="https://podminky.urs.cz/item/CS_URS_2022_02/463212111"/>
    <hyperlink ref="F291" r:id="rId44" display="https://podminky.urs.cz/item/CS_URS_2022_02/463212191"/>
    <hyperlink ref="F299" r:id="rId45" display="https://podminky.urs.cz/item/CS_URS_2022_02/467951220"/>
    <hyperlink ref="F305" r:id="rId46" display="https://podminky.urs.cz/item/CS_URS_2022_02/564831111"/>
    <hyperlink ref="F312" r:id="rId47" display="https://podminky.urs.cz/item/CS_URS_2022_02/564861111"/>
    <hyperlink ref="F316" r:id="rId48" display="https://podminky.urs.cz/item/CS_URS_2022_02/820391113"/>
    <hyperlink ref="F318" r:id="rId49" display="https://podminky.urs.cz/item/CS_URS_2022_02/899643111"/>
    <hyperlink ref="F323" r:id="rId50" display="https://podminky.urs.cz/item/CS_URS_2022_02/919521110"/>
    <hyperlink ref="F328" r:id="rId51" display="https://podminky.urs.cz/item/CS_URS_2022_02/919535556"/>
    <hyperlink ref="F331" r:id="rId52" display="https://podminky.urs.cz/item/CS_URS_2022_02/938909311"/>
    <hyperlink ref="F340" r:id="rId53" display="https://podminky.urs.cz/item/CS_URS_2022_02/9983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4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85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Hospodaření se srážkovými vodami na území obce Skřípov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696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22. 11. 2022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ROUND(J88,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ROUND((SUM(BE88:BE306)),  2)</f>
        <v>0</v>
      </c>
      <c r="G33" s="39"/>
      <c r="H33" s="39"/>
      <c r="I33" s="149">
        <v>0.20999999999999999</v>
      </c>
      <c r="J33" s="148">
        <f>ROUND(((SUM(BE88:BE306))*I33),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ROUND((SUM(BF88:BF306)),  2)</f>
        <v>0</v>
      </c>
      <c r="G34" s="39"/>
      <c r="H34" s="39"/>
      <c r="I34" s="149">
        <v>0.14999999999999999</v>
      </c>
      <c r="J34" s="148">
        <f>ROUND(((SUM(BF88:BF306))*I34),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ROUND((SUM(BG88:BG306)),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ROUND((SUM(BH88:BH306)),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ROUND((SUM(BI88:BI306)),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Hospodaření se srážkovými vodami na území obce Skřípov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03 - Vodní nádrž 3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22. 11. 2022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J88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109</v>
      </c>
      <c r="E60" s="169"/>
      <c r="F60" s="169"/>
      <c r="G60" s="169"/>
      <c r="H60" s="169"/>
      <c r="I60" s="169"/>
      <c r="J60" s="170">
        <f>J89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110</v>
      </c>
      <c r="E61" s="175"/>
      <c r="F61" s="175"/>
      <c r="G61" s="175"/>
      <c r="H61" s="175"/>
      <c r="I61" s="175"/>
      <c r="J61" s="176">
        <f>J90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111</v>
      </c>
      <c r="E62" s="175"/>
      <c r="F62" s="175"/>
      <c r="G62" s="175"/>
      <c r="H62" s="175"/>
      <c r="I62" s="175"/>
      <c r="J62" s="176">
        <f>J207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112</v>
      </c>
      <c r="E63" s="175"/>
      <c r="F63" s="175"/>
      <c r="G63" s="175"/>
      <c r="H63" s="175"/>
      <c r="I63" s="175"/>
      <c r="J63" s="176">
        <f>J215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113</v>
      </c>
      <c r="E64" s="175"/>
      <c r="F64" s="175"/>
      <c r="G64" s="175"/>
      <c r="H64" s="175"/>
      <c r="I64" s="175"/>
      <c r="J64" s="176">
        <f>J246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114</v>
      </c>
      <c r="E65" s="175"/>
      <c r="F65" s="175"/>
      <c r="G65" s="175"/>
      <c r="H65" s="175"/>
      <c r="I65" s="175"/>
      <c r="J65" s="176">
        <f>J280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115</v>
      </c>
      <c r="E66" s="175"/>
      <c r="F66" s="175"/>
      <c r="G66" s="175"/>
      <c r="H66" s="175"/>
      <c r="I66" s="175"/>
      <c r="J66" s="176">
        <f>J288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116</v>
      </c>
      <c r="E67" s="175"/>
      <c r="F67" s="175"/>
      <c r="G67" s="175"/>
      <c r="H67" s="175"/>
      <c r="I67" s="175"/>
      <c r="J67" s="176">
        <f>J295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118</v>
      </c>
      <c r="E68" s="175"/>
      <c r="F68" s="175"/>
      <c r="G68" s="175"/>
      <c r="H68" s="175"/>
      <c r="I68" s="175"/>
      <c r="J68" s="176">
        <f>J304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2" customFormat="1" ht="21.84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6.96" customHeight="1">
      <c r="A70" s="39"/>
      <c r="B70" s="60"/>
      <c r="C70" s="61"/>
      <c r="D70" s="61"/>
      <c r="E70" s="61"/>
      <c r="F70" s="61"/>
      <c r="G70" s="61"/>
      <c r="H70" s="61"/>
      <c r="I70" s="61"/>
      <c r="J70" s="61"/>
      <c r="K70" s="6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4" s="2" customFormat="1" ht="6.96" customHeight="1">
      <c r="A74" s="39"/>
      <c r="B74" s="62"/>
      <c r="C74" s="63"/>
      <c r="D74" s="63"/>
      <c r="E74" s="63"/>
      <c r="F74" s="63"/>
      <c r="G74" s="63"/>
      <c r="H74" s="63"/>
      <c r="I74" s="63"/>
      <c r="J74" s="63"/>
      <c r="K74" s="63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24.96" customHeight="1">
      <c r="A75" s="39"/>
      <c r="B75" s="40"/>
      <c r="C75" s="24" t="s">
        <v>119</v>
      </c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16</v>
      </c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6.5" customHeight="1">
      <c r="A78" s="39"/>
      <c r="B78" s="40"/>
      <c r="C78" s="41"/>
      <c r="D78" s="41"/>
      <c r="E78" s="161" t="str">
        <f>E7</f>
        <v>Hospodaření se srážkovými vodami na území obce Skřípov</v>
      </c>
      <c r="F78" s="33"/>
      <c r="G78" s="33"/>
      <c r="H78" s="33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2" customHeight="1">
      <c r="A79" s="39"/>
      <c r="B79" s="40"/>
      <c r="C79" s="33" t="s">
        <v>103</v>
      </c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6.5" customHeight="1">
      <c r="A80" s="39"/>
      <c r="B80" s="40"/>
      <c r="C80" s="41"/>
      <c r="D80" s="41"/>
      <c r="E80" s="70" t="str">
        <f>E9</f>
        <v>SO 03 - Vodní nádrž 3</v>
      </c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6.96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12" customHeight="1">
      <c r="A82" s="39"/>
      <c r="B82" s="40"/>
      <c r="C82" s="33" t="s">
        <v>21</v>
      </c>
      <c r="D82" s="41"/>
      <c r="E82" s="41"/>
      <c r="F82" s="28" t="str">
        <f>F12</f>
        <v xml:space="preserve"> </v>
      </c>
      <c r="G82" s="41"/>
      <c r="H82" s="41"/>
      <c r="I82" s="33" t="s">
        <v>23</v>
      </c>
      <c r="J82" s="73" t="str">
        <f>IF(J12="","",J12)</f>
        <v>22. 11. 2022</v>
      </c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6.96" customHeight="1">
      <c r="A83" s="39"/>
      <c r="B83" s="40"/>
      <c r="C83" s="41"/>
      <c r="D83" s="41"/>
      <c r="E83" s="41"/>
      <c r="F83" s="41"/>
      <c r="G83" s="41"/>
      <c r="H83" s="41"/>
      <c r="I83" s="41"/>
      <c r="J83" s="41"/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25</v>
      </c>
      <c r="D84" s="41"/>
      <c r="E84" s="41"/>
      <c r="F84" s="28" t="str">
        <f>E15</f>
        <v xml:space="preserve"> </v>
      </c>
      <c r="G84" s="41"/>
      <c r="H84" s="41"/>
      <c r="I84" s="33" t="s">
        <v>30</v>
      </c>
      <c r="J84" s="37" t="str">
        <f>E21</f>
        <v xml:space="preserve"> 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28</v>
      </c>
      <c r="D85" s="41"/>
      <c r="E85" s="41"/>
      <c r="F85" s="28" t="str">
        <f>IF(E18="","",E18)</f>
        <v>Vyplň údaj</v>
      </c>
      <c r="G85" s="41"/>
      <c r="H85" s="41"/>
      <c r="I85" s="33" t="s">
        <v>32</v>
      </c>
      <c r="J85" s="37" t="str">
        <f>E24</f>
        <v xml:space="preserve"> 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0.32" customHeight="1">
      <c r="A86" s="39"/>
      <c r="B86" s="40"/>
      <c r="C86" s="41"/>
      <c r="D86" s="41"/>
      <c r="E86" s="41"/>
      <c r="F86" s="41"/>
      <c r="G86" s="41"/>
      <c r="H86" s="41"/>
      <c r="I86" s="41"/>
      <c r="J86" s="41"/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11" customFormat="1" ht="29.28" customHeight="1">
      <c r="A87" s="178"/>
      <c r="B87" s="179"/>
      <c r="C87" s="180" t="s">
        <v>120</v>
      </c>
      <c r="D87" s="181" t="s">
        <v>54</v>
      </c>
      <c r="E87" s="181" t="s">
        <v>50</v>
      </c>
      <c r="F87" s="181" t="s">
        <v>51</v>
      </c>
      <c r="G87" s="181" t="s">
        <v>121</v>
      </c>
      <c r="H87" s="181" t="s">
        <v>122</v>
      </c>
      <c r="I87" s="181" t="s">
        <v>123</v>
      </c>
      <c r="J87" s="181" t="s">
        <v>107</v>
      </c>
      <c r="K87" s="182" t="s">
        <v>124</v>
      </c>
      <c r="L87" s="183"/>
      <c r="M87" s="93" t="s">
        <v>19</v>
      </c>
      <c r="N87" s="94" t="s">
        <v>39</v>
      </c>
      <c r="O87" s="94" t="s">
        <v>125</v>
      </c>
      <c r="P87" s="94" t="s">
        <v>126</v>
      </c>
      <c r="Q87" s="94" t="s">
        <v>127</v>
      </c>
      <c r="R87" s="94" t="s">
        <v>128</v>
      </c>
      <c r="S87" s="94" t="s">
        <v>129</v>
      </c>
      <c r="T87" s="95" t="s">
        <v>130</v>
      </c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</row>
    <row r="88" s="2" customFormat="1" ht="22.8" customHeight="1">
      <c r="A88" s="39"/>
      <c r="B88" s="40"/>
      <c r="C88" s="100" t="s">
        <v>131</v>
      </c>
      <c r="D88" s="41"/>
      <c r="E88" s="41"/>
      <c r="F88" s="41"/>
      <c r="G88" s="41"/>
      <c r="H88" s="41"/>
      <c r="I88" s="41"/>
      <c r="J88" s="184">
        <f>BK88</f>
        <v>0</v>
      </c>
      <c r="K88" s="41"/>
      <c r="L88" s="45"/>
      <c r="M88" s="96"/>
      <c r="N88" s="185"/>
      <c r="O88" s="97"/>
      <c r="P88" s="186">
        <f>P89</f>
        <v>0</v>
      </c>
      <c r="Q88" s="97"/>
      <c r="R88" s="186">
        <f>R89</f>
        <v>346.86935667438661</v>
      </c>
      <c r="S88" s="97"/>
      <c r="T88" s="187">
        <f>T89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68</v>
      </c>
      <c r="AU88" s="18" t="s">
        <v>108</v>
      </c>
      <c r="BK88" s="188">
        <f>BK89</f>
        <v>0</v>
      </c>
    </row>
    <row r="89" s="12" customFormat="1" ht="25.92" customHeight="1">
      <c r="A89" s="12"/>
      <c r="B89" s="189"/>
      <c r="C89" s="190"/>
      <c r="D89" s="191" t="s">
        <v>68</v>
      </c>
      <c r="E89" s="192" t="s">
        <v>132</v>
      </c>
      <c r="F89" s="192" t="s">
        <v>133</v>
      </c>
      <c r="G89" s="190"/>
      <c r="H89" s="190"/>
      <c r="I89" s="193"/>
      <c r="J89" s="194">
        <f>BK89</f>
        <v>0</v>
      </c>
      <c r="K89" s="190"/>
      <c r="L89" s="195"/>
      <c r="M89" s="196"/>
      <c r="N89" s="197"/>
      <c r="O89" s="197"/>
      <c r="P89" s="198">
        <f>P90+P207+P215+P246+P280+P288+P295+P304</f>
        <v>0</v>
      </c>
      <c r="Q89" s="197"/>
      <c r="R89" s="198">
        <f>R90+R207+R215+R246+R280+R288+R295+R304</f>
        <v>346.86935667438661</v>
      </c>
      <c r="S89" s="197"/>
      <c r="T89" s="199">
        <f>T90+T207+T215+T246+T280+T288+T295+T304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77</v>
      </c>
      <c r="AT89" s="201" t="s">
        <v>68</v>
      </c>
      <c r="AU89" s="201" t="s">
        <v>69</v>
      </c>
      <c r="AY89" s="200" t="s">
        <v>134</v>
      </c>
      <c r="BK89" s="202">
        <f>BK90+BK207+BK215+BK246+BK280+BK288+BK295+BK304</f>
        <v>0</v>
      </c>
    </row>
    <row r="90" s="12" customFormat="1" ht="22.8" customHeight="1">
      <c r="A90" s="12"/>
      <c r="B90" s="189"/>
      <c r="C90" s="190"/>
      <c r="D90" s="191" t="s">
        <v>68</v>
      </c>
      <c r="E90" s="203" t="s">
        <v>77</v>
      </c>
      <c r="F90" s="203" t="s">
        <v>135</v>
      </c>
      <c r="G90" s="190"/>
      <c r="H90" s="190"/>
      <c r="I90" s="193"/>
      <c r="J90" s="204">
        <f>BK90</f>
        <v>0</v>
      </c>
      <c r="K90" s="190"/>
      <c r="L90" s="195"/>
      <c r="M90" s="196"/>
      <c r="N90" s="197"/>
      <c r="O90" s="197"/>
      <c r="P90" s="198">
        <f>SUM(P91:P206)</f>
        <v>0</v>
      </c>
      <c r="Q90" s="197"/>
      <c r="R90" s="198">
        <f>SUM(R91:R206)</f>
        <v>0.01597902</v>
      </c>
      <c r="S90" s="197"/>
      <c r="T90" s="199">
        <f>SUM(T91:T206)</f>
        <v>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77</v>
      </c>
      <c r="AT90" s="201" t="s">
        <v>68</v>
      </c>
      <c r="AU90" s="201" t="s">
        <v>77</v>
      </c>
      <c r="AY90" s="200" t="s">
        <v>134</v>
      </c>
      <c r="BK90" s="202">
        <f>SUM(BK91:BK206)</f>
        <v>0</v>
      </c>
    </row>
    <row r="91" s="2" customFormat="1" ht="16.5" customHeight="1">
      <c r="A91" s="39"/>
      <c r="B91" s="40"/>
      <c r="C91" s="205" t="s">
        <v>77</v>
      </c>
      <c r="D91" s="205" t="s">
        <v>136</v>
      </c>
      <c r="E91" s="206" t="s">
        <v>137</v>
      </c>
      <c r="F91" s="207" t="s">
        <v>138</v>
      </c>
      <c r="G91" s="208" t="s">
        <v>139</v>
      </c>
      <c r="H91" s="209">
        <v>930</v>
      </c>
      <c r="I91" s="210"/>
      <c r="J91" s="211">
        <f>ROUND(I91*H91,2)</f>
        <v>0</v>
      </c>
      <c r="K91" s="207" t="s">
        <v>140</v>
      </c>
      <c r="L91" s="45"/>
      <c r="M91" s="212" t="s">
        <v>19</v>
      </c>
      <c r="N91" s="213" t="s">
        <v>40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141</v>
      </c>
      <c r="AT91" s="216" t="s">
        <v>136</v>
      </c>
      <c r="AU91" s="216" t="s">
        <v>79</v>
      </c>
      <c r="AY91" s="18" t="s">
        <v>134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77</v>
      </c>
      <c r="BK91" s="217">
        <f>ROUND(I91*H91,2)</f>
        <v>0</v>
      </c>
      <c r="BL91" s="18" t="s">
        <v>141</v>
      </c>
      <c r="BM91" s="216" t="s">
        <v>697</v>
      </c>
    </row>
    <row r="92" s="2" customFormat="1">
      <c r="A92" s="39"/>
      <c r="B92" s="40"/>
      <c r="C92" s="41"/>
      <c r="D92" s="218" t="s">
        <v>143</v>
      </c>
      <c r="E92" s="41"/>
      <c r="F92" s="219" t="s">
        <v>144</v>
      </c>
      <c r="G92" s="41"/>
      <c r="H92" s="41"/>
      <c r="I92" s="220"/>
      <c r="J92" s="41"/>
      <c r="K92" s="41"/>
      <c r="L92" s="45"/>
      <c r="M92" s="221"/>
      <c r="N92" s="222"/>
      <c r="O92" s="85"/>
      <c r="P92" s="85"/>
      <c r="Q92" s="85"/>
      <c r="R92" s="85"/>
      <c r="S92" s="85"/>
      <c r="T92" s="86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T92" s="18" t="s">
        <v>143</v>
      </c>
      <c r="AU92" s="18" t="s">
        <v>79</v>
      </c>
    </row>
    <row r="93" s="13" customFormat="1">
      <c r="A93" s="13"/>
      <c r="B93" s="223"/>
      <c r="C93" s="224"/>
      <c r="D93" s="225" t="s">
        <v>145</v>
      </c>
      <c r="E93" s="226" t="s">
        <v>19</v>
      </c>
      <c r="F93" s="227" t="s">
        <v>698</v>
      </c>
      <c r="G93" s="224"/>
      <c r="H93" s="228">
        <v>930</v>
      </c>
      <c r="I93" s="229"/>
      <c r="J93" s="224"/>
      <c r="K93" s="224"/>
      <c r="L93" s="230"/>
      <c r="M93" s="231"/>
      <c r="N93" s="232"/>
      <c r="O93" s="232"/>
      <c r="P93" s="232"/>
      <c r="Q93" s="232"/>
      <c r="R93" s="232"/>
      <c r="S93" s="232"/>
      <c r="T93" s="23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4" t="s">
        <v>145</v>
      </c>
      <c r="AU93" s="234" t="s">
        <v>79</v>
      </c>
      <c r="AV93" s="13" t="s">
        <v>79</v>
      </c>
      <c r="AW93" s="13" t="s">
        <v>31</v>
      </c>
      <c r="AX93" s="13" t="s">
        <v>77</v>
      </c>
      <c r="AY93" s="234" t="s">
        <v>134</v>
      </c>
    </row>
    <row r="94" s="2" customFormat="1" ht="24.15" customHeight="1">
      <c r="A94" s="39"/>
      <c r="B94" s="40"/>
      <c r="C94" s="205" t="s">
        <v>198</v>
      </c>
      <c r="D94" s="205" t="s">
        <v>136</v>
      </c>
      <c r="E94" s="206" t="s">
        <v>148</v>
      </c>
      <c r="F94" s="207" t="s">
        <v>149</v>
      </c>
      <c r="G94" s="208" t="s">
        <v>150</v>
      </c>
      <c r="H94" s="209">
        <v>8</v>
      </c>
      <c r="I94" s="210"/>
      <c r="J94" s="211">
        <f>ROUND(I94*H94,2)</f>
        <v>0</v>
      </c>
      <c r="K94" s="207" t="s">
        <v>140</v>
      </c>
      <c r="L94" s="45"/>
      <c r="M94" s="212" t="s">
        <v>19</v>
      </c>
      <c r="N94" s="213" t="s">
        <v>40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141</v>
      </c>
      <c r="AT94" s="216" t="s">
        <v>136</v>
      </c>
      <c r="AU94" s="216" t="s">
        <v>79</v>
      </c>
      <c r="AY94" s="18" t="s">
        <v>134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77</v>
      </c>
      <c r="BK94" s="217">
        <f>ROUND(I94*H94,2)</f>
        <v>0</v>
      </c>
      <c r="BL94" s="18" t="s">
        <v>141</v>
      </c>
      <c r="BM94" s="216" t="s">
        <v>699</v>
      </c>
    </row>
    <row r="95" s="2" customFormat="1">
      <c r="A95" s="39"/>
      <c r="B95" s="40"/>
      <c r="C95" s="41"/>
      <c r="D95" s="218" t="s">
        <v>143</v>
      </c>
      <c r="E95" s="41"/>
      <c r="F95" s="219" t="s">
        <v>152</v>
      </c>
      <c r="G95" s="41"/>
      <c r="H95" s="41"/>
      <c r="I95" s="220"/>
      <c r="J95" s="41"/>
      <c r="K95" s="41"/>
      <c r="L95" s="45"/>
      <c r="M95" s="221"/>
      <c r="N95" s="222"/>
      <c r="O95" s="85"/>
      <c r="P95" s="85"/>
      <c r="Q95" s="85"/>
      <c r="R95" s="85"/>
      <c r="S95" s="85"/>
      <c r="T95" s="86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T95" s="18" t="s">
        <v>143</v>
      </c>
      <c r="AU95" s="18" t="s">
        <v>79</v>
      </c>
    </row>
    <row r="96" s="13" customFormat="1">
      <c r="A96" s="13"/>
      <c r="B96" s="223"/>
      <c r="C96" s="224"/>
      <c r="D96" s="225" t="s">
        <v>145</v>
      </c>
      <c r="E96" s="226" t="s">
        <v>19</v>
      </c>
      <c r="F96" s="227" t="s">
        <v>321</v>
      </c>
      <c r="G96" s="224"/>
      <c r="H96" s="228">
        <v>8</v>
      </c>
      <c r="I96" s="229"/>
      <c r="J96" s="224"/>
      <c r="K96" s="224"/>
      <c r="L96" s="230"/>
      <c r="M96" s="231"/>
      <c r="N96" s="232"/>
      <c r="O96" s="232"/>
      <c r="P96" s="232"/>
      <c r="Q96" s="232"/>
      <c r="R96" s="232"/>
      <c r="S96" s="232"/>
      <c r="T96" s="23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34" t="s">
        <v>145</v>
      </c>
      <c r="AU96" s="234" t="s">
        <v>79</v>
      </c>
      <c r="AV96" s="13" t="s">
        <v>79</v>
      </c>
      <c r="AW96" s="13" t="s">
        <v>31</v>
      </c>
      <c r="AX96" s="13" t="s">
        <v>77</v>
      </c>
      <c r="AY96" s="234" t="s">
        <v>134</v>
      </c>
    </row>
    <row r="97" s="2" customFormat="1" ht="24.15" customHeight="1">
      <c r="A97" s="39"/>
      <c r="B97" s="40"/>
      <c r="C97" s="205" t="s">
        <v>141</v>
      </c>
      <c r="D97" s="205" t="s">
        <v>136</v>
      </c>
      <c r="E97" s="206" t="s">
        <v>154</v>
      </c>
      <c r="F97" s="207" t="s">
        <v>155</v>
      </c>
      <c r="G97" s="208" t="s">
        <v>139</v>
      </c>
      <c r="H97" s="209">
        <v>100</v>
      </c>
      <c r="I97" s="210"/>
      <c r="J97" s="211">
        <f>ROUND(I97*H97,2)</f>
        <v>0</v>
      </c>
      <c r="K97" s="207" t="s">
        <v>140</v>
      </c>
      <c r="L97" s="45"/>
      <c r="M97" s="212" t="s">
        <v>19</v>
      </c>
      <c r="N97" s="213" t="s">
        <v>40</v>
      </c>
      <c r="O97" s="85"/>
      <c r="P97" s="214">
        <f>O97*H97</f>
        <v>0</v>
      </c>
      <c r="Q97" s="214">
        <v>0</v>
      </c>
      <c r="R97" s="214">
        <f>Q97*H97</f>
        <v>0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141</v>
      </c>
      <c r="AT97" s="216" t="s">
        <v>136</v>
      </c>
      <c r="AU97" s="216" t="s">
        <v>79</v>
      </c>
      <c r="AY97" s="18" t="s">
        <v>134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77</v>
      </c>
      <c r="BK97" s="217">
        <f>ROUND(I97*H97,2)</f>
        <v>0</v>
      </c>
      <c r="BL97" s="18" t="s">
        <v>141</v>
      </c>
      <c r="BM97" s="216" t="s">
        <v>700</v>
      </c>
    </row>
    <row r="98" s="2" customFormat="1">
      <c r="A98" s="39"/>
      <c r="B98" s="40"/>
      <c r="C98" s="41"/>
      <c r="D98" s="218" t="s">
        <v>143</v>
      </c>
      <c r="E98" s="41"/>
      <c r="F98" s="219" t="s">
        <v>157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143</v>
      </c>
      <c r="AU98" s="18" t="s">
        <v>79</v>
      </c>
    </row>
    <row r="99" s="13" customFormat="1">
      <c r="A99" s="13"/>
      <c r="B99" s="223"/>
      <c r="C99" s="224"/>
      <c r="D99" s="225" t="s">
        <v>145</v>
      </c>
      <c r="E99" s="226" t="s">
        <v>19</v>
      </c>
      <c r="F99" s="227" t="s">
        <v>701</v>
      </c>
      <c r="G99" s="224"/>
      <c r="H99" s="228">
        <v>100</v>
      </c>
      <c r="I99" s="229"/>
      <c r="J99" s="224"/>
      <c r="K99" s="224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145</v>
      </c>
      <c r="AU99" s="234" t="s">
        <v>79</v>
      </c>
      <c r="AV99" s="13" t="s">
        <v>79</v>
      </c>
      <c r="AW99" s="13" t="s">
        <v>31</v>
      </c>
      <c r="AX99" s="13" t="s">
        <v>77</v>
      </c>
      <c r="AY99" s="234" t="s">
        <v>134</v>
      </c>
    </row>
    <row r="100" s="2" customFormat="1" ht="21.75" customHeight="1">
      <c r="A100" s="39"/>
      <c r="B100" s="40"/>
      <c r="C100" s="205" t="s">
        <v>153</v>
      </c>
      <c r="D100" s="205" t="s">
        <v>136</v>
      </c>
      <c r="E100" s="206" t="s">
        <v>160</v>
      </c>
      <c r="F100" s="207" t="s">
        <v>161</v>
      </c>
      <c r="G100" s="208" t="s">
        <v>150</v>
      </c>
      <c r="H100" s="209">
        <v>8</v>
      </c>
      <c r="I100" s="210"/>
      <c r="J100" s="211">
        <f>ROUND(I100*H100,2)</f>
        <v>0</v>
      </c>
      <c r="K100" s="207" t="s">
        <v>140</v>
      </c>
      <c r="L100" s="45"/>
      <c r="M100" s="212" t="s">
        <v>19</v>
      </c>
      <c r="N100" s="213" t="s">
        <v>40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141</v>
      </c>
      <c r="AT100" s="216" t="s">
        <v>136</v>
      </c>
      <c r="AU100" s="216" t="s">
        <v>79</v>
      </c>
      <c r="AY100" s="18" t="s">
        <v>134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77</v>
      </c>
      <c r="BK100" s="217">
        <f>ROUND(I100*H100,2)</f>
        <v>0</v>
      </c>
      <c r="BL100" s="18" t="s">
        <v>141</v>
      </c>
      <c r="BM100" s="216" t="s">
        <v>702</v>
      </c>
    </row>
    <row r="101" s="2" customFormat="1">
      <c r="A101" s="39"/>
      <c r="B101" s="40"/>
      <c r="C101" s="41"/>
      <c r="D101" s="218" t="s">
        <v>143</v>
      </c>
      <c r="E101" s="41"/>
      <c r="F101" s="219" t="s">
        <v>163</v>
      </c>
      <c r="G101" s="41"/>
      <c r="H101" s="41"/>
      <c r="I101" s="220"/>
      <c r="J101" s="41"/>
      <c r="K101" s="41"/>
      <c r="L101" s="45"/>
      <c r="M101" s="221"/>
      <c r="N101" s="222"/>
      <c r="O101" s="85"/>
      <c r="P101" s="85"/>
      <c r="Q101" s="85"/>
      <c r="R101" s="85"/>
      <c r="S101" s="85"/>
      <c r="T101" s="86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T101" s="18" t="s">
        <v>143</v>
      </c>
      <c r="AU101" s="18" t="s">
        <v>79</v>
      </c>
    </row>
    <row r="102" s="13" customFormat="1">
      <c r="A102" s="13"/>
      <c r="B102" s="223"/>
      <c r="C102" s="224"/>
      <c r="D102" s="225" t="s">
        <v>145</v>
      </c>
      <c r="E102" s="226" t="s">
        <v>19</v>
      </c>
      <c r="F102" s="227" t="s">
        <v>321</v>
      </c>
      <c r="G102" s="224"/>
      <c r="H102" s="228">
        <v>8</v>
      </c>
      <c r="I102" s="229"/>
      <c r="J102" s="224"/>
      <c r="K102" s="224"/>
      <c r="L102" s="230"/>
      <c r="M102" s="231"/>
      <c r="N102" s="232"/>
      <c r="O102" s="232"/>
      <c r="P102" s="232"/>
      <c r="Q102" s="232"/>
      <c r="R102" s="232"/>
      <c r="S102" s="232"/>
      <c r="T102" s="23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34" t="s">
        <v>145</v>
      </c>
      <c r="AU102" s="234" t="s">
        <v>79</v>
      </c>
      <c r="AV102" s="13" t="s">
        <v>79</v>
      </c>
      <c r="AW102" s="13" t="s">
        <v>31</v>
      </c>
      <c r="AX102" s="13" t="s">
        <v>77</v>
      </c>
      <c r="AY102" s="234" t="s">
        <v>134</v>
      </c>
    </row>
    <row r="103" s="2" customFormat="1" ht="16.5" customHeight="1">
      <c r="A103" s="39"/>
      <c r="B103" s="40"/>
      <c r="C103" s="205" t="s">
        <v>373</v>
      </c>
      <c r="D103" s="205" t="s">
        <v>136</v>
      </c>
      <c r="E103" s="206" t="s">
        <v>165</v>
      </c>
      <c r="F103" s="207" t="s">
        <v>166</v>
      </c>
      <c r="G103" s="208" t="s">
        <v>150</v>
      </c>
      <c r="H103" s="209">
        <v>8</v>
      </c>
      <c r="I103" s="210"/>
      <c r="J103" s="211">
        <f>ROUND(I103*H103,2)</f>
        <v>0</v>
      </c>
      <c r="K103" s="207" t="s">
        <v>140</v>
      </c>
      <c r="L103" s="45"/>
      <c r="M103" s="212" t="s">
        <v>19</v>
      </c>
      <c r="N103" s="213" t="s">
        <v>40</v>
      </c>
      <c r="O103" s="85"/>
      <c r="P103" s="214">
        <f>O103*H103</f>
        <v>0</v>
      </c>
      <c r="Q103" s="214">
        <v>0</v>
      </c>
      <c r="R103" s="214">
        <f>Q103*H103</f>
        <v>0</v>
      </c>
      <c r="S103" s="214">
        <v>0</v>
      </c>
      <c r="T103" s="215">
        <f>S103*H103</f>
        <v>0</v>
      </c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R103" s="216" t="s">
        <v>141</v>
      </c>
      <c r="AT103" s="216" t="s">
        <v>136</v>
      </c>
      <c r="AU103" s="216" t="s">
        <v>79</v>
      </c>
      <c r="AY103" s="18" t="s">
        <v>134</v>
      </c>
      <c r="BE103" s="217">
        <f>IF(N103="základní",J103,0)</f>
        <v>0</v>
      </c>
      <c r="BF103" s="217">
        <f>IF(N103="snížená",J103,0)</f>
        <v>0</v>
      </c>
      <c r="BG103" s="217">
        <f>IF(N103="zákl. přenesená",J103,0)</f>
        <v>0</v>
      </c>
      <c r="BH103" s="217">
        <f>IF(N103="sníž. přenesená",J103,0)</f>
        <v>0</v>
      </c>
      <c r="BI103" s="217">
        <f>IF(N103="nulová",J103,0)</f>
        <v>0</v>
      </c>
      <c r="BJ103" s="18" t="s">
        <v>77</v>
      </c>
      <c r="BK103" s="217">
        <f>ROUND(I103*H103,2)</f>
        <v>0</v>
      </c>
      <c r="BL103" s="18" t="s">
        <v>141</v>
      </c>
      <c r="BM103" s="216" t="s">
        <v>703</v>
      </c>
    </row>
    <row r="104" s="2" customFormat="1">
      <c r="A104" s="39"/>
      <c r="B104" s="40"/>
      <c r="C104" s="41"/>
      <c r="D104" s="218" t="s">
        <v>143</v>
      </c>
      <c r="E104" s="41"/>
      <c r="F104" s="219" t="s">
        <v>168</v>
      </c>
      <c r="G104" s="41"/>
      <c r="H104" s="41"/>
      <c r="I104" s="220"/>
      <c r="J104" s="41"/>
      <c r="K104" s="41"/>
      <c r="L104" s="45"/>
      <c r="M104" s="221"/>
      <c r="N104" s="222"/>
      <c r="O104" s="85"/>
      <c r="P104" s="85"/>
      <c r="Q104" s="85"/>
      <c r="R104" s="85"/>
      <c r="S104" s="85"/>
      <c r="T104" s="86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T104" s="18" t="s">
        <v>143</v>
      </c>
      <c r="AU104" s="18" t="s">
        <v>79</v>
      </c>
    </row>
    <row r="105" s="13" customFormat="1">
      <c r="A105" s="13"/>
      <c r="B105" s="223"/>
      <c r="C105" s="224"/>
      <c r="D105" s="225" t="s">
        <v>145</v>
      </c>
      <c r="E105" s="226" t="s">
        <v>19</v>
      </c>
      <c r="F105" s="227" t="s">
        <v>321</v>
      </c>
      <c r="G105" s="224"/>
      <c r="H105" s="228">
        <v>8</v>
      </c>
      <c r="I105" s="229"/>
      <c r="J105" s="224"/>
      <c r="K105" s="224"/>
      <c r="L105" s="230"/>
      <c r="M105" s="231"/>
      <c r="N105" s="232"/>
      <c r="O105" s="232"/>
      <c r="P105" s="232"/>
      <c r="Q105" s="232"/>
      <c r="R105" s="232"/>
      <c r="S105" s="232"/>
      <c r="T105" s="23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34" t="s">
        <v>145</v>
      </c>
      <c r="AU105" s="234" t="s">
        <v>79</v>
      </c>
      <c r="AV105" s="13" t="s">
        <v>79</v>
      </c>
      <c r="AW105" s="13" t="s">
        <v>31</v>
      </c>
      <c r="AX105" s="13" t="s">
        <v>77</v>
      </c>
      <c r="AY105" s="234" t="s">
        <v>134</v>
      </c>
    </row>
    <row r="106" s="2" customFormat="1" ht="16.5" customHeight="1">
      <c r="A106" s="39"/>
      <c r="B106" s="40"/>
      <c r="C106" s="205" t="s">
        <v>321</v>
      </c>
      <c r="D106" s="205" t="s">
        <v>136</v>
      </c>
      <c r="E106" s="206" t="s">
        <v>170</v>
      </c>
      <c r="F106" s="207" t="s">
        <v>171</v>
      </c>
      <c r="G106" s="208" t="s">
        <v>150</v>
      </c>
      <c r="H106" s="209">
        <v>8</v>
      </c>
      <c r="I106" s="210"/>
      <c r="J106" s="211">
        <f>ROUND(I106*H106,2)</f>
        <v>0</v>
      </c>
      <c r="K106" s="207" t="s">
        <v>140</v>
      </c>
      <c r="L106" s="45"/>
      <c r="M106" s="212" t="s">
        <v>19</v>
      </c>
      <c r="N106" s="213" t="s">
        <v>40</v>
      </c>
      <c r="O106" s="85"/>
      <c r="P106" s="214">
        <f>O106*H106</f>
        <v>0</v>
      </c>
      <c r="Q106" s="214">
        <v>0</v>
      </c>
      <c r="R106" s="214">
        <f>Q106*H106</f>
        <v>0</v>
      </c>
      <c r="S106" s="214">
        <v>0</v>
      </c>
      <c r="T106" s="215">
        <f>S106*H106</f>
        <v>0</v>
      </c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R106" s="216" t="s">
        <v>141</v>
      </c>
      <c r="AT106" s="216" t="s">
        <v>136</v>
      </c>
      <c r="AU106" s="216" t="s">
        <v>79</v>
      </c>
      <c r="AY106" s="18" t="s">
        <v>134</v>
      </c>
      <c r="BE106" s="217">
        <f>IF(N106="základní",J106,0)</f>
        <v>0</v>
      </c>
      <c r="BF106" s="217">
        <f>IF(N106="snížená",J106,0)</f>
        <v>0</v>
      </c>
      <c r="BG106" s="217">
        <f>IF(N106="zákl. přenesená",J106,0)</f>
        <v>0</v>
      </c>
      <c r="BH106" s="217">
        <f>IF(N106="sníž. přenesená",J106,0)</f>
        <v>0</v>
      </c>
      <c r="BI106" s="217">
        <f>IF(N106="nulová",J106,0)</f>
        <v>0</v>
      </c>
      <c r="BJ106" s="18" t="s">
        <v>77</v>
      </c>
      <c r="BK106" s="217">
        <f>ROUND(I106*H106,2)</f>
        <v>0</v>
      </c>
      <c r="BL106" s="18" t="s">
        <v>141</v>
      </c>
      <c r="BM106" s="216" t="s">
        <v>704</v>
      </c>
    </row>
    <row r="107" s="2" customFormat="1">
      <c r="A107" s="39"/>
      <c r="B107" s="40"/>
      <c r="C107" s="41"/>
      <c r="D107" s="218" t="s">
        <v>143</v>
      </c>
      <c r="E107" s="41"/>
      <c r="F107" s="219" t="s">
        <v>173</v>
      </c>
      <c r="G107" s="41"/>
      <c r="H107" s="41"/>
      <c r="I107" s="220"/>
      <c r="J107" s="41"/>
      <c r="K107" s="41"/>
      <c r="L107" s="45"/>
      <c r="M107" s="221"/>
      <c r="N107" s="222"/>
      <c r="O107" s="85"/>
      <c r="P107" s="85"/>
      <c r="Q107" s="85"/>
      <c r="R107" s="85"/>
      <c r="S107" s="85"/>
      <c r="T107" s="86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T107" s="18" t="s">
        <v>143</v>
      </c>
      <c r="AU107" s="18" t="s">
        <v>79</v>
      </c>
    </row>
    <row r="108" s="13" customFormat="1">
      <c r="A108" s="13"/>
      <c r="B108" s="223"/>
      <c r="C108" s="224"/>
      <c r="D108" s="225" t="s">
        <v>145</v>
      </c>
      <c r="E108" s="226" t="s">
        <v>19</v>
      </c>
      <c r="F108" s="227" t="s">
        <v>321</v>
      </c>
      <c r="G108" s="224"/>
      <c r="H108" s="228">
        <v>8</v>
      </c>
      <c r="I108" s="229"/>
      <c r="J108" s="224"/>
      <c r="K108" s="224"/>
      <c r="L108" s="230"/>
      <c r="M108" s="231"/>
      <c r="N108" s="232"/>
      <c r="O108" s="232"/>
      <c r="P108" s="232"/>
      <c r="Q108" s="232"/>
      <c r="R108" s="232"/>
      <c r="S108" s="232"/>
      <c r="T108" s="23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34" t="s">
        <v>145</v>
      </c>
      <c r="AU108" s="234" t="s">
        <v>79</v>
      </c>
      <c r="AV108" s="13" t="s">
        <v>79</v>
      </c>
      <c r="AW108" s="13" t="s">
        <v>31</v>
      </c>
      <c r="AX108" s="13" t="s">
        <v>77</v>
      </c>
      <c r="AY108" s="234" t="s">
        <v>134</v>
      </c>
    </row>
    <row r="109" s="2" customFormat="1" ht="16.5" customHeight="1">
      <c r="A109" s="39"/>
      <c r="B109" s="40"/>
      <c r="C109" s="205" t="s">
        <v>705</v>
      </c>
      <c r="D109" s="205" t="s">
        <v>136</v>
      </c>
      <c r="E109" s="206" t="s">
        <v>185</v>
      </c>
      <c r="F109" s="207" t="s">
        <v>186</v>
      </c>
      <c r="G109" s="208" t="s">
        <v>187</v>
      </c>
      <c r="H109" s="209">
        <v>30</v>
      </c>
      <c r="I109" s="210"/>
      <c r="J109" s="211">
        <f>ROUND(I109*H109,2)</f>
        <v>0</v>
      </c>
      <c r="K109" s="207" t="s">
        <v>140</v>
      </c>
      <c r="L109" s="45"/>
      <c r="M109" s="212" t="s">
        <v>19</v>
      </c>
      <c r="N109" s="213" t="s">
        <v>40</v>
      </c>
      <c r="O109" s="85"/>
      <c r="P109" s="214">
        <f>O109*H109</f>
        <v>0</v>
      </c>
      <c r="Q109" s="214">
        <v>3.2634E-05</v>
      </c>
      <c r="R109" s="214">
        <f>Q109*H109</f>
        <v>0.00097901999999999993</v>
      </c>
      <c r="S109" s="214">
        <v>0</v>
      </c>
      <c r="T109" s="215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16" t="s">
        <v>141</v>
      </c>
      <c r="AT109" s="216" t="s">
        <v>136</v>
      </c>
      <c r="AU109" s="216" t="s">
        <v>79</v>
      </c>
      <c r="AY109" s="18" t="s">
        <v>134</v>
      </c>
      <c r="BE109" s="217">
        <f>IF(N109="základní",J109,0)</f>
        <v>0</v>
      </c>
      <c r="BF109" s="217">
        <f>IF(N109="snížená",J109,0)</f>
        <v>0</v>
      </c>
      <c r="BG109" s="217">
        <f>IF(N109="zákl. přenesená",J109,0)</f>
        <v>0</v>
      </c>
      <c r="BH109" s="217">
        <f>IF(N109="sníž. přenesená",J109,0)</f>
        <v>0</v>
      </c>
      <c r="BI109" s="217">
        <f>IF(N109="nulová",J109,0)</f>
        <v>0</v>
      </c>
      <c r="BJ109" s="18" t="s">
        <v>77</v>
      </c>
      <c r="BK109" s="217">
        <f>ROUND(I109*H109,2)</f>
        <v>0</v>
      </c>
      <c r="BL109" s="18" t="s">
        <v>141</v>
      </c>
      <c r="BM109" s="216" t="s">
        <v>706</v>
      </c>
    </row>
    <row r="110" s="2" customFormat="1">
      <c r="A110" s="39"/>
      <c r="B110" s="40"/>
      <c r="C110" s="41"/>
      <c r="D110" s="218" t="s">
        <v>143</v>
      </c>
      <c r="E110" s="41"/>
      <c r="F110" s="219" t="s">
        <v>189</v>
      </c>
      <c r="G110" s="41"/>
      <c r="H110" s="41"/>
      <c r="I110" s="220"/>
      <c r="J110" s="41"/>
      <c r="K110" s="41"/>
      <c r="L110" s="45"/>
      <c r="M110" s="221"/>
      <c r="N110" s="222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143</v>
      </c>
      <c r="AU110" s="18" t="s">
        <v>79</v>
      </c>
    </row>
    <row r="111" s="13" customFormat="1">
      <c r="A111" s="13"/>
      <c r="B111" s="223"/>
      <c r="C111" s="224"/>
      <c r="D111" s="225" t="s">
        <v>145</v>
      </c>
      <c r="E111" s="226" t="s">
        <v>19</v>
      </c>
      <c r="F111" s="227" t="s">
        <v>190</v>
      </c>
      <c r="G111" s="224"/>
      <c r="H111" s="228">
        <v>30</v>
      </c>
      <c r="I111" s="229"/>
      <c r="J111" s="224"/>
      <c r="K111" s="224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145</v>
      </c>
      <c r="AU111" s="234" t="s">
        <v>79</v>
      </c>
      <c r="AV111" s="13" t="s">
        <v>79</v>
      </c>
      <c r="AW111" s="13" t="s">
        <v>31</v>
      </c>
      <c r="AX111" s="13" t="s">
        <v>77</v>
      </c>
      <c r="AY111" s="234" t="s">
        <v>134</v>
      </c>
    </row>
    <row r="112" s="2" customFormat="1" ht="24.15" customHeight="1">
      <c r="A112" s="39"/>
      <c r="B112" s="40"/>
      <c r="C112" s="205" t="s">
        <v>449</v>
      </c>
      <c r="D112" s="205" t="s">
        <v>136</v>
      </c>
      <c r="E112" s="206" t="s">
        <v>199</v>
      </c>
      <c r="F112" s="207" t="s">
        <v>200</v>
      </c>
      <c r="G112" s="208" t="s">
        <v>201</v>
      </c>
      <c r="H112" s="209">
        <v>20</v>
      </c>
      <c r="I112" s="210"/>
      <c r="J112" s="211">
        <f>ROUND(I112*H112,2)</f>
        <v>0</v>
      </c>
      <c r="K112" s="207" t="s">
        <v>140</v>
      </c>
      <c r="L112" s="45"/>
      <c r="M112" s="212" t="s">
        <v>19</v>
      </c>
      <c r="N112" s="213" t="s">
        <v>40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141</v>
      </c>
      <c r="AT112" s="216" t="s">
        <v>136</v>
      </c>
      <c r="AU112" s="216" t="s">
        <v>79</v>
      </c>
      <c r="AY112" s="18" t="s">
        <v>134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77</v>
      </c>
      <c r="BK112" s="217">
        <f>ROUND(I112*H112,2)</f>
        <v>0</v>
      </c>
      <c r="BL112" s="18" t="s">
        <v>141</v>
      </c>
      <c r="BM112" s="216" t="s">
        <v>707</v>
      </c>
    </row>
    <row r="113" s="2" customFormat="1">
      <c r="A113" s="39"/>
      <c r="B113" s="40"/>
      <c r="C113" s="41"/>
      <c r="D113" s="218" t="s">
        <v>143</v>
      </c>
      <c r="E113" s="41"/>
      <c r="F113" s="219" t="s">
        <v>203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143</v>
      </c>
      <c r="AU113" s="18" t="s">
        <v>79</v>
      </c>
    </row>
    <row r="114" s="13" customFormat="1">
      <c r="A114" s="13"/>
      <c r="B114" s="223"/>
      <c r="C114" s="224"/>
      <c r="D114" s="225" t="s">
        <v>145</v>
      </c>
      <c r="E114" s="226" t="s">
        <v>19</v>
      </c>
      <c r="F114" s="227" t="s">
        <v>204</v>
      </c>
      <c r="G114" s="224"/>
      <c r="H114" s="228">
        <v>20</v>
      </c>
      <c r="I114" s="229"/>
      <c r="J114" s="224"/>
      <c r="K114" s="224"/>
      <c r="L114" s="230"/>
      <c r="M114" s="231"/>
      <c r="N114" s="232"/>
      <c r="O114" s="232"/>
      <c r="P114" s="232"/>
      <c r="Q114" s="232"/>
      <c r="R114" s="232"/>
      <c r="S114" s="232"/>
      <c r="T114" s="23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4" t="s">
        <v>145</v>
      </c>
      <c r="AU114" s="234" t="s">
        <v>79</v>
      </c>
      <c r="AV114" s="13" t="s">
        <v>79</v>
      </c>
      <c r="AW114" s="13" t="s">
        <v>31</v>
      </c>
      <c r="AX114" s="13" t="s">
        <v>77</v>
      </c>
      <c r="AY114" s="234" t="s">
        <v>134</v>
      </c>
    </row>
    <row r="115" s="2" customFormat="1" ht="16.5" customHeight="1">
      <c r="A115" s="39"/>
      <c r="B115" s="40"/>
      <c r="C115" s="205" t="s">
        <v>565</v>
      </c>
      <c r="D115" s="205" t="s">
        <v>136</v>
      </c>
      <c r="E115" s="206" t="s">
        <v>191</v>
      </c>
      <c r="F115" s="207" t="s">
        <v>192</v>
      </c>
      <c r="G115" s="208" t="s">
        <v>139</v>
      </c>
      <c r="H115" s="209">
        <v>930</v>
      </c>
      <c r="I115" s="210"/>
      <c r="J115" s="211">
        <f>ROUND(I115*H115,2)</f>
        <v>0</v>
      </c>
      <c r="K115" s="207" t="s">
        <v>140</v>
      </c>
      <c r="L115" s="45"/>
      <c r="M115" s="212" t="s">
        <v>19</v>
      </c>
      <c r="N115" s="213" t="s">
        <v>40</v>
      </c>
      <c r="O115" s="85"/>
      <c r="P115" s="214">
        <f>O115*H115</f>
        <v>0</v>
      </c>
      <c r="Q115" s="214">
        <v>0</v>
      </c>
      <c r="R115" s="214">
        <f>Q115*H115</f>
        <v>0</v>
      </c>
      <c r="S115" s="214">
        <v>0</v>
      </c>
      <c r="T115" s="215">
        <f>S115*H115</f>
        <v>0</v>
      </c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R115" s="216" t="s">
        <v>141</v>
      </c>
      <c r="AT115" s="216" t="s">
        <v>136</v>
      </c>
      <c r="AU115" s="216" t="s">
        <v>79</v>
      </c>
      <c r="AY115" s="18" t="s">
        <v>134</v>
      </c>
      <c r="BE115" s="217">
        <f>IF(N115="základní",J115,0)</f>
        <v>0</v>
      </c>
      <c r="BF115" s="217">
        <f>IF(N115="snížená",J115,0)</f>
        <v>0</v>
      </c>
      <c r="BG115" s="217">
        <f>IF(N115="zákl. přenesená",J115,0)</f>
        <v>0</v>
      </c>
      <c r="BH115" s="217">
        <f>IF(N115="sníž. přenesená",J115,0)</f>
        <v>0</v>
      </c>
      <c r="BI115" s="217">
        <f>IF(N115="nulová",J115,0)</f>
        <v>0</v>
      </c>
      <c r="BJ115" s="18" t="s">
        <v>77</v>
      </c>
      <c r="BK115" s="217">
        <f>ROUND(I115*H115,2)</f>
        <v>0</v>
      </c>
      <c r="BL115" s="18" t="s">
        <v>141</v>
      </c>
      <c r="BM115" s="216" t="s">
        <v>708</v>
      </c>
    </row>
    <row r="116" s="2" customFormat="1">
      <c r="A116" s="39"/>
      <c r="B116" s="40"/>
      <c r="C116" s="41"/>
      <c r="D116" s="218" t="s">
        <v>143</v>
      </c>
      <c r="E116" s="41"/>
      <c r="F116" s="219" t="s">
        <v>194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143</v>
      </c>
      <c r="AU116" s="18" t="s">
        <v>79</v>
      </c>
    </row>
    <row r="117" s="13" customFormat="1">
      <c r="A117" s="13"/>
      <c r="B117" s="223"/>
      <c r="C117" s="224"/>
      <c r="D117" s="225" t="s">
        <v>145</v>
      </c>
      <c r="E117" s="226" t="s">
        <v>19</v>
      </c>
      <c r="F117" s="227" t="s">
        <v>709</v>
      </c>
      <c r="G117" s="224"/>
      <c r="H117" s="228">
        <v>930</v>
      </c>
      <c r="I117" s="229"/>
      <c r="J117" s="224"/>
      <c r="K117" s="224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145</v>
      </c>
      <c r="AU117" s="234" t="s">
        <v>79</v>
      </c>
      <c r="AV117" s="13" t="s">
        <v>79</v>
      </c>
      <c r="AW117" s="13" t="s">
        <v>31</v>
      </c>
      <c r="AX117" s="13" t="s">
        <v>69</v>
      </c>
      <c r="AY117" s="234" t="s">
        <v>134</v>
      </c>
    </row>
    <row r="118" s="14" customFormat="1">
      <c r="A118" s="14"/>
      <c r="B118" s="235"/>
      <c r="C118" s="236"/>
      <c r="D118" s="225" t="s">
        <v>145</v>
      </c>
      <c r="E118" s="237" t="s">
        <v>19</v>
      </c>
      <c r="F118" s="238" t="s">
        <v>197</v>
      </c>
      <c r="G118" s="236"/>
      <c r="H118" s="239">
        <v>930</v>
      </c>
      <c r="I118" s="240"/>
      <c r="J118" s="236"/>
      <c r="K118" s="236"/>
      <c r="L118" s="241"/>
      <c r="M118" s="242"/>
      <c r="N118" s="243"/>
      <c r="O118" s="243"/>
      <c r="P118" s="243"/>
      <c r="Q118" s="243"/>
      <c r="R118" s="243"/>
      <c r="S118" s="243"/>
      <c r="T118" s="24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5" t="s">
        <v>145</v>
      </c>
      <c r="AU118" s="245" t="s">
        <v>79</v>
      </c>
      <c r="AV118" s="14" t="s">
        <v>141</v>
      </c>
      <c r="AW118" s="14" t="s">
        <v>31</v>
      </c>
      <c r="AX118" s="14" t="s">
        <v>77</v>
      </c>
      <c r="AY118" s="245" t="s">
        <v>134</v>
      </c>
    </row>
    <row r="119" s="2" customFormat="1" ht="16.5" customHeight="1">
      <c r="A119" s="39"/>
      <c r="B119" s="40"/>
      <c r="C119" s="205" t="s">
        <v>379</v>
      </c>
      <c r="D119" s="205" t="s">
        <v>136</v>
      </c>
      <c r="E119" s="206" t="s">
        <v>206</v>
      </c>
      <c r="F119" s="207" t="s">
        <v>207</v>
      </c>
      <c r="G119" s="208" t="s">
        <v>208</v>
      </c>
      <c r="H119" s="209">
        <v>40.68</v>
      </c>
      <c r="I119" s="210"/>
      <c r="J119" s="211">
        <f>ROUND(I119*H119,2)</f>
        <v>0</v>
      </c>
      <c r="K119" s="207" t="s">
        <v>140</v>
      </c>
      <c r="L119" s="45"/>
      <c r="M119" s="212" t="s">
        <v>19</v>
      </c>
      <c r="N119" s="213" t="s">
        <v>40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141</v>
      </c>
      <c r="AT119" s="216" t="s">
        <v>136</v>
      </c>
      <c r="AU119" s="216" t="s">
        <v>79</v>
      </c>
      <c r="AY119" s="18" t="s">
        <v>134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77</v>
      </c>
      <c r="BK119" s="217">
        <f>ROUND(I119*H119,2)</f>
        <v>0</v>
      </c>
      <c r="BL119" s="18" t="s">
        <v>141</v>
      </c>
      <c r="BM119" s="216" t="s">
        <v>710</v>
      </c>
    </row>
    <row r="120" s="2" customFormat="1">
      <c r="A120" s="39"/>
      <c r="B120" s="40"/>
      <c r="C120" s="41"/>
      <c r="D120" s="218" t="s">
        <v>143</v>
      </c>
      <c r="E120" s="41"/>
      <c r="F120" s="219" t="s">
        <v>210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143</v>
      </c>
      <c r="AU120" s="18" t="s">
        <v>79</v>
      </c>
    </row>
    <row r="121" s="13" customFormat="1">
      <c r="A121" s="13"/>
      <c r="B121" s="223"/>
      <c r="C121" s="224"/>
      <c r="D121" s="225" t="s">
        <v>145</v>
      </c>
      <c r="E121" s="226" t="s">
        <v>19</v>
      </c>
      <c r="F121" s="227" t="s">
        <v>711</v>
      </c>
      <c r="G121" s="224"/>
      <c r="H121" s="228">
        <v>40.68</v>
      </c>
      <c r="I121" s="229"/>
      <c r="J121" s="224"/>
      <c r="K121" s="224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145</v>
      </c>
      <c r="AU121" s="234" t="s">
        <v>79</v>
      </c>
      <c r="AV121" s="13" t="s">
        <v>79</v>
      </c>
      <c r="AW121" s="13" t="s">
        <v>31</v>
      </c>
      <c r="AX121" s="13" t="s">
        <v>77</v>
      </c>
      <c r="AY121" s="234" t="s">
        <v>134</v>
      </c>
    </row>
    <row r="122" s="2" customFormat="1" ht="21.75" customHeight="1">
      <c r="A122" s="39"/>
      <c r="B122" s="40"/>
      <c r="C122" s="205" t="s">
        <v>179</v>
      </c>
      <c r="D122" s="205" t="s">
        <v>136</v>
      </c>
      <c r="E122" s="206" t="s">
        <v>212</v>
      </c>
      <c r="F122" s="207" t="s">
        <v>213</v>
      </c>
      <c r="G122" s="208" t="s">
        <v>208</v>
      </c>
      <c r="H122" s="209">
        <v>324.35599999999999</v>
      </c>
      <c r="I122" s="210"/>
      <c r="J122" s="211">
        <f>ROUND(I122*H122,2)</f>
        <v>0</v>
      </c>
      <c r="K122" s="207" t="s">
        <v>140</v>
      </c>
      <c r="L122" s="45"/>
      <c r="M122" s="212" t="s">
        <v>19</v>
      </c>
      <c r="N122" s="213" t="s">
        <v>40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141</v>
      </c>
      <c r="AT122" s="216" t="s">
        <v>136</v>
      </c>
      <c r="AU122" s="216" t="s">
        <v>79</v>
      </c>
      <c r="AY122" s="18" t="s">
        <v>134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77</v>
      </c>
      <c r="BK122" s="217">
        <f>ROUND(I122*H122,2)</f>
        <v>0</v>
      </c>
      <c r="BL122" s="18" t="s">
        <v>141</v>
      </c>
      <c r="BM122" s="216" t="s">
        <v>712</v>
      </c>
    </row>
    <row r="123" s="2" customFormat="1">
      <c r="A123" s="39"/>
      <c r="B123" s="40"/>
      <c r="C123" s="41"/>
      <c r="D123" s="218" t="s">
        <v>143</v>
      </c>
      <c r="E123" s="41"/>
      <c r="F123" s="219" t="s">
        <v>215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143</v>
      </c>
      <c r="AU123" s="18" t="s">
        <v>79</v>
      </c>
    </row>
    <row r="124" s="13" customFormat="1">
      <c r="A124" s="13"/>
      <c r="B124" s="223"/>
      <c r="C124" s="224"/>
      <c r="D124" s="225" t="s">
        <v>145</v>
      </c>
      <c r="E124" s="226" t="s">
        <v>19</v>
      </c>
      <c r="F124" s="227" t="s">
        <v>713</v>
      </c>
      <c r="G124" s="224"/>
      <c r="H124" s="228">
        <v>324.35599999999999</v>
      </c>
      <c r="I124" s="229"/>
      <c r="J124" s="224"/>
      <c r="K124" s="224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145</v>
      </c>
      <c r="AU124" s="234" t="s">
        <v>79</v>
      </c>
      <c r="AV124" s="13" t="s">
        <v>79</v>
      </c>
      <c r="AW124" s="13" t="s">
        <v>31</v>
      </c>
      <c r="AX124" s="13" t="s">
        <v>69</v>
      </c>
      <c r="AY124" s="234" t="s">
        <v>134</v>
      </c>
    </row>
    <row r="125" s="14" customFormat="1">
      <c r="A125" s="14"/>
      <c r="B125" s="235"/>
      <c r="C125" s="236"/>
      <c r="D125" s="225" t="s">
        <v>145</v>
      </c>
      <c r="E125" s="237" t="s">
        <v>19</v>
      </c>
      <c r="F125" s="238" t="s">
        <v>218</v>
      </c>
      <c r="G125" s="236"/>
      <c r="H125" s="239">
        <v>324.35599999999999</v>
      </c>
      <c r="I125" s="240"/>
      <c r="J125" s="236"/>
      <c r="K125" s="236"/>
      <c r="L125" s="241"/>
      <c r="M125" s="242"/>
      <c r="N125" s="243"/>
      <c r="O125" s="243"/>
      <c r="P125" s="243"/>
      <c r="Q125" s="243"/>
      <c r="R125" s="243"/>
      <c r="S125" s="243"/>
      <c r="T125" s="244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  <c r="AE125" s="14"/>
      <c r="AT125" s="245" t="s">
        <v>145</v>
      </c>
      <c r="AU125" s="245" t="s">
        <v>79</v>
      </c>
      <c r="AV125" s="14" t="s">
        <v>141</v>
      </c>
      <c r="AW125" s="14" t="s">
        <v>31</v>
      </c>
      <c r="AX125" s="14" t="s">
        <v>77</v>
      </c>
      <c r="AY125" s="245" t="s">
        <v>134</v>
      </c>
    </row>
    <row r="126" s="2" customFormat="1" ht="24.15" customHeight="1">
      <c r="A126" s="39"/>
      <c r="B126" s="40"/>
      <c r="C126" s="205" t="s">
        <v>471</v>
      </c>
      <c r="D126" s="205" t="s">
        <v>136</v>
      </c>
      <c r="E126" s="206" t="s">
        <v>220</v>
      </c>
      <c r="F126" s="207" t="s">
        <v>221</v>
      </c>
      <c r="G126" s="208" t="s">
        <v>208</v>
      </c>
      <c r="H126" s="209">
        <v>360.39499999999998</v>
      </c>
      <c r="I126" s="210"/>
      <c r="J126" s="211">
        <f>ROUND(I126*H126,2)</f>
        <v>0</v>
      </c>
      <c r="K126" s="207" t="s">
        <v>140</v>
      </c>
      <c r="L126" s="45"/>
      <c r="M126" s="212" t="s">
        <v>19</v>
      </c>
      <c r="N126" s="213" t="s">
        <v>40</v>
      </c>
      <c r="O126" s="85"/>
      <c r="P126" s="214">
        <f>O126*H126</f>
        <v>0</v>
      </c>
      <c r="Q126" s="214">
        <v>0</v>
      </c>
      <c r="R126" s="214">
        <f>Q126*H126</f>
        <v>0</v>
      </c>
      <c r="S126" s="214">
        <v>0</v>
      </c>
      <c r="T126" s="215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16" t="s">
        <v>141</v>
      </c>
      <c r="AT126" s="216" t="s">
        <v>136</v>
      </c>
      <c r="AU126" s="216" t="s">
        <v>79</v>
      </c>
      <c r="AY126" s="18" t="s">
        <v>134</v>
      </c>
      <c r="BE126" s="217">
        <f>IF(N126="základní",J126,0)</f>
        <v>0</v>
      </c>
      <c r="BF126" s="217">
        <f>IF(N126="snížená",J126,0)</f>
        <v>0</v>
      </c>
      <c r="BG126" s="217">
        <f>IF(N126="zákl. přenesená",J126,0)</f>
        <v>0</v>
      </c>
      <c r="BH126" s="217">
        <f>IF(N126="sníž. přenesená",J126,0)</f>
        <v>0</v>
      </c>
      <c r="BI126" s="217">
        <f>IF(N126="nulová",J126,0)</f>
        <v>0</v>
      </c>
      <c r="BJ126" s="18" t="s">
        <v>77</v>
      </c>
      <c r="BK126" s="217">
        <f>ROUND(I126*H126,2)</f>
        <v>0</v>
      </c>
      <c r="BL126" s="18" t="s">
        <v>141</v>
      </c>
      <c r="BM126" s="216" t="s">
        <v>714</v>
      </c>
    </row>
    <row r="127" s="2" customFormat="1">
      <c r="A127" s="39"/>
      <c r="B127" s="40"/>
      <c r="C127" s="41"/>
      <c r="D127" s="218" t="s">
        <v>143</v>
      </c>
      <c r="E127" s="41"/>
      <c r="F127" s="219" t="s">
        <v>223</v>
      </c>
      <c r="G127" s="41"/>
      <c r="H127" s="41"/>
      <c r="I127" s="220"/>
      <c r="J127" s="41"/>
      <c r="K127" s="41"/>
      <c r="L127" s="45"/>
      <c r="M127" s="221"/>
      <c r="N127" s="222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143</v>
      </c>
      <c r="AU127" s="18" t="s">
        <v>79</v>
      </c>
    </row>
    <row r="128" s="13" customFormat="1">
      <c r="A128" s="13"/>
      <c r="B128" s="223"/>
      <c r="C128" s="224"/>
      <c r="D128" s="225" t="s">
        <v>145</v>
      </c>
      <c r="E128" s="226" t="s">
        <v>19</v>
      </c>
      <c r="F128" s="227" t="s">
        <v>715</v>
      </c>
      <c r="G128" s="224"/>
      <c r="H128" s="228">
        <v>360.39499999999998</v>
      </c>
      <c r="I128" s="229"/>
      <c r="J128" s="224"/>
      <c r="K128" s="224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145</v>
      </c>
      <c r="AU128" s="234" t="s">
        <v>79</v>
      </c>
      <c r="AV128" s="13" t="s">
        <v>79</v>
      </c>
      <c r="AW128" s="13" t="s">
        <v>31</v>
      </c>
      <c r="AX128" s="13" t="s">
        <v>77</v>
      </c>
      <c r="AY128" s="234" t="s">
        <v>134</v>
      </c>
    </row>
    <row r="129" s="2" customFormat="1" ht="16.5" customHeight="1">
      <c r="A129" s="39"/>
      <c r="B129" s="40"/>
      <c r="C129" s="205" t="s">
        <v>476</v>
      </c>
      <c r="D129" s="205" t="s">
        <v>136</v>
      </c>
      <c r="E129" s="206" t="s">
        <v>227</v>
      </c>
      <c r="F129" s="207" t="s">
        <v>228</v>
      </c>
      <c r="G129" s="208" t="s">
        <v>208</v>
      </c>
      <c r="H129" s="209">
        <v>36.090000000000003</v>
      </c>
      <c r="I129" s="210"/>
      <c r="J129" s="211">
        <f>ROUND(I129*H129,2)</f>
        <v>0</v>
      </c>
      <c r="K129" s="207" t="s">
        <v>140</v>
      </c>
      <c r="L129" s="45"/>
      <c r="M129" s="212" t="s">
        <v>19</v>
      </c>
      <c r="N129" s="213" t="s">
        <v>40</v>
      </c>
      <c r="O129" s="85"/>
      <c r="P129" s="214">
        <f>O129*H129</f>
        <v>0</v>
      </c>
      <c r="Q129" s="214">
        <v>0</v>
      </c>
      <c r="R129" s="214">
        <f>Q129*H129</f>
        <v>0</v>
      </c>
      <c r="S129" s="214">
        <v>0</v>
      </c>
      <c r="T129" s="215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16" t="s">
        <v>141</v>
      </c>
      <c r="AT129" s="216" t="s">
        <v>136</v>
      </c>
      <c r="AU129" s="216" t="s">
        <v>79</v>
      </c>
      <c r="AY129" s="18" t="s">
        <v>134</v>
      </c>
      <c r="BE129" s="217">
        <f>IF(N129="základní",J129,0)</f>
        <v>0</v>
      </c>
      <c r="BF129" s="217">
        <f>IF(N129="snížená",J129,0)</f>
        <v>0</v>
      </c>
      <c r="BG129" s="217">
        <f>IF(N129="zákl. přenesená",J129,0)</f>
        <v>0</v>
      </c>
      <c r="BH129" s="217">
        <f>IF(N129="sníž. přenesená",J129,0)</f>
        <v>0</v>
      </c>
      <c r="BI129" s="217">
        <f>IF(N129="nulová",J129,0)</f>
        <v>0</v>
      </c>
      <c r="BJ129" s="18" t="s">
        <v>77</v>
      </c>
      <c r="BK129" s="217">
        <f>ROUND(I129*H129,2)</f>
        <v>0</v>
      </c>
      <c r="BL129" s="18" t="s">
        <v>141</v>
      </c>
      <c r="BM129" s="216" t="s">
        <v>716</v>
      </c>
    </row>
    <row r="130" s="2" customFormat="1">
      <c r="A130" s="39"/>
      <c r="B130" s="40"/>
      <c r="C130" s="41"/>
      <c r="D130" s="218" t="s">
        <v>143</v>
      </c>
      <c r="E130" s="41"/>
      <c r="F130" s="219" t="s">
        <v>230</v>
      </c>
      <c r="G130" s="41"/>
      <c r="H130" s="41"/>
      <c r="I130" s="220"/>
      <c r="J130" s="41"/>
      <c r="K130" s="41"/>
      <c r="L130" s="45"/>
      <c r="M130" s="221"/>
      <c r="N130" s="222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143</v>
      </c>
      <c r="AU130" s="18" t="s">
        <v>79</v>
      </c>
    </row>
    <row r="131" s="13" customFormat="1">
      <c r="A131" s="13"/>
      <c r="B131" s="223"/>
      <c r="C131" s="224"/>
      <c r="D131" s="225" t="s">
        <v>145</v>
      </c>
      <c r="E131" s="226" t="s">
        <v>19</v>
      </c>
      <c r="F131" s="227" t="s">
        <v>717</v>
      </c>
      <c r="G131" s="224"/>
      <c r="H131" s="228">
        <v>36.090000000000003</v>
      </c>
      <c r="I131" s="229"/>
      <c r="J131" s="224"/>
      <c r="K131" s="224"/>
      <c r="L131" s="230"/>
      <c r="M131" s="231"/>
      <c r="N131" s="232"/>
      <c r="O131" s="232"/>
      <c r="P131" s="232"/>
      <c r="Q131" s="232"/>
      <c r="R131" s="232"/>
      <c r="S131" s="232"/>
      <c r="T131" s="23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4" t="s">
        <v>145</v>
      </c>
      <c r="AU131" s="234" t="s">
        <v>79</v>
      </c>
      <c r="AV131" s="13" t="s">
        <v>79</v>
      </c>
      <c r="AW131" s="13" t="s">
        <v>31</v>
      </c>
      <c r="AX131" s="13" t="s">
        <v>77</v>
      </c>
      <c r="AY131" s="234" t="s">
        <v>134</v>
      </c>
    </row>
    <row r="132" s="2" customFormat="1" ht="24.15" customHeight="1">
      <c r="A132" s="39"/>
      <c r="B132" s="40"/>
      <c r="C132" s="205" t="s">
        <v>494</v>
      </c>
      <c r="D132" s="205" t="s">
        <v>136</v>
      </c>
      <c r="E132" s="206" t="s">
        <v>582</v>
      </c>
      <c r="F132" s="207" t="s">
        <v>583</v>
      </c>
      <c r="G132" s="208" t="s">
        <v>208</v>
      </c>
      <c r="H132" s="209">
        <v>40.68</v>
      </c>
      <c r="I132" s="210"/>
      <c r="J132" s="211">
        <f>ROUND(I132*H132,2)</f>
        <v>0</v>
      </c>
      <c r="K132" s="207" t="s">
        <v>140</v>
      </c>
      <c r="L132" s="45"/>
      <c r="M132" s="212" t="s">
        <v>19</v>
      </c>
      <c r="N132" s="213" t="s">
        <v>40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141</v>
      </c>
      <c r="AT132" s="216" t="s">
        <v>136</v>
      </c>
      <c r="AU132" s="216" t="s">
        <v>79</v>
      </c>
      <c r="AY132" s="18" t="s">
        <v>134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77</v>
      </c>
      <c r="BK132" s="217">
        <f>ROUND(I132*H132,2)</f>
        <v>0</v>
      </c>
      <c r="BL132" s="18" t="s">
        <v>141</v>
      </c>
      <c r="BM132" s="216" t="s">
        <v>718</v>
      </c>
    </row>
    <row r="133" s="2" customFormat="1">
      <c r="A133" s="39"/>
      <c r="B133" s="40"/>
      <c r="C133" s="41"/>
      <c r="D133" s="218" t="s">
        <v>143</v>
      </c>
      <c r="E133" s="41"/>
      <c r="F133" s="219" t="s">
        <v>585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143</v>
      </c>
      <c r="AU133" s="18" t="s">
        <v>79</v>
      </c>
    </row>
    <row r="134" s="13" customFormat="1">
      <c r="A134" s="13"/>
      <c r="B134" s="223"/>
      <c r="C134" s="224"/>
      <c r="D134" s="225" t="s">
        <v>145</v>
      </c>
      <c r="E134" s="226" t="s">
        <v>19</v>
      </c>
      <c r="F134" s="227" t="s">
        <v>719</v>
      </c>
      <c r="G134" s="224"/>
      <c r="H134" s="228">
        <v>9.5</v>
      </c>
      <c r="I134" s="229"/>
      <c r="J134" s="224"/>
      <c r="K134" s="224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145</v>
      </c>
      <c r="AU134" s="234" t="s">
        <v>79</v>
      </c>
      <c r="AV134" s="13" t="s">
        <v>79</v>
      </c>
      <c r="AW134" s="13" t="s">
        <v>31</v>
      </c>
      <c r="AX134" s="13" t="s">
        <v>69</v>
      </c>
      <c r="AY134" s="234" t="s">
        <v>134</v>
      </c>
    </row>
    <row r="135" s="13" customFormat="1">
      <c r="A135" s="13"/>
      <c r="B135" s="223"/>
      <c r="C135" s="224"/>
      <c r="D135" s="225" t="s">
        <v>145</v>
      </c>
      <c r="E135" s="226" t="s">
        <v>19</v>
      </c>
      <c r="F135" s="227" t="s">
        <v>720</v>
      </c>
      <c r="G135" s="224"/>
      <c r="H135" s="228">
        <v>13.68</v>
      </c>
      <c r="I135" s="229"/>
      <c r="J135" s="224"/>
      <c r="K135" s="224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145</v>
      </c>
      <c r="AU135" s="234" t="s">
        <v>79</v>
      </c>
      <c r="AV135" s="13" t="s">
        <v>79</v>
      </c>
      <c r="AW135" s="13" t="s">
        <v>31</v>
      </c>
      <c r="AX135" s="13" t="s">
        <v>69</v>
      </c>
      <c r="AY135" s="234" t="s">
        <v>134</v>
      </c>
    </row>
    <row r="136" s="13" customFormat="1">
      <c r="A136" s="13"/>
      <c r="B136" s="223"/>
      <c r="C136" s="224"/>
      <c r="D136" s="225" t="s">
        <v>145</v>
      </c>
      <c r="E136" s="226" t="s">
        <v>19</v>
      </c>
      <c r="F136" s="227" t="s">
        <v>721</v>
      </c>
      <c r="G136" s="224"/>
      <c r="H136" s="228">
        <v>6</v>
      </c>
      <c r="I136" s="229"/>
      <c r="J136" s="224"/>
      <c r="K136" s="224"/>
      <c r="L136" s="230"/>
      <c r="M136" s="231"/>
      <c r="N136" s="232"/>
      <c r="O136" s="232"/>
      <c r="P136" s="232"/>
      <c r="Q136" s="232"/>
      <c r="R136" s="232"/>
      <c r="S136" s="232"/>
      <c r="T136" s="23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34" t="s">
        <v>145</v>
      </c>
      <c r="AU136" s="234" t="s">
        <v>79</v>
      </c>
      <c r="AV136" s="13" t="s">
        <v>79</v>
      </c>
      <c r="AW136" s="13" t="s">
        <v>31</v>
      </c>
      <c r="AX136" s="13" t="s">
        <v>69</v>
      </c>
      <c r="AY136" s="234" t="s">
        <v>134</v>
      </c>
    </row>
    <row r="137" s="13" customFormat="1">
      <c r="A137" s="13"/>
      <c r="B137" s="223"/>
      <c r="C137" s="224"/>
      <c r="D137" s="225" t="s">
        <v>145</v>
      </c>
      <c r="E137" s="226" t="s">
        <v>19</v>
      </c>
      <c r="F137" s="227" t="s">
        <v>722</v>
      </c>
      <c r="G137" s="224"/>
      <c r="H137" s="228">
        <v>11.5</v>
      </c>
      <c r="I137" s="229"/>
      <c r="J137" s="224"/>
      <c r="K137" s="224"/>
      <c r="L137" s="230"/>
      <c r="M137" s="231"/>
      <c r="N137" s="232"/>
      <c r="O137" s="232"/>
      <c r="P137" s="232"/>
      <c r="Q137" s="232"/>
      <c r="R137" s="232"/>
      <c r="S137" s="232"/>
      <c r="T137" s="23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4" t="s">
        <v>145</v>
      </c>
      <c r="AU137" s="234" t="s">
        <v>79</v>
      </c>
      <c r="AV137" s="13" t="s">
        <v>79</v>
      </c>
      <c r="AW137" s="13" t="s">
        <v>31</v>
      </c>
      <c r="AX137" s="13" t="s">
        <v>69</v>
      </c>
      <c r="AY137" s="234" t="s">
        <v>134</v>
      </c>
    </row>
    <row r="138" s="14" customFormat="1">
      <c r="A138" s="14"/>
      <c r="B138" s="235"/>
      <c r="C138" s="236"/>
      <c r="D138" s="225" t="s">
        <v>145</v>
      </c>
      <c r="E138" s="237" t="s">
        <v>19</v>
      </c>
      <c r="F138" s="238" t="s">
        <v>197</v>
      </c>
      <c r="G138" s="236"/>
      <c r="H138" s="239">
        <v>40.68</v>
      </c>
      <c r="I138" s="240"/>
      <c r="J138" s="236"/>
      <c r="K138" s="236"/>
      <c r="L138" s="241"/>
      <c r="M138" s="242"/>
      <c r="N138" s="243"/>
      <c r="O138" s="243"/>
      <c r="P138" s="243"/>
      <c r="Q138" s="243"/>
      <c r="R138" s="243"/>
      <c r="S138" s="243"/>
      <c r="T138" s="24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45" t="s">
        <v>145</v>
      </c>
      <c r="AU138" s="245" t="s">
        <v>79</v>
      </c>
      <c r="AV138" s="14" t="s">
        <v>141</v>
      </c>
      <c r="AW138" s="14" t="s">
        <v>31</v>
      </c>
      <c r="AX138" s="14" t="s">
        <v>77</v>
      </c>
      <c r="AY138" s="245" t="s">
        <v>134</v>
      </c>
    </row>
    <row r="139" s="2" customFormat="1" ht="24.15" customHeight="1">
      <c r="A139" s="39"/>
      <c r="B139" s="40"/>
      <c r="C139" s="205" t="s">
        <v>159</v>
      </c>
      <c r="D139" s="205" t="s">
        <v>136</v>
      </c>
      <c r="E139" s="206" t="s">
        <v>242</v>
      </c>
      <c r="F139" s="207" t="s">
        <v>243</v>
      </c>
      <c r="G139" s="208" t="s">
        <v>150</v>
      </c>
      <c r="H139" s="209">
        <v>8</v>
      </c>
      <c r="I139" s="210"/>
      <c r="J139" s="211">
        <f>ROUND(I139*H139,2)</f>
        <v>0</v>
      </c>
      <c r="K139" s="207" t="s">
        <v>140</v>
      </c>
      <c r="L139" s="45"/>
      <c r="M139" s="212" t="s">
        <v>19</v>
      </c>
      <c r="N139" s="213" t="s">
        <v>40</v>
      </c>
      <c r="O139" s="85"/>
      <c r="P139" s="214">
        <f>O139*H139</f>
        <v>0</v>
      </c>
      <c r="Q139" s="214">
        <v>0</v>
      </c>
      <c r="R139" s="214">
        <f>Q139*H139</f>
        <v>0</v>
      </c>
      <c r="S139" s="214">
        <v>0</v>
      </c>
      <c r="T139" s="215">
        <f>S139*H139</f>
        <v>0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16" t="s">
        <v>141</v>
      </c>
      <c r="AT139" s="216" t="s">
        <v>136</v>
      </c>
      <c r="AU139" s="216" t="s">
        <v>79</v>
      </c>
      <c r="AY139" s="18" t="s">
        <v>134</v>
      </c>
      <c r="BE139" s="217">
        <f>IF(N139="základní",J139,0)</f>
        <v>0</v>
      </c>
      <c r="BF139" s="217">
        <f>IF(N139="snížená",J139,0)</f>
        <v>0</v>
      </c>
      <c r="BG139" s="217">
        <f>IF(N139="zákl. přenesená",J139,0)</f>
        <v>0</v>
      </c>
      <c r="BH139" s="217">
        <f>IF(N139="sníž. přenesená",J139,0)</f>
        <v>0</v>
      </c>
      <c r="BI139" s="217">
        <f>IF(N139="nulová",J139,0)</f>
        <v>0</v>
      </c>
      <c r="BJ139" s="18" t="s">
        <v>77</v>
      </c>
      <c r="BK139" s="217">
        <f>ROUND(I139*H139,2)</f>
        <v>0</v>
      </c>
      <c r="BL139" s="18" t="s">
        <v>141</v>
      </c>
      <c r="BM139" s="216" t="s">
        <v>723</v>
      </c>
    </row>
    <row r="140" s="2" customFormat="1">
      <c r="A140" s="39"/>
      <c r="B140" s="40"/>
      <c r="C140" s="41"/>
      <c r="D140" s="218" t="s">
        <v>143</v>
      </c>
      <c r="E140" s="41"/>
      <c r="F140" s="219" t="s">
        <v>245</v>
      </c>
      <c r="G140" s="41"/>
      <c r="H140" s="41"/>
      <c r="I140" s="220"/>
      <c r="J140" s="41"/>
      <c r="K140" s="41"/>
      <c r="L140" s="45"/>
      <c r="M140" s="221"/>
      <c r="N140" s="222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143</v>
      </c>
      <c r="AU140" s="18" t="s">
        <v>79</v>
      </c>
    </row>
    <row r="141" s="13" customFormat="1">
      <c r="A141" s="13"/>
      <c r="B141" s="223"/>
      <c r="C141" s="224"/>
      <c r="D141" s="225" t="s">
        <v>145</v>
      </c>
      <c r="E141" s="226" t="s">
        <v>19</v>
      </c>
      <c r="F141" s="227" t="s">
        <v>321</v>
      </c>
      <c r="G141" s="224"/>
      <c r="H141" s="228">
        <v>8</v>
      </c>
      <c r="I141" s="229"/>
      <c r="J141" s="224"/>
      <c r="K141" s="224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145</v>
      </c>
      <c r="AU141" s="234" t="s">
        <v>79</v>
      </c>
      <c r="AV141" s="13" t="s">
        <v>79</v>
      </c>
      <c r="AW141" s="13" t="s">
        <v>31</v>
      </c>
      <c r="AX141" s="13" t="s">
        <v>77</v>
      </c>
      <c r="AY141" s="234" t="s">
        <v>134</v>
      </c>
    </row>
    <row r="142" s="2" customFormat="1" ht="37.8" customHeight="1">
      <c r="A142" s="39"/>
      <c r="B142" s="40"/>
      <c r="C142" s="205" t="s">
        <v>589</v>
      </c>
      <c r="D142" s="205" t="s">
        <v>136</v>
      </c>
      <c r="E142" s="206" t="s">
        <v>247</v>
      </c>
      <c r="F142" s="207" t="s">
        <v>248</v>
      </c>
      <c r="G142" s="208" t="s">
        <v>208</v>
      </c>
      <c r="H142" s="209">
        <v>1072.3299999999999</v>
      </c>
      <c r="I142" s="210"/>
      <c r="J142" s="211">
        <f>ROUND(I142*H142,2)</f>
        <v>0</v>
      </c>
      <c r="K142" s="207" t="s">
        <v>140</v>
      </c>
      <c r="L142" s="45"/>
      <c r="M142" s="212" t="s">
        <v>19</v>
      </c>
      <c r="N142" s="213" t="s">
        <v>40</v>
      </c>
      <c r="O142" s="85"/>
      <c r="P142" s="214">
        <f>O142*H142</f>
        <v>0</v>
      </c>
      <c r="Q142" s="214">
        <v>0</v>
      </c>
      <c r="R142" s="214">
        <f>Q142*H142</f>
        <v>0</v>
      </c>
      <c r="S142" s="214">
        <v>0</v>
      </c>
      <c r="T142" s="215">
        <f>S142*H142</f>
        <v>0</v>
      </c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R142" s="216" t="s">
        <v>141</v>
      </c>
      <c r="AT142" s="216" t="s">
        <v>136</v>
      </c>
      <c r="AU142" s="216" t="s">
        <v>79</v>
      </c>
      <c r="AY142" s="18" t="s">
        <v>134</v>
      </c>
      <c r="BE142" s="217">
        <f>IF(N142="základní",J142,0)</f>
        <v>0</v>
      </c>
      <c r="BF142" s="217">
        <f>IF(N142="snížená",J142,0)</f>
        <v>0</v>
      </c>
      <c r="BG142" s="217">
        <f>IF(N142="zákl. přenesená",J142,0)</f>
        <v>0</v>
      </c>
      <c r="BH142" s="217">
        <f>IF(N142="sníž. přenesená",J142,0)</f>
        <v>0</v>
      </c>
      <c r="BI142" s="217">
        <f>IF(N142="nulová",J142,0)</f>
        <v>0</v>
      </c>
      <c r="BJ142" s="18" t="s">
        <v>77</v>
      </c>
      <c r="BK142" s="217">
        <f>ROUND(I142*H142,2)</f>
        <v>0</v>
      </c>
      <c r="BL142" s="18" t="s">
        <v>141</v>
      </c>
      <c r="BM142" s="216" t="s">
        <v>724</v>
      </c>
    </row>
    <row r="143" s="2" customFormat="1">
      <c r="A143" s="39"/>
      <c r="B143" s="40"/>
      <c r="C143" s="41"/>
      <c r="D143" s="218" t="s">
        <v>143</v>
      </c>
      <c r="E143" s="41"/>
      <c r="F143" s="219" t="s">
        <v>250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143</v>
      </c>
      <c r="AU143" s="18" t="s">
        <v>79</v>
      </c>
    </row>
    <row r="144" s="13" customFormat="1">
      <c r="A144" s="13"/>
      <c r="B144" s="223"/>
      <c r="C144" s="224"/>
      <c r="D144" s="225" t="s">
        <v>145</v>
      </c>
      <c r="E144" s="226" t="s">
        <v>19</v>
      </c>
      <c r="F144" s="227" t="s">
        <v>725</v>
      </c>
      <c r="G144" s="224"/>
      <c r="H144" s="228">
        <v>186</v>
      </c>
      <c r="I144" s="229"/>
      <c r="J144" s="224"/>
      <c r="K144" s="224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145</v>
      </c>
      <c r="AU144" s="234" t="s">
        <v>79</v>
      </c>
      <c r="AV144" s="13" t="s">
        <v>79</v>
      </c>
      <c r="AW144" s="13" t="s">
        <v>31</v>
      </c>
      <c r="AX144" s="13" t="s">
        <v>69</v>
      </c>
      <c r="AY144" s="234" t="s">
        <v>134</v>
      </c>
    </row>
    <row r="145" s="13" customFormat="1">
      <c r="A145" s="13"/>
      <c r="B145" s="223"/>
      <c r="C145" s="224"/>
      <c r="D145" s="225" t="s">
        <v>145</v>
      </c>
      <c r="E145" s="226" t="s">
        <v>19</v>
      </c>
      <c r="F145" s="227" t="s">
        <v>252</v>
      </c>
      <c r="G145" s="224"/>
      <c r="H145" s="228">
        <v>4</v>
      </c>
      <c r="I145" s="229"/>
      <c r="J145" s="224"/>
      <c r="K145" s="224"/>
      <c r="L145" s="230"/>
      <c r="M145" s="231"/>
      <c r="N145" s="232"/>
      <c r="O145" s="232"/>
      <c r="P145" s="232"/>
      <c r="Q145" s="232"/>
      <c r="R145" s="232"/>
      <c r="S145" s="232"/>
      <c r="T145" s="23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4" t="s">
        <v>145</v>
      </c>
      <c r="AU145" s="234" t="s">
        <v>79</v>
      </c>
      <c r="AV145" s="13" t="s">
        <v>79</v>
      </c>
      <c r="AW145" s="13" t="s">
        <v>31</v>
      </c>
      <c r="AX145" s="13" t="s">
        <v>69</v>
      </c>
      <c r="AY145" s="234" t="s">
        <v>134</v>
      </c>
    </row>
    <row r="146" s="13" customFormat="1">
      <c r="A146" s="13"/>
      <c r="B146" s="223"/>
      <c r="C146" s="224"/>
      <c r="D146" s="225" t="s">
        <v>145</v>
      </c>
      <c r="E146" s="226" t="s">
        <v>19</v>
      </c>
      <c r="F146" s="227" t="s">
        <v>726</v>
      </c>
      <c r="G146" s="224"/>
      <c r="H146" s="228">
        <v>120</v>
      </c>
      <c r="I146" s="229"/>
      <c r="J146" s="224"/>
      <c r="K146" s="224"/>
      <c r="L146" s="230"/>
      <c r="M146" s="231"/>
      <c r="N146" s="232"/>
      <c r="O146" s="232"/>
      <c r="P146" s="232"/>
      <c r="Q146" s="232"/>
      <c r="R146" s="232"/>
      <c r="S146" s="232"/>
      <c r="T146" s="23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4" t="s">
        <v>145</v>
      </c>
      <c r="AU146" s="234" t="s">
        <v>79</v>
      </c>
      <c r="AV146" s="13" t="s">
        <v>79</v>
      </c>
      <c r="AW146" s="13" t="s">
        <v>31</v>
      </c>
      <c r="AX146" s="13" t="s">
        <v>69</v>
      </c>
      <c r="AY146" s="234" t="s">
        <v>134</v>
      </c>
    </row>
    <row r="147" s="13" customFormat="1">
      <c r="A147" s="13"/>
      <c r="B147" s="223"/>
      <c r="C147" s="224"/>
      <c r="D147" s="225" t="s">
        <v>145</v>
      </c>
      <c r="E147" s="226" t="s">
        <v>19</v>
      </c>
      <c r="F147" s="227" t="s">
        <v>727</v>
      </c>
      <c r="G147" s="224"/>
      <c r="H147" s="228">
        <v>360.94999999999999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145</v>
      </c>
      <c r="AU147" s="234" t="s">
        <v>79</v>
      </c>
      <c r="AV147" s="13" t="s">
        <v>79</v>
      </c>
      <c r="AW147" s="13" t="s">
        <v>31</v>
      </c>
      <c r="AX147" s="13" t="s">
        <v>69</v>
      </c>
      <c r="AY147" s="234" t="s">
        <v>134</v>
      </c>
    </row>
    <row r="148" s="13" customFormat="1">
      <c r="A148" s="13"/>
      <c r="B148" s="223"/>
      <c r="C148" s="224"/>
      <c r="D148" s="225" t="s">
        <v>145</v>
      </c>
      <c r="E148" s="226" t="s">
        <v>19</v>
      </c>
      <c r="F148" s="227" t="s">
        <v>728</v>
      </c>
      <c r="G148" s="224"/>
      <c r="H148" s="228">
        <v>360.69999999999999</v>
      </c>
      <c r="I148" s="229"/>
      <c r="J148" s="224"/>
      <c r="K148" s="224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145</v>
      </c>
      <c r="AU148" s="234" t="s">
        <v>79</v>
      </c>
      <c r="AV148" s="13" t="s">
        <v>79</v>
      </c>
      <c r="AW148" s="13" t="s">
        <v>31</v>
      </c>
      <c r="AX148" s="13" t="s">
        <v>69</v>
      </c>
      <c r="AY148" s="234" t="s">
        <v>134</v>
      </c>
    </row>
    <row r="149" s="13" customFormat="1">
      <c r="A149" s="13"/>
      <c r="B149" s="223"/>
      <c r="C149" s="224"/>
      <c r="D149" s="225" t="s">
        <v>145</v>
      </c>
      <c r="E149" s="226" t="s">
        <v>19</v>
      </c>
      <c r="F149" s="227" t="s">
        <v>729</v>
      </c>
      <c r="G149" s="224"/>
      <c r="H149" s="228">
        <v>11.5</v>
      </c>
      <c r="I149" s="229"/>
      <c r="J149" s="224"/>
      <c r="K149" s="224"/>
      <c r="L149" s="230"/>
      <c r="M149" s="231"/>
      <c r="N149" s="232"/>
      <c r="O149" s="232"/>
      <c r="P149" s="232"/>
      <c r="Q149" s="232"/>
      <c r="R149" s="232"/>
      <c r="S149" s="232"/>
      <c r="T149" s="23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4" t="s">
        <v>145</v>
      </c>
      <c r="AU149" s="234" t="s">
        <v>79</v>
      </c>
      <c r="AV149" s="13" t="s">
        <v>79</v>
      </c>
      <c r="AW149" s="13" t="s">
        <v>31</v>
      </c>
      <c r="AX149" s="13" t="s">
        <v>69</v>
      </c>
      <c r="AY149" s="234" t="s">
        <v>134</v>
      </c>
    </row>
    <row r="150" s="13" customFormat="1">
      <c r="A150" s="13"/>
      <c r="B150" s="223"/>
      <c r="C150" s="224"/>
      <c r="D150" s="225" t="s">
        <v>145</v>
      </c>
      <c r="E150" s="226" t="s">
        <v>19</v>
      </c>
      <c r="F150" s="227" t="s">
        <v>719</v>
      </c>
      <c r="G150" s="224"/>
      <c r="H150" s="228">
        <v>9.5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145</v>
      </c>
      <c r="AU150" s="234" t="s">
        <v>79</v>
      </c>
      <c r="AV150" s="13" t="s">
        <v>79</v>
      </c>
      <c r="AW150" s="13" t="s">
        <v>31</v>
      </c>
      <c r="AX150" s="13" t="s">
        <v>69</v>
      </c>
      <c r="AY150" s="234" t="s">
        <v>134</v>
      </c>
    </row>
    <row r="151" s="13" customFormat="1">
      <c r="A151" s="13"/>
      <c r="B151" s="223"/>
      <c r="C151" s="224"/>
      <c r="D151" s="225" t="s">
        <v>145</v>
      </c>
      <c r="E151" s="226" t="s">
        <v>19</v>
      </c>
      <c r="F151" s="227" t="s">
        <v>720</v>
      </c>
      <c r="G151" s="224"/>
      <c r="H151" s="228">
        <v>13.68</v>
      </c>
      <c r="I151" s="229"/>
      <c r="J151" s="224"/>
      <c r="K151" s="224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145</v>
      </c>
      <c r="AU151" s="234" t="s">
        <v>79</v>
      </c>
      <c r="AV151" s="13" t="s">
        <v>79</v>
      </c>
      <c r="AW151" s="13" t="s">
        <v>31</v>
      </c>
      <c r="AX151" s="13" t="s">
        <v>69</v>
      </c>
      <c r="AY151" s="234" t="s">
        <v>134</v>
      </c>
    </row>
    <row r="152" s="13" customFormat="1">
      <c r="A152" s="13"/>
      <c r="B152" s="223"/>
      <c r="C152" s="224"/>
      <c r="D152" s="225" t="s">
        <v>145</v>
      </c>
      <c r="E152" s="226" t="s">
        <v>19</v>
      </c>
      <c r="F152" s="227" t="s">
        <v>721</v>
      </c>
      <c r="G152" s="224"/>
      <c r="H152" s="228">
        <v>6</v>
      </c>
      <c r="I152" s="229"/>
      <c r="J152" s="224"/>
      <c r="K152" s="224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145</v>
      </c>
      <c r="AU152" s="234" t="s">
        <v>79</v>
      </c>
      <c r="AV152" s="13" t="s">
        <v>79</v>
      </c>
      <c r="AW152" s="13" t="s">
        <v>31</v>
      </c>
      <c r="AX152" s="13" t="s">
        <v>69</v>
      </c>
      <c r="AY152" s="234" t="s">
        <v>134</v>
      </c>
    </row>
    <row r="153" s="14" customFormat="1">
      <c r="A153" s="14"/>
      <c r="B153" s="235"/>
      <c r="C153" s="236"/>
      <c r="D153" s="225" t="s">
        <v>145</v>
      </c>
      <c r="E153" s="237" t="s">
        <v>19</v>
      </c>
      <c r="F153" s="238" t="s">
        <v>197</v>
      </c>
      <c r="G153" s="236"/>
      <c r="H153" s="239">
        <v>1072.3300000000002</v>
      </c>
      <c r="I153" s="240"/>
      <c r="J153" s="236"/>
      <c r="K153" s="236"/>
      <c r="L153" s="241"/>
      <c r="M153" s="242"/>
      <c r="N153" s="243"/>
      <c r="O153" s="243"/>
      <c r="P153" s="243"/>
      <c r="Q153" s="243"/>
      <c r="R153" s="243"/>
      <c r="S153" s="243"/>
      <c r="T153" s="24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45" t="s">
        <v>145</v>
      </c>
      <c r="AU153" s="245" t="s">
        <v>79</v>
      </c>
      <c r="AV153" s="14" t="s">
        <v>141</v>
      </c>
      <c r="AW153" s="14" t="s">
        <v>31</v>
      </c>
      <c r="AX153" s="14" t="s">
        <v>77</v>
      </c>
      <c r="AY153" s="245" t="s">
        <v>134</v>
      </c>
    </row>
    <row r="154" s="2" customFormat="1" ht="37.8" customHeight="1">
      <c r="A154" s="39"/>
      <c r="B154" s="40"/>
      <c r="C154" s="205" t="s">
        <v>578</v>
      </c>
      <c r="D154" s="205" t="s">
        <v>136</v>
      </c>
      <c r="E154" s="206" t="s">
        <v>260</v>
      </c>
      <c r="F154" s="207" t="s">
        <v>261</v>
      </c>
      <c r="G154" s="208" t="s">
        <v>208</v>
      </c>
      <c r="H154" s="209">
        <v>1800</v>
      </c>
      <c r="I154" s="210"/>
      <c r="J154" s="211">
        <f>ROUND(I154*H154,2)</f>
        <v>0</v>
      </c>
      <c r="K154" s="207" t="s">
        <v>140</v>
      </c>
      <c r="L154" s="45"/>
      <c r="M154" s="212" t="s">
        <v>19</v>
      </c>
      <c r="N154" s="213" t="s">
        <v>40</v>
      </c>
      <c r="O154" s="85"/>
      <c r="P154" s="214">
        <f>O154*H154</f>
        <v>0</v>
      </c>
      <c r="Q154" s="214">
        <v>0</v>
      </c>
      <c r="R154" s="214">
        <f>Q154*H154</f>
        <v>0</v>
      </c>
      <c r="S154" s="214">
        <v>0</v>
      </c>
      <c r="T154" s="215">
        <f>S154*H154</f>
        <v>0</v>
      </c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R154" s="216" t="s">
        <v>141</v>
      </c>
      <c r="AT154" s="216" t="s">
        <v>136</v>
      </c>
      <c r="AU154" s="216" t="s">
        <v>79</v>
      </c>
      <c r="AY154" s="18" t="s">
        <v>134</v>
      </c>
      <c r="BE154" s="217">
        <f>IF(N154="základní",J154,0)</f>
        <v>0</v>
      </c>
      <c r="BF154" s="217">
        <f>IF(N154="snížená",J154,0)</f>
        <v>0</v>
      </c>
      <c r="BG154" s="217">
        <f>IF(N154="zákl. přenesená",J154,0)</f>
        <v>0</v>
      </c>
      <c r="BH154" s="217">
        <f>IF(N154="sníž. přenesená",J154,0)</f>
        <v>0</v>
      </c>
      <c r="BI154" s="217">
        <f>IF(N154="nulová",J154,0)</f>
        <v>0</v>
      </c>
      <c r="BJ154" s="18" t="s">
        <v>77</v>
      </c>
      <c r="BK154" s="217">
        <f>ROUND(I154*H154,2)</f>
        <v>0</v>
      </c>
      <c r="BL154" s="18" t="s">
        <v>141</v>
      </c>
      <c r="BM154" s="216" t="s">
        <v>730</v>
      </c>
    </row>
    <row r="155" s="2" customFormat="1">
      <c r="A155" s="39"/>
      <c r="B155" s="40"/>
      <c r="C155" s="41"/>
      <c r="D155" s="218" t="s">
        <v>143</v>
      </c>
      <c r="E155" s="41"/>
      <c r="F155" s="219" t="s">
        <v>263</v>
      </c>
      <c r="G155" s="41"/>
      <c r="H155" s="41"/>
      <c r="I155" s="220"/>
      <c r="J155" s="41"/>
      <c r="K155" s="41"/>
      <c r="L155" s="45"/>
      <c r="M155" s="221"/>
      <c r="N155" s="222"/>
      <c r="O155" s="85"/>
      <c r="P155" s="85"/>
      <c r="Q155" s="85"/>
      <c r="R155" s="85"/>
      <c r="S155" s="85"/>
      <c r="T155" s="86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T155" s="18" t="s">
        <v>143</v>
      </c>
      <c r="AU155" s="18" t="s">
        <v>79</v>
      </c>
    </row>
    <row r="156" s="13" customFormat="1">
      <c r="A156" s="13"/>
      <c r="B156" s="223"/>
      <c r="C156" s="224"/>
      <c r="D156" s="225" t="s">
        <v>145</v>
      </c>
      <c r="E156" s="226" t="s">
        <v>19</v>
      </c>
      <c r="F156" s="227" t="s">
        <v>731</v>
      </c>
      <c r="G156" s="224"/>
      <c r="H156" s="228">
        <v>1800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145</v>
      </c>
      <c r="AU156" s="234" t="s">
        <v>79</v>
      </c>
      <c r="AV156" s="13" t="s">
        <v>79</v>
      </c>
      <c r="AW156" s="13" t="s">
        <v>31</v>
      </c>
      <c r="AX156" s="13" t="s">
        <v>77</v>
      </c>
      <c r="AY156" s="234" t="s">
        <v>134</v>
      </c>
    </row>
    <row r="157" s="2" customFormat="1" ht="24.15" customHeight="1">
      <c r="A157" s="39"/>
      <c r="B157" s="40"/>
      <c r="C157" s="205" t="s">
        <v>169</v>
      </c>
      <c r="D157" s="205" t="s">
        <v>136</v>
      </c>
      <c r="E157" s="206" t="s">
        <v>266</v>
      </c>
      <c r="F157" s="207" t="s">
        <v>267</v>
      </c>
      <c r="G157" s="208" t="s">
        <v>208</v>
      </c>
      <c r="H157" s="209">
        <v>1258.3299999999999</v>
      </c>
      <c r="I157" s="210"/>
      <c r="J157" s="211">
        <f>ROUND(I157*H157,2)</f>
        <v>0</v>
      </c>
      <c r="K157" s="207" t="s">
        <v>140</v>
      </c>
      <c r="L157" s="45"/>
      <c r="M157" s="212" t="s">
        <v>19</v>
      </c>
      <c r="N157" s="213" t="s">
        <v>40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141</v>
      </c>
      <c r="AT157" s="216" t="s">
        <v>136</v>
      </c>
      <c r="AU157" s="216" t="s">
        <v>79</v>
      </c>
      <c r="AY157" s="18" t="s">
        <v>134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77</v>
      </c>
      <c r="BK157" s="217">
        <f>ROUND(I157*H157,2)</f>
        <v>0</v>
      </c>
      <c r="BL157" s="18" t="s">
        <v>141</v>
      </c>
      <c r="BM157" s="216" t="s">
        <v>732</v>
      </c>
    </row>
    <row r="158" s="2" customFormat="1">
      <c r="A158" s="39"/>
      <c r="B158" s="40"/>
      <c r="C158" s="41"/>
      <c r="D158" s="218" t="s">
        <v>143</v>
      </c>
      <c r="E158" s="41"/>
      <c r="F158" s="219" t="s">
        <v>269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143</v>
      </c>
      <c r="AU158" s="18" t="s">
        <v>79</v>
      </c>
    </row>
    <row r="159" s="13" customFormat="1">
      <c r="A159" s="13"/>
      <c r="B159" s="223"/>
      <c r="C159" s="224"/>
      <c r="D159" s="225" t="s">
        <v>145</v>
      </c>
      <c r="E159" s="226" t="s">
        <v>19</v>
      </c>
      <c r="F159" s="227" t="s">
        <v>733</v>
      </c>
      <c r="G159" s="224"/>
      <c r="H159" s="228">
        <v>372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145</v>
      </c>
      <c r="AU159" s="234" t="s">
        <v>79</v>
      </c>
      <c r="AV159" s="13" t="s">
        <v>79</v>
      </c>
      <c r="AW159" s="13" t="s">
        <v>31</v>
      </c>
      <c r="AX159" s="13" t="s">
        <v>69</v>
      </c>
      <c r="AY159" s="234" t="s">
        <v>134</v>
      </c>
    </row>
    <row r="160" s="13" customFormat="1">
      <c r="A160" s="13"/>
      <c r="B160" s="223"/>
      <c r="C160" s="224"/>
      <c r="D160" s="225" t="s">
        <v>145</v>
      </c>
      <c r="E160" s="226" t="s">
        <v>19</v>
      </c>
      <c r="F160" s="227" t="s">
        <v>252</v>
      </c>
      <c r="G160" s="224"/>
      <c r="H160" s="228">
        <v>4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145</v>
      </c>
      <c r="AU160" s="234" t="s">
        <v>79</v>
      </c>
      <c r="AV160" s="13" t="s">
        <v>79</v>
      </c>
      <c r="AW160" s="13" t="s">
        <v>31</v>
      </c>
      <c r="AX160" s="13" t="s">
        <v>69</v>
      </c>
      <c r="AY160" s="234" t="s">
        <v>134</v>
      </c>
    </row>
    <row r="161" s="13" customFormat="1">
      <c r="A161" s="13"/>
      <c r="B161" s="223"/>
      <c r="C161" s="224"/>
      <c r="D161" s="225" t="s">
        <v>145</v>
      </c>
      <c r="E161" s="226" t="s">
        <v>19</v>
      </c>
      <c r="F161" s="227" t="s">
        <v>734</v>
      </c>
      <c r="G161" s="224"/>
      <c r="H161" s="228">
        <v>120</v>
      </c>
      <c r="I161" s="229"/>
      <c r="J161" s="224"/>
      <c r="K161" s="224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145</v>
      </c>
      <c r="AU161" s="234" t="s">
        <v>79</v>
      </c>
      <c r="AV161" s="13" t="s">
        <v>79</v>
      </c>
      <c r="AW161" s="13" t="s">
        <v>31</v>
      </c>
      <c r="AX161" s="13" t="s">
        <v>69</v>
      </c>
      <c r="AY161" s="234" t="s">
        <v>134</v>
      </c>
    </row>
    <row r="162" s="13" customFormat="1">
      <c r="A162" s="13"/>
      <c r="B162" s="223"/>
      <c r="C162" s="224"/>
      <c r="D162" s="225" t="s">
        <v>145</v>
      </c>
      <c r="E162" s="226" t="s">
        <v>19</v>
      </c>
      <c r="F162" s="227" t="s">
        <v>727</v>
      </c>
      <c r="G162" s="224"/>
      <c r="H162" s="228">
        <v>360.94999999999999</v>
      </c>
      <c r="I162" s="229"/>
      <c r="J162" s="224"/>
      <c r="K162" s="224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145</v>
      </c>
      <c r="AU162" s="234" t="s">
        <v>79</v>
      </c>
      <c r="AV162" s="13" t="s">
        <v>79</v>
      </c>
      <c r="AW162" s="13" t="s">
        <v>31</v>
      </c>
      <c r="AX162" s="13" t="s">
        <v>69</v>
      </c>
      <c r="AY162" s="234" t="s">
        <v>134</v>
      </c>
    </row>
    <row r="163" s="13" customFormat="1">
      <c r="A163" s="13"/>
      <c r="B163" s="223"/>
      <c r="C163" s="224"/>
      <c r="D163" s="225" t="s">
        <v>145</v>
      </c>
      <c r="E163" s="226" t="s">
        <v>19</v>
      </c>
      <c r="F163" s="227" t="s">
        <v>728</v>
      </c>
      <c r="G163" s="224"/>
      <c r="H163" s="228">
        <v>360.69999999999999</v>
      </c>
      <c r="I163" s="229"/>
      <c r="J163" s="224"/>
      <c r="K163" s="224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145</v>
      </c>
      <c r="AU163" s="234" t="s">
        <v>79</v>
      </c>
      <c r="AV163" s="13" t="s">
        <v>79</v>
      </c>
      <c r="AW163" s="13" t="s">
        <v>31</v>
      </c>
      <c r="AX163" s="13" t="s">
        <v>69</v>
      </c>
      <c r="AY163" s="234" t="s">
        <v>134</v>
      </c>
    </row>
    <row r="164" s="13" customFormat="1">
      <c r="A164" s="13"/>
      <c r="B164" s="223"/>
      <c r="C164" s="224"/>
      <c r="D164" s="225" t="s">
        <v>145</v>
      </c>
      <c r="E164" s="226" t="s">
        <v>19</v>
      </c>
      <c r="F164" s="227" t="s">
        <v>729</v>
      </c>
      <c r="G164" s="224"/>
      <c r="H164" s="228">
        <v>11.5</v>
      </c>
      <c r="I164" s="229"/>
      <c r="J164" s="224"/>
      <c r="K164" s="224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145</v>
      </c>
      <c r="AU164" s="234" t="s">
        <v>79</v>
      </c>
      <c r="AV164" s="13" t="s">
        <v>79</v>
      </c>
      <c r="AW164" s="13" t="s">
        <v>31</v>
      </c>
      <c r="AX164" s="13" t="s">
        <v>69</v>
      </c>
      <c r="AY164" s="234" t="s">
        <v>134</v>
      </c>
    </row>
    <row r="165" s="13" customFormat="1">
      <c r="A165" s="13"/>
      <c r="B165" s="223"/>
      <c r="C165" s="224"/>
      <c r="D165" s="225" t="s">
        <v>145</v>
      </c>
      <c r="E165" s="226" t="s">
        <v>19</v>
      </c>
      <c r="F165" s="227" t="s">
        <v>719</v>
      </c>
      <c r="G165" s="224"/>
      <c r="H165" s="228">
        <v>9.5</v>
      </c>
      <c r="I165" s="229"/>
      <c r="J165" s="224"/>
      <c r="K165" s="224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145</v>
      </c>
      <c r="AU165" s="234" t="s">
        <v>79</v>
      </c>
      <c r="AV165" s="13" t="s">
        <v>79</v>
      </c>
      <c r="AW165" s="13" t="s">
        <v>31</v>
      </c>
      <c r="AX165" s="13" t="s">
        <v>69</v>
      </c>
      <c r="AY165" s="234" t="s">
        <v>134</v>
      </c>
    </row>
    <row r="166" s="13" customFormat="1">
      <c r="A166" s="13"/>
      <c r="B166" s="223"/>
      <c r="C166" s="224"/>
      <c r="D166" s="225" t="s">
        <v>145</v>
      </c>
      <c r="E166" s="226" t="s">
        <v>19</v>
      </c>
      <c r="F166" s="227" t="s">
        <v>720</v>
      </c>
      <c r="G166" s="224"/>
      <c r="H166" s="228">
        <v>13.68</v>
      </c>
      <c r="I166" s="229"/>
      <c r="J166" s="224"/>
      <c r="K166" s="224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145</v>
      </c>
      <c r="AU166" s="234" t="s">
        <v>79</v>
      </c>
      <c r="AV166" s="13" t="s">
        <v>79</v>
      </c>
      <c r="AW166" s="13" t="s">
        <v>31</v>
      </c>
      <c r="AX166" s="13" t="s">
        <v>69</v>
      </c>
      <c r="AY166" s="234" t="s">
        <v>134</v>
      </c>
    </row>
    <row r="167" s="13" customFormat="1">
      <c r="A167" s="13"/>
      <c r="B167" s="223"/>
      <c r="C167" s="224"/>
      <c r="D167" s="225" t="s">
        <v>145</v>
      </c>
      <c r="E167" s="226" t="s">
        <v>19</v>
      </c>
      <c r="F167" s="227" t="s">
        <v>721</v>
      </c>
      <c r="G167" s="224"/>
      <c r="H167" s="228">
        <v>6</v>
      </c>
      <c r="I167" s="229"/>
      <c r="J167" s="224"/>
      <c r="K167" s="224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145</v>
      </c>
      <c r="AU167" s="234" t="s">
        <v>79</v>
      </c>
      <c r="AV167" s="13" t="s">
        <v>79</v>
      </c>
      <c r="AW167" s="13" t="s">
        <v>31</v>
      </c>
      <c r="AX167" s="13" t="s">
        <v>69</v>
      </c>
      <c r="AY167" s="234" t="s">
        <v>134</v>
      </c>
    </row>
    <row r="168" s="14" customFormat="1">
      <c r="A168" s="14"/>
      <c r="B168" s="235"/>
      <c r="C168" s="236"/>
      <c r="D168" s="225" t="s">
        <v>145</v>
      </c>
      <c r="E168" s="237" t="s">
        <v>19</v>
      </c>
      <c r="F168" s="238" t="s">
        <v>197</v>
      </c>
      <c r="G168" s="236"/>
      <c r="H168" s="239">
        <v>1258.3300000000002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145</v>
      </c>
      <c r="AU168" s="245" t="s">
        <v>79</v>
      </c>
      <c r="AV168" s="14" t="s">
        <v>141</v>
      </c>
      <c r="AW168" s="14" t="s">
        <v>31</v>
      </c>
      <c r="AX168" s="14" t="s">
        <v>77</v>
      </c>
      <c r="AY168" s="245" t="s">
        <v>134</v>
      </c>
    </row>
    <row r="169" s="2" customFormat="1" ht="24.15" customHeight="1">
      <c r="A169" s="39"/>
      <c r="B169" s="40"/>
      <c r="C169" s="205" t="s">
        <v>602</v>
      </c>
      <c r="D169" s="205" t="s">
        <v>136</v>
      </c>
      <c r="E169" s="206" t="s">
        <v>273</v>
      </c>
      <c r="F169" s="207" t="s">
        <v>274</v>
      </c>
      <c r="G169" s="208" t="s">
        <v>208</v>
      </c>
      <c r="H169" s="209">
        <v>589</v>
      </c>
      <c r="I169" s="210"/>
      <c r="J169" s="211">
        <f>ROUND(I169*H169,2)</f>
        <v>0</v>
      </c>
      <c r="K169" s="207" t="s">
        <v>140</v>
      </c>
      <c r="L169" s="45"/>
      <c r="M169" s="212" t="s">
        <v>19</v>
      </c>
      <c r="N169" s="213" t="s">
        <v>40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141</v>
      </c>
      <c r="AT169" s="216" t="s">
        <v>136</v>
      </c>
      <c r="AU169" s="216" t="s">
        <v>79</v>
      </c>
      <c r="AY169" s="18" t="s">
        <v>134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77</v>
      </c>
      <c r="BK169" s="217">
        <f>ROUND(I169*H169,2)</f>
        <v>0</v>
      </c>
      <c r="BL169" s="18" t="s">
        <v>141</v>
      </c>
      <c r="BM169" s="216" t="s">
        <v>735</v>
      </c>
    </row>
    <row r="170" s="2" customFormat="1">
      <c r="A170" s="39"/>
      <c r="B170" s="40"/>
      <c r="C170" s="41"/>
      <c r="D170" s="218" t="s">
        <v>143</v>
      </c>
      <c r="E170" s="41"/>
      <c r="F170" s="219" t="s">
        <v>276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143</v>
      </c>
      <c r="AU170" s="18" t="s">
        <v>79</v>
      </c>
    </row>
    <row r="171" s="13" customFormat="1">
      <c r="A171" s="13"/>
      <c r="B171" s="223"/>
      <c r="C171" s="224"/>
      <c r="D171" s="225" t="s">
        <v>145</v>
      </c>
      <c r="E171" s="226" t="s">
        <v>19</v>
      </c>
      <c r="F171" s="227" t="s">
        <v>736</v>
      </c>
      <c r="G171" s="224"/>
      <c r="H171" s="228">
        <v>100</v>
      </c>
      <c r="I171" s="229"/>
      <c r="J171" s="224"/>
      <c r="K171" s="224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145</v>
      </c>
      <c r="AU171" s="234" t="s">
        <v>79</v>
      </c>
      <c r="AV171" s="13" t="s">
        <v>79</v>
      </c>
      <c r="AW171" s="13" t="s">
        <v>31</v>
      </c>
      <c r="AX171" s="13" t="s">
        <v>69</v>
      </c>
      <c r="AY171" s="234" t="s">
        <v>134</v>
      </c>
    </row>
    <row r="172" s="13" customFormat="1">
      <c r="A172" s="13"/>
      <c r="B172" s="223"/>
      <c r="C172" s="224"/>
      <c r="D172" s="225" t="s">
        <v>145</v>
      </c>
      <c r="E172" s="226" t="s">
        <v>19</v>
      </c>
      <c r="F172" s="227" t="s">
        <v>277</v>
      </c>
      <c r="G172" s="224"/>
      <c r="H172" s="228">
        <v>8</v>
      </c>
      <c r="I172" s="229"/>
      <c r="J172" s="224"/>
      <c r="K172" s="224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145</v>
      </c>
      <c r="AU172" s="234" t="s">
        <v>79</v>
      </c>
      <c r="AV172" s="13" t="s">
        <v>79</v>
      </c>
      <c r="AW172" s="13" t="s">
        <v>31</v>
      </c>
      <c r="AX172" s="13" t="s">
        <v>69</v>
      </c>
      <c r="AY172" s="234" t="s">
        <v>134</v>
      </c>
    </row>
    <row r="173" s="13" customFormat="1">
      <c r="A173" s="13"/>
      <c r="B173" s="223"/>
      <c r="C173" s="224"/>
      <c r="D173" s="225" t="s">
        <v>145</v>
      </c>
      <c r="E173" s="226" t="s">
        <v>19</v>
      </c>
      <c r="F173" s="227" t="s">
        <v>734</v>
      </c>
      <c r="G173" s="224"/>
      <c r="H173" s="228">
        <v>120</v>
      </c>
      <c r="I173" s="229"/>
      <c r="J173" s="224"/>
      <c r="K173" s="224"/>
      <c r="L173" s="230"/>
      <c r="M173" s="231"/>
      <c r="N173" s="232"/>
      <c r="O173" s="232"/>
      <c r="P173" s="232"/>
      <c r="Q173" s="232"/>
      <c r="R173" s="232"/>
      <c r="S173" s="232"/>
      <c r="T173" s="23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4" t="s">
        <v>145</v>
      </c>
      <c r="AU173" s="234" t="s">
        <v>79</v>
      </c>
      <c r="AV173" s="13" t="s">
        <v>79</v>
      </c>
      <c r="AW173" s="13" t="s">
        <v>31</v>
      </c>
      <c r="AX173" s="13" t="s">
        <v>69</v>
      </c>
      <c r="AY173" s="234" t="s">
        <v>134</v>
      </c>
    </row>
    <row r="174" s="13" customFormat="1">
      <c r="A174" s="13"/>
      <c r="B174" s="223"/>
      <c r="C174" s="224"/>
      <c r="D174" s="225" t="s">
        <v>145</v>
      </c>
      <c r="E174" s="226" t="s">
        <v>19</v>
      </c>
      <c r="F174" s="227" t="s">
        <v>737</v>
      </c>
      <c r="G174" s="224"/>
      <c r="H174" s="228">
        <v>361</v>
      </c>
      <c r="I174" s="229"/>
      <c r="J174" s="224"/>
      <c r="K174" s="224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145</v>
      </c>
      <c r="AU174" s="234" t="s">
        <v>79</v>
      </c>
      <c r="AV174" s="13" t="s">
        <v>79</v>
      </c>
      <c r="AW174" s="13" t="s">
        <v>31</v>
      </c>
      <c r="AX174" s="13" t="s">
        <v>69</v>
      </c>
      <c r="AY174" s="234" t="s">
        <v>134</v>
      </c>
    </row>
    <row r="175" s="14" customFormat="1">
      <c r="A175" s="14"/>
      <c r="B175" s="235"/>
      <c r="C175" s="236"/>
      <c r="D175" s="225" t="s">
        <v>145</v>
      </c>
      <c r="E175" s="237" t="s">
        <v>19</v>
      </c>
      <c r="F175" s="238" t="s">
        <v>197</v>
      </c>
      <c r="G175" s="236"/>
      <c r="H175" s="239">
        <v>589</v>
      </c>
      <c r="I175" s="240"/>
      <c r="J175" s="236"/>
      <c r="K175" s="236"/>
      <c r="L175" s="241"/>
      <c r="M175" s="242"/>
      <c r="N175" s="243"/>
      <c r="O175" s="243"/>
      <c r="P175" s="243"/>
      <c r="Q175" s="243"/>
      <c r="R175" s="243"/>
      <c r="S175" s="243"/>
      <c r="T175" s="24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5" t="s">
        <v>145</v>
      </c>
      <c r="AU175" s="245" t="s">
        <v>79</v>
      </c>
      <c r="AV175" s="14" t="s">
        <v>141</v>
      </c>
      <c r="AW175" s="14" t="s">
        <v>31</v>
      </c>
      <c r="AX175" s="14" t="s">
        <v>77</v>
      </c>
      <c r="AY175" s="245" t="s">
        <v>134</v>
      </c>
    </row>
    <row r="176" s="2" customFormat="1" ht="24.15" customHeight="1">
      <c r="A176" s="39"/>
      <c r="B176" s="40"/>
      <c r="C176" s="205" t="s">
        <v>599</v>
      </c>
      <c r="D176" s="205" t="s">
        <v>136</v>
      </c>
      <c r="E176" s="206" t="s">
        <v>280</v>
      </c>
      <c r="F176" s="207" t="s">
        <v>281</v>
      </c>
      <c r="G176" s="208" t="s">
        <v>282</v>
      </c>
      <c r="H176" s="209">
        <v>240</v>
      </c>
      <c r="I176" s="210"/>
      <c r="J176" s="211">
        <f>ROUND(I176*H176,2)</f>
        <v>0</v>
      </c>
      <c r="K176" s="207" t="s">
        <v>140</v>
      </c>
      <c r="L176" s="45"/>
      <c r="M176" s="212" t="s">
        <v>19</v>
      </c>
      <c r="N176" s="213" t="s">
        <v>40</v>
      </c>
      <c r="O176" s="85"/>
      <c r="P176" s="214">
        <f>O176*H176</f>
        <v>0</v>
      </c>
      <c r="Q176" s="214">
        <v>0</v>
      </c>
      <c r="R176" s="214">
        <f>Q176*H176</f>
        <v>0</v>
      </c>
      <c r="S176" s="214">
        <v>0</v>
      </c>
      <c r="T176" s="215">
        <f>S176*H176</f>
        <v>0</v>
      </c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R176" s="216" t="s">
        <v>141</v>
      </c>
      <c r="AT176" s="216" t="s">
        <v>136</v>
      </c>
      <c r="AU176" s="216" t="s">
        <v>79</v>
      </c>
      <c r="AY176" s="18" t="s">
        <v>134</v>
      </c>
      <c r="BE176" s="217">
        <f>IF(N176="základní",J176,0)</f>
        <v>0</v>
      </c>
      <c r="BF176" s="217">
        <f>IF(N176="snížená",J176,0)</f>
        <v>0</v>
      </c>
      <c r="BG176" s="217">
        <f>IF(N176="zákl. přenesená",J176,0)</f>
        <v>0</v>
      </c>
      <c r="BH176" s="217">
        <f>IF(N176="sníž. přenesená",J176,0)</f>
        <v>0</v>
      </c>
      <c r="BI176" s="217">
        <f>IF(N176="nulová",J176,0)</f>
        <v>0</v>
      </c>
      <c r="BJ176" s="18" t="s">
        <v>77</v>
      </c>
      <c r="BK176" s="217">
        <f>ROUND(I176*H176,2)</f>
        <v>0</v>
      </c>
      <c r="BL176" s="18" t="s">
        <v>141</v>
      </c>
      <c r="BM176" s="216" t="s">
        <v>738</v>
      </c>
    </row>
    <row r="177" s="2" customFormat="1">
      <c r="A177" s="39"/>
      <c r="B177" s="40"/>
      <c r="C177" s="41"/>
      <c r="D177" s="218" t="s">
        <v>143</v>
      </c>
      <c r="E177" s="41"/>
      <c r="F177" s="219" t="s">
        <v>284</v>
      </c>
      <c r="G177" s="41"/>
      <c r="H177" s="41"/>
      <c r="I177" s="220"/>
      <c r="J177" s="41"/>
      <c r="K177" s="41"/>
      <c r="L177" s="45"/>
      <c r="M177" s="221"/>
      <c r="N177" s="222"/>
      <c r="O177" s="85"/>
      <c r="P177" s="85"/>
      <c r="Q177" s="85"/>
      <c r="R177" s="85"/>
      <c r="S177" s="85"/>
      <c r="T177" s="86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T177" s="18" t="s">
        <v>143</v>
      </c>
      <c r="AU177" s="18" t="s">
        <v>79</v>
      </c>
    </row>
    <row r="178" s="2" customFormat="1">
      <c r="A178" s="39"/>
      <c r="B178" s="40"/>
      <c r="C178" s="41"/>
      <c r="D178" s="225" t="s">
        <v>285</v>
      </c>
      <c r="E178" s="41"/>
      <c r="F178" s="246" t="s">
        <v>286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285</v>
      </c>
      <c r="AU178" s="18" t="s">
        <v>79</v>
      </c>
    </row>
    <row r="179" s="13" customFormat="1">
      <c r="A179" s="13"/>
      <c r="B179" s="223"/>
      <c r="C179" s="224"/>
      <c r="D179" s="225" t="s">
        <v>145</v>
      </c>
      <c r="E179" s="226" t="s">
        <v>19</v>
      </c>
      <c r="F179" s="227" t="s">
        <v>739</v>
      </c>
      <c r="G179" s="224"/>
      <c r="H179" s="228">
        <v>240</v>
      </c>
      <c r="I179" s="229"/>
      <c r="J179" s="224"/>
      <c r="K179" s="224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145</v>
      </c>
      <c r="AU179" s="234" t="s">
        <v>79</v>
      </c>
      <c r="AV179" s="13" t="s">
        <v>79</v>
      </c>
      <c r="AW179" s="13" t="s">
        <v>31</v>
      </c>
      <c r="AX179" s="13" t="s">
        <v>77</v>
      </c>
      <c r="AY179" s="234" t="s">
        <v>134</v>
      </c>
    </row>
    <row r="180" s="2" customFormat="1" ht="24.15" customHeight="1">
      <c r="A180" s="39"/>
      <c r="B180" s="40"/>
      <c r="C180" s="205" t="s">
        <v>608</v>
      </c>
      <c r="D180" s="205" t="s">
        <v>136</v>
      </c>
      <c r="E180" s="206" t="s">
        <v>289</v>
      </c>
      <c r="F180" s="207" t="s">
        <v>290</v>
      </c>
      <c r="G180" s="208" t="s">
        <v>208</v>
      </c>
      <c r="H180" s="209">
        <v>120</v>
      </c>
      <c r="I180" s="210"/>
      <c r="J180" s="211">
        <f>ROUND(I180*H180,2)</f>
        <v>0</v>
      </c>
      <c r="K180" s="207" t="s">
        <v>140</v>
      </c>
      <c r="L180" s="45"/>
      <c r="M180" s="212" t="s">
        <v>19</v>
      </c>
      <c r="N180" s="213" t="s">
        <v>40</v>
      </c>
      <c r="O180" s="85"/>
      <c r="P180" s="214">
        <f>O180*H180</f>
        <v>0</v>
      </c>
      <c r="Q180" s="214">
        <v>0</v>
      </c>
      <c r="R180" s="214">
        <f>Q180*H180</f>
        <v>0</v>
      </c>
      <c r="S180" s="214">
        <v>0</v>
      </c>
      <c r="T180" s="215">
        <f>S180*H180</f>
        <v>0</v>
      </c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R180" s="216" t="s">
        <v>141</v>
      </c>
      <c r="AT180" s="216" t="s">
        <v>136</v>
      </c>
      <c r="AU180" s="216" t="s">
        <v>79</v>
      </c>
      <c r="AY180" s="18" t="s">
        <v>134</v>
      </c>
      <c r="BE180" s="217">
        <f>IF(N180="základní",J180,0)</f>
        <v>0</v>
      </c>
      <c r="BF180" s="217">
        <f>IF(N180="snížená",J180,0)</f>
        <v>0</v>
      </c>
      <c r="BG180" s="217">
        <f>IF(N180="zákl. přenesená",J180,0)</f>
        <v>0</v>
      </c>
      <c r="BH180" s="217">
        <f>IF(N180="sníž. přenesená",J180,0)</f>
        <v>0</v>
      </c>
      <c r="BI180" s="217">
        <f>IF(N180="nulová",J180,0)</f>
        <v>0</v>
      </c>
      <c r="BJ180" s="18" t="s">
        <v>77</v>
      </c>
      <c r="BK180" s="217">
        <f>ROUND(I180*H180,2)</f>
        <v>0</v>
      </c>
      <c r="BL180" s="18" t="s">
        <v>141</v>
      </c>
      <c r="BM180" s="216" t="s">
        <v>740</v>
      </c>
    </row>
    <row r="181" s="2" customFormat="1">
      <c r="A181" s="39"/>
      <c r="B181" s="40"/>
      <c r="C181" s="41"/>
      <c r="D181" s="218" t="s">
        <v>143</v>
      </c>
      <c r="E181" s="41"/>
      <c r="F181" s="219" t="s">
        <v>292</v>
      </c>
      <c r="G181" s="41"/>
      <c r="H181" s="41"/>
      <c r="I181" s="220"/>
      <c r="J181" s="41"/>
      <c r="K181" s="41"/>
      <c r="L181" s="45"/>
      <c r="M181" s="221"/>
      <c r="N181" s="222"/>
      <c r="O181" s="85"/>
      <c r="P181" s="85"/>
      <c r="Q181" s="85"/>
      <c r="R181" s="85"/>
      <c r="S181" s="85"/>
      <c r="T181" s="86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T181" s="18" t="s">
        <v>143</v>
      </c>
      <c r="AU181" s="18" t="s">
        <v>79</v>
      </c>
    </row>
    <row r="182" s="2" customFormat="1">
      <c r="A182" s="39"/>
      <c r="B182" s="40"/>
      <c r="C182" s="41"/>
      <c r="D182" s="225" t="s">
        <v>285</v>
      </c>
      <c r="E182" s="41"/>
      <c r="F182" s="246" t="s">
        <v>293</v>
      </c>
      <c r="G182" s="41"/>
      <c r="H182" s="41"/>
      <c r="I182" s="220"/>
      <c r="J182" s="41"/>
      <c r="K182" s="41"/>
      <c r="L182" s="45"/>
      <c r="M182" s="221"/>
      <c r="N182" s="222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285</v>
      </c>
      <c r="AU182" s="18" t="s">
        <v>79</v>
      </c>
    </row>
    <row r="183" s="13" customFormat="1">
      <c r="A183" s="13"/>
      <c r="B183" s="223"/>
      <c r="C183" s="224"/>
      <c r="D183" s="225" t="s">
        <v>145</v>
      </c>
      <c r="E183" s="226" t="s">
        <v>19</v>
      </c>
      <c r="F183" s="227" t="s">
        <v>741</v>
      </c>
      <c r="G183" s="224"/>
      <c r="H183" s="228">
        <v>120</v>
      </c>
      <c r="I183" s="229"/>
      <c r="J183" s="224"/>
      <c r="K183" s="224"/>
      <c r="L183" s="230"/>
      <c r="M183" s="231"/>
      <c r="N183" s="232"/>
      <c r="O183" s="232"/>
      <c r="P183" s="232"/>
      <c r="Q183" s="232"/>
      <c r="R183" s="232"/>
      <c r="S183" s="232"/>
      <c r="T183" s="23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T183" s="234" t="s">
        <v>145</v>
      </c>
      <c r="AU183" s="234" t="s">
        <v>79</v>
      </c>
      <c r="AV183" s="13" t="s">
        <v>79</v>
      </c>
      <c r="AW183" s="13" t="s">
        <v>31</v>
      </c>
      <c r="AX183" s="13" t="s">
        <v>77</v>
      </c>
      <c r="AY183" s="234" t="s">
        <v>134</v>
      </c>
    </row>
    <row r="184" s="2" customFormat="1" ht="24.15" customHeight="1">
      <c r="A184" s="39"/>
      <c r="B184" s="40"/>
      <c r="C184" s="205" t="s">
        <v>7</v>
      </c>
      <c r="D184" s="205" t="s">
        <v>136</v>
      </c>
      <c r="E184" s="206" t="s">
        <v>304</v>
      </c>
      <c r="F184" s="207" t="s">
        <v>305</v>
      </c>
      <c r="G184" s="208" t="s">
        <v>139</v>
      </c>
      <c r="H184" s="209">
        <v>415</v>
      </c>
      <c r="I184" s="210"/>
      <c r="J184" s="211">
        <f>ROUND(I184*H184,2)</f>
        <v>0</v>
      </c>
      <c r="K184" s="207" t="s">
        <v>140</v>
      </c>
      <c r="L184" s="45"/>
      <c r="M184" s="212" t="s">
        <v>19</v>
      </c>
      <c r="N184" s="213" t="s">
        <v>40</v>
      </c>
      <c r="O184" s="85"/>
      <c r="P184" s="214">
        <f>O184*H184</f>
        <v>0</v>
      </c>
      <c r="Q184" s="214">
        <v>0</v>
      </c>
      <c r="R184" s="214">
        <f>Q184*H184</f>
        <v>0</v>
      </c>
      <c r="S184" s="214">
        <v>0</v>
      </c>
      <c r="T184" s="215">
        <f>S184*H184</f>
        <v>0</v>
      </c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R184" s="216" t="s">
        <v>141</v>
      </c>
      <c r="AT184" s="216" t="s">
        <v>136</v>
      </c>
      <c r="AU184" s="216" t="s">
        <v>79</v>
      </c>
      <c r="AY184" s="18" t="s">
        <v>134</v>
      </c>
      <c r="BE184" s="217">
        <f>IF(N184="základní",J184,0)</f>
        <v>0</v>
      </c>
      <c r="BF184" s="217">
        <f>IF(N184="snížená",J184,0)</f>
        <v>0</v>
      </c>
      <c r="BG184" s="217">
        <f>IF(N184="zákl. přenesená",J184,0)</f>
        <v>0</v>
      </c>
      <c r="BH184" s="217">
        <f>IF(N184="sníž. přenesená",J184,0)</f>
        <v>0</v>
      </c>
      <c r="BI184" s="217">
        <f>IF(N184="nulová",J184,0)</f>
        <v>0</v>
      </c>
      <c r="BJ184" s="18" t="s">
        <v>77</v>
      </c>
      <c r="BK184" s="217">
        <f>ROUND(I184*H184,2)</f>
        <v>0</v>
      </c>
      <c r="BL184" s="18" t="s">
        <v>141</v>
      </c>
      <c r="BM184" s="216" t="s">
        <v>742</v>
      </c>
    </row>
    <row r="185" s="2" customFormat="1">
      <c r="A185" s="39"/>
      <c r="B185" s="40"/>
      <c r="C185" s="41"/>
      <c r="D185" s="218" t="s">
        <v>143</v>
      </c>
      <c r="E185" s="41"/>
      <c r="F185" s="219" t="s">
        <v>307</v>
      </c>
      <c r="G185" s="41"/>
      <c r="H185" s="41"/>
      <c r="I185" s="220"/>
      <c r="J185" s="41"/>
      <c r="K185" s="41"/>
      <c r="L185" s="45"/>
      <c r="M185" s="221"/>
      <c r="N185" s="222"/>
      <c r="O185" s="85"/>
      <c r="P185" s="85"/>
      <c r="Q185" s="85"/>
      <c r="R185" s="85"/>
      <c r="S185" s="85"/>
      <c r="T185" s="86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T185" s="18" t="s">
        <v>143</v>
      </c>
      <c r="AU185" s="18" t="s">
        <v>79</v>
      </c>
    </row>
    <row r="186" s="13" customFormat="1">
      <c r="A186" s="13"/>
      <c r="B186" s="223"/>
      <c r="C186" s="224"/>
      <c r="D186" s="225" t="s">
        <v>145</v>
      </c>
      <c r="E186" s="226" t="s">
        <v>19</v>
      </c>
      <c r="F186" s="227" t="s">
        <v>615</v>
      </c>
      <c r="G186" s="224"/>
      <c r="H186" s="228">
        <v>415</v>
      </c>
      <c r="I186" s="229"/>
      <c r="J186" s="224"/>
      <c r="K186" s="224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145</v>
      </c>
      <c r="AU186" s="234" t="s">
        <v>79</v>
      </c>
      <c r="AV186" s="13" t="s">
        <v>79</v>
      </c>
      <c r="AW186" s="13" t="s">
        <v>31</v>
      </c>
      <c r="AX186" s="13" t="s">
        <v>69</v>
      </c>
      <c r="AY186" s="234" t="s">
        <v>134</v>
      </c>
    </row>
    <row r="187" s="14" customFormat="1">
      <c r="A187" s="14"/>
      <c r="B187" s="235"/>
      <c r="C187" s="236"/>
      <c r="D187" s="225" t="s">
        <v>145</v>
      </c>
      <c r="E187" s="237" t="s">
        <v>19</v>
      </c>
      <c r="F187" s="238" t="s">
        <v>197</v>
      </c>
      <c r="G187" s="236"/>
      <c r="H187" s="239">
        <v>415</v>
      </c>
      <c r="I187" s="240"/>
      <c r="J187" s="236"/>
      <c r="K187" s="236"/>
      <c r="L187" s="241"/>
      <c r="M187" s="242"/>
      <c r="N187" s="243"/>
      <c r="O187" s="243"/>
      <c r="P187" s="243"/>
      <c r="Q187" s="243"/>
      <c r="R187" s="243"/>
      <c r="S187" s="243"/>
      <c r="T187" s="24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5" t="s">
        <v>145</v>
      </c>
      <c r="AU187" s="245" t="s">
        <v>79</v>
      </c>
      <c r="AV187" s="14" t="s">
        <v>141</v>
      </c>
      <c r="AW187" s="14" t="s">
        <v>31</v>
      </c>
      <c r="AX187" s="14" t="s">
        <v>77</v>
      </c>
      <c r="AY187" s="245" t="s">
        <v>134</v>
      </c>
    </row>
    <row r="188" s="2" customFormat="1" ht="16.5" customHeight="1">
      <c r="A188" s="39"/>
      <c r="B188" s="40"/>
      <c r="C188" s="205" t="s">
        <v>613</v>
      </c>
      <c r="D188" s="205" t="s">
        <v>136</v>
      </c>
      <c r="E188" s="206" t="s">
        <v>311</v>
      </c>
      <c r="F188" s="207" t="s">
        <v>312</v>
      </c>
      <c r="G188" s="208" t="s">
        <v>139</v>
      </c>
      <c r="H188" s="209">
        <v>415</v>
      </c>
      <c r="I188" s="210"/>
      <c r="J188" s="211">
        <f>ROUND(I188*H188,2)</f>
        <v>0</v>
      </c>
      <c r="K188" s="207" t="s">
        <v>140</v>
      </c>
      <c r="L188" s="45"/>
      <c r="M188" s="212" t="s">
        <v>19</v>
      </c>
      <c r="N188" s="213" t="s">
        <v>40</v>
      </c>
      <c r="O188" s="85"/>
      <c r="P188" s="214">
        <f>O188*H188</f>
        <v>0</v>
      </c>
      <c r="Q188" s="214">
        <v>0</v>
      </c>
      <c r="R188" s="214">
        <f>Q188*H188</f>
        <v>0</v>
      </c>
      <c r="S188" s="214">
        <v>0</v>
      </c>
      <c r="T188" s="215">
        <f>S188*H188</f>
        <v>0</v>
      </c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R188" s="216" t="s">
        <v>141</v>
      </c>
      <c r="AT188" s="216" t="s">
        <v>136</v>
      </c>
      <c r="AU188" s="216" t="s">
        <v>79</v>
      </c>
      <c r="AY188" s="18" t="s">
        <v>134</v>
      </c>
      <c r="BE188" s="217">
        <f>IF(N188="základní",J188,0)</f>
        <v>0</v>
      </c>
      <c r="BF188" s="217">
        <f>IF(N188="snížená",J188,0)</f>
        <v>0</v>
      </c>
      <c r="BG188" s="217">
        <f>IF(N188="zákl. přenesená",J188,0)</f>
        <v>0</v>
      </c>
      <c r="BH188" s="217">
        <f>IF(N188="sníž. přenesená",J188,0)</f>
        <v>0</v>
      </c>
      <c r="BI188" s="217">
        <f>IF(N188="nulová",J188,0)</f>
        <v>0</v>
      </c>
      <c r="BJ188" s="18" t="s">
        <v>77</v>
      </c>
      <c r="BK188" s="217">
        <f>ROUND(I188*H188,2)</f>
        <v>0</v>
      </c>
      <c r="BL188" s="18" t="s">
        <v>141</v>
      </c>
      <c r="BM188" s="216" t="s">
        <v>743</v>
      </c>
    </row>
    <row r="189" s="2" customFormat="1">
      <c r="A189" s="39"/>
      <c r="B189" s="40"/>
      <c r="C189" s="41"/>
      <c r="D189" s="218" t="s">
        <v>143</v>
      </c>
      <c r="E189" s="41"/>
      <c r="F189" s="219" t="s">
        <v>314</v>
      </c>
      <c r="G189" s="41"/>
      <c r="H189" s="41"/>
      <c r="I189" s="220"/>
      <c r="J189" s="41"/>
      <c r="K189" s="41"/>
      <c r="L189" s="45"/>
      <c r="M189" s="221"/>
      <c r="N189" s="222"/>
      <c r="O189" s="85"/>
      <c r="P189" s="85"/>
      <c r="Q189" s="85"/>
      <c r="R189" s="85"/>
      <c r="S189" s="85"/>
      <c r="T189" s="86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T189" s="18" t="s">
        <v>143</v>
      </c>
      <c r="AU189" s="18" t="s">
        <v>79</v>
      </c>
    </row>
    <row r="190" s="13" customFormat="1">
      <c r="A190" s="13"/>
      <c r="B190" s="223"/>
      <c r="C190" s="224"/>
      <c r="D190" s="225" t="s">
        <v>145</v>
      </c>
      <c r="E190" s="226" t="s">
        <v>19</v>
      </c>
      <c r="F190" s="227" t="s">
        <v>615</v>
      </c>
      <c r="G190" s="224"/>
      <c r="H190" s="228">
        <v>415</v>
      </c>
      <c r="I190" s="229"/>
      <c r="J190" s="224"/>
      <c r="K190" s="224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145</v>
      </c>
      <c r="AU190" s="234" t="s">
        <v>79</v>
      </c>
      <c r="AV190" s="13" t="s">
        <v>79</v>
      </c>
      <c r="AW190" s="13" t="s">
        <v>31</v>
      </c>
      <c r="AX190" s="13" t="s">
        <v>69</v>
      </c>
      <c r="AY190" s="234" t="s">
        <v>134</v>
      </c>
    </row>
    <row r="191" s="14" customFormat="1">
      <c r="A191" s="14"/>
      <c r="B191" s="235"/>
      <c r="C191" s="236"/>
      <c r="D191" s="225" t="s">
        <v>145</v>
      </c>
      <c r="E191" s="237" t="s">
        <v>19</v>
      </c>
      <c r="F191" s="238" t="s">
        <v>197</v>
      </c>
      <c r="G191" s="236"/>
      <c r="H191" s="239">
        <v>415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145</v>
      </c>
      <c r="AU191" s="245" t="s">
        <v>79</v>
      </c>
      <c r="AV191" s="14" t="s">
        <v>141</v>
      </c>
      <c r="AW191" s="14" t="s">
        <v>31</v>
      </c>
      <c r="AX191" s="14" t="s">
        <v>77</v>
      </c>
      <c r="AY191" s="245" t="s">
        <v>134</v>
      </c>
    </row>
    <row r="192" s="2" customFormat="1" ht="16.5" customHeight="1">
      <c r="A192" s="39"/>
      <c r="B192" s="40"/>
      <c r="C192" s="247" t="s">
        <v>616</v>
      </c>
      <c r="D192" s="247" t="s">
        <v>317</v>
      </c>
      <c r="E192" s="248" t="s">
        <v>318</v>
      </c>
      <c r="F192" s="249" t="s">
        <v>319</v>
      </c>
      <c r="G192" s="250" t="s">
        <v>320</v>
      </c>
      <c r="H192" s="251">
        <v>10.375</v>
      </c>
      <c r="I192" s="252"/>
      <c r="J192" s="253">
        <f>ROUND(I192*H192,2)</f>
        <v>0</v>
      </c>
      <c r="K192" s="249" t="s">
        <v>140</v>
      </c>
      <c r="L192" s="254"/>
      <c r="M192" s="255" t="s">
        <v>19</v>
      </c>
      <c r="N192" s="256" t="s">
        <v>40</v>
      </c>
      <c r="O192" s="85"/>
      <c r="P192" s="214">
        <f>O192*H192</f>
        <v>0</v>
      </c>
      <c r="Q192" s="214">
        <v>0.001</v>
      </c>
      <c r="R192" s="214">
        <f>Q192*H192</f>
        <v>0.010375000000000001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321</v>
      </c>
      <c r="AT192" s="216" t="s">
        <v>317</v>
      </c>
      <c r="AU192" s="216" t="s">
        <v>79</v>
      </c>
      <c r="AY192" s="18" t="s">
        <v>134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77</v>
      </c>
      <c r="BK192" s="217">
        <f>ROUND(I192*H192,2)</f>
        <v>0</v>
      </c>
      <c r="BL192" s="18" t="s">
        <v>141</v>
      </c>
      <c r="BM192" s="216" t="s">
        <v>744</v>
      </c>
    </row>
    <row r="193" s="13" customFormat="1">
      <c r="A193" s="13"/>
      <c r="B193" s="223"/>
      <c r="C193" s="224"/>
      <c r="D193" s="225" t="s">
        <v>145</v>
      </c>
      <c r="E193" s="224"/>
      <c r="F193" s="227" t="s">
        <v>745</v>
      </c>
      <c r="G193" s="224"/>
      <c r="H193" s="228">
        <v>10.375</v>
      </c>
      <c r="I193" s="229"/>
      <c r="J193" s="224"/>
      <c r="K193" s="224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145</v>
      </c>
      <c r="AU193" s="234" t="s">
        <v>79</v>
      </c>
      <c r="AV193" s="13" t="s">
        <v>79</v>
      </c>
      <c r="AW193" s="13" t="s">
        <v>4</v>
      </c>
      <c r="AX193" s="13" t="s">
        <v>77</v>
      </c>
      <c r="AY193" s="234" t="s">
        <v>134</v>
      </c>
    </row>
    <row r="194" s="2" customFormat="1" ht="16.5" customHeight="1">
      <c r="A194" s="39"/>
      <c r="B194" s="40"/>
      <c r="C194" s="205" t="s">
        <v>619</v>
      </c>
      <c r="D194" s="205" t="s">
        <v>136</v>
      </c>
      <c r="E194" s="206" t="s">
        <v>325</v>
      </c>
      <c r="F194" s="207" t="s">
        <v>326</v>
      </c>
      <c r="G194" s="208" t="s">
        <v>139</v>
      </c>
      <c r="H194" s="209">
        <v>185</v>
      </c>
      <c r="I194" s="210"/>
      <c r="J194" s="211">
        <f>ROUND(I194*H194,2)</f>
        <v>0</v>
      </c>
      <c r="K194" s="207" t="s">
        <v>140</v>
      </c>
      <c r="L194" s="45"/>
      <c r="M194" s="212" t="s">
        <v>19</v>
      </c>
      <c r="N194" s="213" t="s">
        <v>40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141</v>
      </c>
      <c r="AT194" s="216" t="s">
        <v>136</v>
      </c>
      <c r="AU194" s="216" t="s">
        <v>79</v>
      </c>
      <c r="AY194" s="18" t="s">
        <v>134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77</v>
      </c>
      <c r="BK194" s="217">
        <f>ROUND(I194*H194,2)</f>
        <v>0</v>
      </c>
      <c r="BL194" s="18" t="s">
        <v>141</v>
      </c>
      <c r="BM194" s="216" t="s">
        <v>746</v>
      </c>
    </row>
    <row r="195" s="2" customFormat="1">
      <c r="A195" s="39"/>
      <c r="B195" s="40"/>
      <c r="C195" s="41"/>
      <c r="D195" s="218" t="s">
        <v>143</v>
      </c>
      <c r="E195" s="41"/>
      <c r="F195" s="219" t="s">
        <v>328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143</v>
      </c>
      <c r="AU195" s="18" t="s">
        <v>79</v>
      </c>
    </row>
    <row r="196" s="13" customFormat="1">
      <c r="A196" s="13"/>
      <c r="B196" s="223"/>
      <c r="C196" s="224"/>
      <c r="D196" s="225" t="s">
        <v>145</v>
      </c>
      <c r="E196" s="226" t="s">
        <v>19</v>
      </c>
      <c r="F196" s="227" t="s">
        <v>747</v>
      </c>
      <c r="G196" s="224"/>
      <c r="H196" s="228">
        <v>185</v>
      </c>
      <c r="I196" s="229"/>
      <c r="J196" s="224"/>
      <c r="K196" s="224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145</v>
      </c>
      <c r="AU196" s="234" t="s">
        <v>79</v>
      </c>
      <c r="AV196" s="13" t="s">
        <v>79</v>
      </c>
      <c r="AW196" s="13" t="s">
        <v>31</v>
      </c>
      <c r="AX196" s="13" t="s">
        <v>77</v>
      </c>
      <c r="AY196" s="234" t="s">
        <v>134</v>
      </c>
    </row>
    <row r="197" s="2" customFormat="1" ht="16.5" customHeight="1">
      <c r="A197" s="39"/>
      <c r="B197" s="40"/>
      <c r="C197" s="247" t="s">
        <v>622</v>
      </c>
      <c r="D197" s="247" t="s">
        <v>317</v>
      </c>
      <c r="E197" s="248" t="s">
        <v>331</v>
      </c>
      <c r="F197" s="249" t="s">
        <v>332</v>
      </c>
      <c r="G197" s="250" t="s">
        <v>320</v>
      </c>
      <c r="H197" s="251">
        <v>4.625</v>
      </c>
      <c r="I197" s="252"/>
      <c r="J197" s="253">
        <f>ROUND(I197*H197,2)</f>
        <v>0</v>
      </c>
      <c r="K197" s="249" t="s">
        <v>140</v>
      </c>
      <c r="L197" s="254"/>
      <c r="M197" s="255" t="s">
        <v>19</v>
      </c>
      <c r="N197" s="256" t="s">
        <v>40</v>
      </c>
      <c r="O197" s="85"/>
      <c r="P197" s="214">
        <f>O197*H197</f>
        <v>0</v>
      </c>
      <c r="Q197" s="214">
        <v>0.001</v>
      </c>
      <c r="R197" s="214">
        <f>Q197*H197</f>
        <v>0.0046249999999999998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321</v>
      </c>
      <c r="AT197" s="216" t="s">
        <v>317</v>
      </c>
      <c r="AU197" s="216" t="s">
        <v>79</v>
      </c>
      <c r="AY197" s="18" t="s">
        <v>134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77</v>
      </c>
      <c r="BK197" s="217">
        <f>ROUND(I197*H197,2)</f>
        <v>0</v>
      </c>
      <c r="BL197" s="18" t="s">
        <v>141</v>
      </c>
      <c r="BM197" s="216" t="s">
        <v>748</v>
      </c>
    </row>
    <row r="198" s="13" customFormat="1">
      <c r="A198" s="13"/>
      <c r="B198" s="223"/>
      <c r="C198" s="224"/>
      <c r="D198" s="225" t="s">
        <v>145</v>
      </c>
      <c r="E198" s="224"/>
      <c r="F198" s="227" t="s">
        <v>749</v>
      </c>
      <c r="G198" s="224"/>
      <c r="H198" s="228">
        <v>4.625</v>
      </c>
      <c r="I198" s="229"/>
      <c r="J198" s="224"/>
      <c r="K198" s="224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145</v>
      </c>
      <c r="AU198" s="234" t="s">
        <v>79</v>
      </c>
      <c r="AV198" s="13" t="s">
        <v>79</v>
      </c>
      <c r="AW198" s="13" t="s">
        <v>4</v>
      </c>
      <c r="AX198" s="13" t="s">
        <v>77</v>
      </c>
      <c r="AY198" s="234" t="s">
        <v>134</v>
      </c>
    </row>
    <row r="199" s="2" customFormat="1" ht="21.75" customHeight="1">
      <c r="A199" s="39"/>
      <c r="B199" s="40"/>
      <c r="C199" s="205" t="s">
        <v>241</v>
      </c>
      <c r="D199" s="205" t="s">
        <v>136</v>
      </c>
      <c r="E199" s="206" t="s">
        <v>336</v>
      </c>
      <c r="F199" s="207" t="s">
        <v>337</v>
      </c>
      <c r="G199" s="208" t="s">
        <v>139</v>
      </c>
      <c r="H199" s="209">
        <v>488.5</v>
      </c>
      <c r="I199" s="210"/>
      <c r="J199" s="211">
        <f>ROUND(I199*H199,2)</f>
        <v>0</v>
      </c>
      <c r="K199" s="207" t="s">
        <v>140</v>
      </c>
      <c r="L199" s="45"/>
      <c r="M199" s="212" t="s">
        <v>19</v>
      </c>
      <c r="N199" s="213" t="s">
        <v>40</v>
      </c>
      <c r="O199" s="85"/>
      <c r="P199" s="214">
        <f>O199*H199</f>
        <v>0</v>
      </c>
      <c r="Q199" s="214">
        <v>0</v>
      </c>
      <c r="R199" s="214">
        <f>Q199*H199</f>
        <v>0</v>
      </c>
      <c r="S199" s="214">
        <v>0</v>
      </c>
      <c r="T199" s="215">
        <f>S199*H199</f>
        <v>0</v>
      </c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R199" s="216" t="s">
        <v>141</v>
      </c>
      <c r="AT199" s="216" t="s">
        <v>136</v>
      </c>
      <c r="AU199" s="216" t="s">
        <v>79</v>
      </c>
      <c r="AY199" s="18" t="s">
        <v>134</v>
      </c>
      <c r="BE199" s="217">
        <f>IF(N199="základní",J199,0)</f>
        <v>0</v>
      </c>
      <c r="BF199" s="217">
        <f>IF(N199="snížená",J199,0)</f>
        <v>0</v>
      </c>
      <c r="BG199" s="217">
        <f>IF(N199="zákl. přenesená",J199,0)</f>
        <v>0</v>
      </c>
      <c r="BH199" s="217">
        <f>IF(N199="sníž. přenesená",J199,0)</f>
        <v>0</v>
      </c>
      <c r="BI199" s="217">
        <f>IF(N199="nulová",J199,0)</f>
        <v>0</v>
      </c>
      <c r="BJ199" s="18" t="s">
        <v>77</v>
      </c>
      <c r="BK199" s="217">
        <f>ROUND(I199*H199,2)</f>
        <v>0</v>
      </c>
      <c r="BL199" s="18" t="s">
        <v>141</v>
      </c>
      <c r="BM199" s="216" t="s">
        <v>750</v>
      </c>
    </row>
    <row r="200" s="2" customFormat="1">
      <c r="A200" s="39"/>
      <c r="B200" s="40"/>
      <c r="C200" s="41"/>
      <c r="D200" s="218" t="s">
        <v>143</v>
      </c>
      <c r="E200" s="41"/>
      <c r="F200" s="219" t="s">
        <v>339</v>
      </c>
      <c r="G200" s="41"/>
      <c r="H200" s="41"/>
      <c r="I200" s="220"/>
      <c r="J200" s="41"/>
      <c r="K200" s="41"/>
      <c r="L200" s="45"/>
      <c r="M200" s="221"/>
      <c r="N200" s="222"/>
      <c r="O200" s="85"/>
      <c r="P200" s="85"/>
      <c r="Q200" s="85"/>
      <c r="R200" s="85"/>
      <c r="S200" s="85"/>
      <c r="T200" s="86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T200" s="18" t="s">
        <v>143</v>
      </c>
      <c r="AU200" s="18" t="s">
        <v>79</v>
      </c>
    </row>
    <row r="201" s="13" customFormat="1">
      <c r="A201" s="13"/>
      <c r="B201" s="223"/>
      <c r="C201" s="224"/>
      <c r="D201" s="225" t="s">
        <v>145</v>
      </c>
      <c r="E201" s="226" t="s">
        <v>19</v>
      </c>
      <c r="F201" s="227" t="s">
        <v>751</v>
      </c>
      <c r="G201" s="224"/>
      <c r="H201" s="228">
        <v>415</v>
      </c>
      <c r="I201" s="229"/>
      <c r="J201" s="224"/>
      <c r="K201" s="224"/>
      <c r="L201" s="230"/>
      <c r="M201" s="231"/>
      <c r="N201" s="232"/>
      <c r="O201" s="232"/>
      <c r="P201" s="232"/>
      <c r="Q201" s="232"/>
      <c r="R201" s="232"/>
      <c r="S201" s="232"/>
      <c r="T201" s="233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4" t="s">
        <v>145</v>
      </c>
      <c r="AU201" s="234" t="s">
        <v>79</v>
      </c>
      <c r="AV201" s="13" t="s">
        <v>79</v>
      </c>
      <c r="AW201" s="13" t="s">
        <v>31</v>
      </c>
      <c r="AX201" s="13" t="s">
        <v>69</v>
      </c>
      <c r="AY201" s="234" t="s">
        <v>134</v>
      </c>
    </row>
    <row r="202" s="13" customFormat="1">
      <c r="A202" s="13"/>
      <c r="B202" s="223"/>
      <c r="C202" s="224"/>
      <c r="D202" s="225" t="s">
        <v>145</v>
      </c>
      <c r="E202" s="226" t="s">
        <v>19</v>
      </c>
      <c r="F202" s="227" t="s">
        <v>752</v>
      </c>
      <c r="G202" s="224"/>
      <c r="H202" s="228">
        <v>73.5</v>
      </c>
      <c r="I202" s="229"/>
      <c r="J202" s="224"/>
      <c r="K202" s="224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145</v>
      </c>
      <c r="AU202" s="234" t="s">
        <v>79</v>
      </c>
      <c r="AV202" s="13" t="s">
        <v>79</v>
      </c>
      <c r="AW202" s="13" t="s">
        <v>31</v>
      </c>
      <c r="AX202" s="13" t="s">
        <v>69</v>
      </c>
      <c r="AY202" s="234" t="s">
        <v>134</v>
      </c>
    </row>
    <row r="203" s="14" customFormat="1">
      <c r="A203" s="14"/>
      <c r="B203" s="235"/>
      <c r="C203" s="236"/>
      <c r="D203" s="225" t="s">
        <v>145</v>
      </c>
      <c r="E203" s="237" t="s">
        <v>19</v>
      </c>
      <c r="F203" s="238" t="s">
        <v>197</v>
      </c>
      <c r="G203" s="236"/>
      <c r="H203" s="239">
        <v>488.5</v>
      </c>
      <c r="I203" s="240"/>
      <c r="J203" s="236"/>
      <c r="K203" s="236"/>
      <c r="L203" s="241"/>
      <c r="M203" s="242"/>
      <c r="N203" s="243"/>
      <c r="O203" s="243"/>
      <c r="P203" s="243"/>
      <c r="Q203" s="243"/>
      <c r="R203" s="243"/>
      <c r="S203" s="243"/>
      <c r="T203" s="24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5" t="s">
        <v>145</v>
      </c>
      <c r="AU203" s="245" t="s">
        <v>79</v>
      </c>
      <c r="AV203" s="14" t="s">
        <v>141</v>
      </c>
      <c r="AW203" s="14" t="s">
        <v>31</v>
      </c>
      <c r="AX203" s="14" t="s">
        <v>77</v>
      </c>
      <c r="AY203" s="245" t="s">
        <v>134</v>
      </c>
    </row>
    <row r="204" s="2" customFormat="1" ht="24.15" customHeight="1">
      <c r="A204" s="39"/>
      <c r="B204" s="40"/>
      <c r="C204" s="205" t="s">
        <v>627</v>
      </c>
      <c r="D204" s="205" t="s">
        <v>136</v>
      </c>
      <c r="E204" s="206" t="s">
        <v>344</v>
      </c>
      <c r="F204" s="207" t="s">
        <v>345</v>
      </c>
      <c r="G204" s="208" t="s">
        <v>139</v>
      </c>
      <c r="H204" s="209">
        <v>985</v>
      </c>
      <c r="I204" s="210"/>
      <c r="J204" s="211">
        <f>ROUND(I204*H204,2)</f>
        <v>0</v>
      </c>
      <c r="K204" s="207" t="s">
        <v>140</v>
      </c>
      <c r="L204" s="45"/>
      <c r="M204" s="212" t="s">
        <v>19</v>
      </c>
      <c r="N204" s="213" t="s">
        <v>40</v>
      </c>
      <c r="O204" s="85"/>
      <c r="P204" s="214">
        <f>O204*H204</f>
        <v>0</v>
      </c>
      <c r="Q204" s="214">
        <v>0</v>
      </c>
      <c r="R204" s="214">
        <f>Q204*H204</f>
        <v>0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141</v>
      </c>
      <c r="AT204" s="216" t="s">
        <v>136</v>
      </c>
      <c r="AU204" s="216" t="s">
        <v>79</v>
      </c>
      <c r="AY204" s="18" t="s">
        <v>134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77</v>
      </c>
      <c r="BK204" s="217">
        <f>ROUND(I204*H204,2)</f>
        <v>0</v>
      </c>
      <c r="BL204" s="18" t="s">
        <v>141</v>
      </c>
      <c r="BM204" s="216" t="s">
        <v>753</v>
      </c>
    </row>
    <row r="205" s="2" customFormat="1">
      <c r="A205" s="39"/>
      <c r="B205" s="40"/>
      <c r="C205" s="41"/>
      <c r="D205" s="218" t="s">
        <v>143</v>
      </c>
      <c r="E205" s="41"/>
      <c r="F205" s="219" t="s">
        <v>347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143</v>
      </c>
      <c r="AU205" s="18" t="s">
        <v>79</v>
      </c>
    </row>
    <row r="206" s="13" customFormat="1">
      <c r="A206" s="13"/>
      <c r="B206" s="223"/>
      <c r="C206" s="224"/>
      <c r="D206" s="225" t="s">
        <v>145</v>
      </c>
      <c r="E206" s="226" t="s">
        <v>19</v>
      </c>
      <c r="F206" s="227" t="s">
        <v>754</v>
      </c>
      <c r="G206" s="224"/>
      <c r="H206" s="228">
        <v>985</v>
      </c>
      <c r="I206" s="229"/>
      <c r="J206" s="224"/>
      <c r="K206" s="224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145</v>
      </c>
      <c r="AU206" s="234" t="s">
        <v>79</v>
      </c>
      <c r="AV206" s="13" t="s">
        <v>79</v>
      </c>
      <c r="AW206" s="13" t="s">
        <v>31</v>
      </c>
      <c r="AX206" s="13" t="s">
        <v>77</v>
      </c>
      <c r="AY206" s="234" t="s">
        <v>134</v>
      </c>
    </row>
    <row r="207" s="12" customFormat="1" ht="22.8" customHeight="1">
      <c r="A207" s="12"/>
      <c r="B207" s="189"/>
      <c r="C207" s="190"/>
      <c r="D207" s="191" t="s">
        <v>68</v>
      </c>
      <c r="E207" s="203" t="s">
        <v>79</v>
      </c>
      <c r="F207" s="203" t="s">
        <v>349</v>
      </c>
      <c r="G207" s="190"/>
      <c r="H207" s="190"/>
      <c r="I207" s="193"/>
      <c r="J207" s="204">
        <f>BK207</f>
        <v>0</v>
      </c>
      <c r="K207" s="190"/>
      <c r="L207" s="195"/>
      <c r="M207" s="196"/>
      <c r="N207" s="197"/>
      <c r="O207" s="197"/>
      <c r="P207" s="198">
        <f>SUM(P208:P214)</f>
        <v>0</v>
      </c>
      <c r="Q207" s="197"/>
      <c r="R207" s="198">
        <f>SUM(R208:R214)</f>
        <v>0.0463615</v>
      </c>
      <c r="S207" s="197"/>
      <c r="T207" s="199">
        <f>SUM(T208:T214)</f>
        <v>0</v>
      </c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R207" s="200" t="s">
        <v>77</v>
      </c>
      <c r="AT207" s="201" t="s">
        <v>68</v>
      </c>
      <c r="AU207" s="201" t="s">
        <v>77</v>
      </c>
      <c r="AY207" s="200" t="s">
        <v>134</v>
      </c>
      <c r="BK207" s="202">
        <f>SUM(BK208:BK214)</f>
        <v>0</v>
      </c>
    </row>
    <row r="208" s="2" customFormat="1" ht="24.15" customHeight="1">
      <c r="A208" s="39"/>
      <c r="B208" s="40"/>
      <c r="C208" s="205" t="s">
        <v>246</v>
      </c>
      <c r="D208" s="205" t="s">
        <v>136</v>
      </c>
      <c r="E208" s="206" t="s">
        <v>351</v>
      </c>
      <c r="F208" s="207" t="s">
        <v>352</v>
      </c>
      <c r="G208" s="208" t="s">
        <v>139</v>
      </c>
      <c r="H208" s="209">
        <v>34</v>
      </c>
      <c r="I208" s="210"/>
      <c r="J208" s="211">
        <f>ROUND(I208*H208,2)</f>
        <v>0</v>
      </c>
      <c r="K208" s="207" t="s">
        <v>140</v>
      </c>
      <c r="L208" s="45"/>
      <c r="M208" s="212" t="s">
        <v>19</v>
      </c>
      <c r="N208" s="213" t="s">
        <v>40</v>
      </c>
      <c r="O208" s="85"/>
      <c r="P208" s="214">
        <f>O208*H208</f>
        <v>0</v>
      </c>
      <c r="Q208" s="214">
        <v>0.00013750000000000001</v>
      </c>
      <c r="R208" s="214">
        <f>Q208*H208</f>
        <v>0.0046750000000000003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141</v>
      </c>
      <c r="AT208" s="216" t="s">
        <v>136</v>
      </c>
      <c r="AU208" s="216" t="s">
        <v>79</v>
      </c>
      <c r="AY208" s="18" t="s">
        <v>134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77</v>
      </c>
      <c r="BK208" s="217">
        <f>ROUND(I208*H208,2)</f>
        <v>0</v>
      </c>
      <c r="BL208" s="18" t="s">
        <v>141</v>
      </c>
      <c r="BM208" s="216" t="s">
        <v>755</v>
      </c>
    </row>
    <row r="209" s="2" customFormat="1">
      <c r="A209" s="39"/>
      <c r="B209" s="40"/>
      <c r="C209" s="41"/>
      <c r="D209" s="218" t="s">
        <v>143</v>
      </c>
      <c r="E209" s="41"/>
      <c r="F209" s="219" t="s">
        <v>354</v>
      </c>
      <c r="G209" s="41"/>
      <c r="H209" s="41"/>
      <c r="I209" s="220"/>
      <c r="J209" s="41"/>
      <c r="K209" s="41"/>
      <c r="L209" s="45"/>
      <c r="M209" s="221"/>
      <c r="N209" s="222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143</v>
      </c>
      <c r="AU209" s="18" t="s">
        <v>79</v>
      </c>
    </row>
    <row r="210" s="13" customFormat="1">
      <c r="A210" s="13"/>
      <c r="B210" s="223"/>
      <c r="C210" s="224"/>
      <c r="D210" s="225" t="s">
        <v>145</v>
      </c>
      <c r="E210" s="226" t="s">
        <v>19</v>
      </c>
      <c r="F210" s="227" t="s">
        <v>756</v>
      </c>
      <c r="G210" s="224"/>
      <c r="H210" s="228">
        <v>23</v>
      </c>
      <c r="I210" s="229"/>
      <c r="J210" s="224"/>
      <c r="K210" s="224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145</v>
      </c>
      <c r="AU210" s="234" t="s">
        <v>79</v>
      </c>
      <c r="AV210" s="13" t="s">
        <v>79</v>
      </c>
      <c r="AW210" s="13" t="s">
        <v>31</v>
      </c>
      <c r="AX210" s="13" t="s">
        <v>69</v>
      </c>
      <c r="AY210" s="234" t="s">
        <v>134</v>
      </c>
    </row>
    <row r="211" s="13" customFormat="1">
      <c r="A211" s="13"/>
      <c r="B211" s="223"/>
      <c r="C211" s="224"/>
      <c r="D211" s="225" t="s">
        <v>145</v>
      </c>
      <c r="E211" s="226" t="s">
        <v>19</v>
      </c>
      <c r="F211" s="227" t="s">
        <v>635</v>
      </c>
      <c r="G211" s="224"/>
      <c r="H211" s="228">
        <v>11</v>
      </c>
      <c r="I211" s="229"/>
      <c r="J211" s="224"/>
      <c r="K211" s="224"/>
      <c r="L211" s="230"/>
      <c r="M211" s="231"/>
      <c r="N211" s="232"/>
      <c r="O211" s="232"/>
      <c r="P211" s="232"/>
      <c r="Q211" s="232"/>
      <c r="R211" s="232"/>
      <c r="S211" s="232"/>
      <c r="T211" s="233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4" t="s">
        <v>145</v>
      </c>
      <c r="AU211" s="234" t="s">
        <v>79</v>
      </c>
      <c r="AV211" s="13" t="s">
        <v>79</v>
      </c>
      <c r="AW211" s="13" t="s">
        <v>31</v>
      </c>
      <c r="AX211" s="13" t="s">
        <v>69</v>
      </c>
      <c r="AY211" s="234" t="s">
        <v>134</v>
      </c>
    </row>
    <row r="212" s="14" customFormat="1">
      <c r="A212" s="14"/>
      <c r="B212" s="235"/>
      <c r="C212" s="236"/>
      <c r="D212" s="225" t="s">
        <v>145</v>
      </c>
      <c r="E212" s="237" t="s">
        <v>19</v>
      </c>
      <c r="F212" s="238" t="s">
        <v>197</v>
      </c>
      <c r="G212" s="236"/>
      <c r="H212" s="239">
        <v>34</v>
      </c>
      <c r="I212" s="240"/>
      <c r="J212" s="236"/>
      <c r="K212" s="236"/>
      <c r="L212" s="241"/>
      <c r="M212" s="242"/>
      <c r="N212" s="243"/>
      <c r="O212" s="243"/>
      <c r="P212" s="243"/>
      <c r="Q212" s="243"/>
      <c r="R212" s="243"/>
      <c r="S212" s="243"/>
      <c r="T212" s="24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T212" s="245" t="s">
        <v>145</v>
      </c>
      <c r="AU212" s="245" t="s">
        <v>79</v>
      </c>
      <c r="AV212" s="14" t="s">
        <v>141</v>
      </c>
      <c r="AW212" s="14" t="s">
        <v>31</v>
      </c>
      <c r="AX212" s="14" t="s">
        <v>77</v>
      </c>
      <c r="AY212" s="245" t="s">
        <v>134</v>
      </c>
    </row>
    <row r="213" s="2" customFormat="1" ht="16.5" customHeight="1">
      <c r="A213" s="39"/>
      <c r="B213" s="40"/>
      <c r="C213" s="247" t="s">
        <v>265</v>
      </c>
      <c r="D213" s="247" t="s">
        <v>317</v>
      </c>
      <c r="E213" s="248" t="s">
        <v>357</v>
      </c>
      <c r="F213" s="249" t="s">
        <v>358</v>
      </c>
      <c r="G213" s="250" t="s">
        <v>139</v>
      </c>
      <c r="H213" s="251">
        <v>83.373000000000005</v>
      </c>
      <c r="I213" s="252"/>
      <c r="J213" s="253">
        <f>ROUND(I213*H213,2)</f>
        <v>0</v>
      </c>
      <c r="K213" s="249" t="s">
        <v>140</v>
      </c>
      <c r="L213" s="254"/>
      <c r="M213" s="255" t="s">
        <v>19</v>
      </c>
      <c r="N213" s="256" t="s">
        <v>40</v>
      </c>
      <c r="O213" s="85"/>
      <c r="P213" s="214">
        <f>O213*H213</f>
        <v>0</v>
      </c>
      <c r="Q213" s="214">
        <v>0.00050000000000000001</v>
      </c>
      <c r="R213" s="214">
        <f>Q213*H213</f>
        <v>0.041686500000000001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321</v>
      </c>
      <c r="AT213" s="216" t="s">
        <v>317</v>
      </c>
      <c r="AU213" s="216" t="s">
        <v>79</v>
      </c>
      <c r="AY213" s="18" t="s">
        <v>134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77</v>
      </c>
      <c r="BK213" s="217">
        <f>ROUND(I213*H213,2)</f>
        <v>0</v>
      </c>
      <c r="BL213" s="18" t="s">
        <v>141</v>
      </c>
      <c r="BM213" s="216" t="s">
        <v>757</v>
      </c>
    </row>
    <row r="214" s="13" customFormat="1">
      <c r="A214" s="13"/>
      <c r="B214" s="223"/>
      <c r="C214" s="224"/>
      <c r="D214" s="225" t="s">
        <v>145</v>
      </c>
      <c r="E214" s="224"/>
      <c r="F214" s="227" t="s">
        <v>758</v>
      </c>
      <c r="G214" s="224"/>
      <c r="H214" s="228">
        <v>83.373000000000005</v>
      </c>
      <c r="I214" s="229"/>
      <c r="J214" s="224"/>
      <c r="K214" s="224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145</v>
      </c>
      <c r="AU214" s="234" t="s">
        <v>79</v>
      </c>
      <c r="AV214" s="13" t="s">
        <v>79</v>
      </c>
      <c r="AW214" s="13" t="s">
        <v>4</v>
      </c>
      <c r="AX214" s="13" t="s">
        <v>77</v>
      </c>
      <c r="AY214" s="234" t="s">
        <v>134</v>
      </c>
    </row>
    <row r="215" s="12" customFormat="1" ht="22.8" customHeight="1">
      <c r="A215" s="12"/>
      <c r="B215" s="189"/>
      <c r="C215" s="190"/>
      <c r="D215" s="191" t="s">
        <v>68</v>
      </c>
      <c r="E215" s="203" t="s">
        <v>198</v>
      </c>
      <c r="F215" s="203" t="s">
        <v>372</v>
      </c>
      <c r="G215" s="190"/>
      <c r="H215" s="190"/>
      <c r="I215" s="193"/>
      <c r="J215" s="204">
        <f>BK215</f>
        <v>0</v>
      </c>
      <c r="K215" s="190"/>
      <c r="L215" s="195"/>
      <c r="M215" s="196"/>
      <c r="N215" s="197"/>
      <c r="O215" s="197"/>
      <c r="P215" s="198">
        <f>SUM(P216:P245)</f>
        <v>0</v>
      </c>
      <c r="Q215" s="197"/>
      <c r="R215" s="198">
        <f>SUM(R216:R245)</f>
        <v>1.9575837095866</v>
      </c>
      <c r="S215" s="197"/>
      <c r="T215" s="199">
        <f>SUM(T216:T245)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0" t="s">
        <v>77</v>
      </c>
      <c r="AT215" s="201" t="s">
        <v>68</v>
      </c>
      <c r="AU215" s="201" t="s">
        <v>77</v>
      </c>
      <c r="AY215" s="200" t="s">
        <v>134</v>
      </c>
      <c r="BK215" s="202">
        <f>SUM(BK216:BK245)</f>
        <v>0</v>
      </c>
    </row>
    <row r="216" s="2" customFormat="1" ht="37.8" customHeight="1">
      <c r="A216" s="39"/>
      <c r="B216" s="40"/>
      <c r="C216" s="205" t="s">
        <v>759</v>
      </c>
      <c r="D216" s="205" t="s">
        <v>136</v>
      </c>
      <c r="E216" s="206" t="s">
        <v>385</v>
      </c>
      <c r="F216" s="207" t="s">
        <v>386</v>
      </c>
      <c r="G216" s="208" t="s">
        <v>208</v>
      </c>
      <c r="H216" s="209">
        <v>8.0909999999999993</v>
      </c>
      <c r="I216" s="210"/>
      <c r="J216" s="211">
        <f>ROUND(I216*H216,2)</f>
        <v>0</v>
      </c>
      <c r="K216" s="207" t="s">
        <v>140</v>
      </c>
      <c r="L216" s="45"/>
      <c r="M216" s="212" t="s">
        <v>19</v>
      </c>
      <c r="N216" s="213" t="s">
        <v>40</v>
      </c>
      <c r="O216" s="85"/>
      <c r="P216" s="214">
        <f>O216*H216</f>
        <v>0</v>
      </c>
      <c r="Q216" s="214">
        <v>0</v>
      </c>
      <c r="R216" s="214">
        <f>Q216*H216</f>
        <v>0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141</v>
      </c>
      <c r="AT216" s="216" t="s">
        <v>136</v>
      </c>
      <c r="AU216" s="216" t="s">
        <v>79</v>
      </c>
      <c r="AY216" s="18" t="s">
        <v>134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77</v>
      </c>
      <c r="BK216" s="217">
        <f>ROUND(I216*H216,2)</f>
        <v>0</v>
      </c>
      <c r="BL216" s="18" t="s">
        <v>141</v>
      </c>
      <c r="BM216" s="216" t="s">
        <v>760</v>
      </c>
    </row>
    <row r="217" s="2" customFormat="1">
      <c r="A217" s="39"/>
      <c r="B217" s="40"/>
      <c r="C217" s="41"/>
      <c r="D217" s="218" t="s">
        <v>143</v>
      </c>
      <c r="E217" s="41"/>
      <c r="F217" s="219" t="s">
        <v>388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143</v>
      </c>
      <c r="AU217" s="18" t="s">
        <v>79</v>
      </c>
    </row>
    <row r="218" s="13" customFormat="1">
      <c r="A218" s="13"/>
      <c r="B218" s="223"/>
      <c r="C218" s="224"/>
      <c r="D218" s="225" t="s">
        <v>145</v>
      </c>
      <c r="E218" s="226" t="s">
        <v>19</v>
      </c>
      <c r="F218" s="227" t="s">
        <v>761</v>
      </c>
      <c r="G218" s="224"/>
      <c r="H218" s="228">
        <v>0.21099999999999999</v>
      </c>
      <c r="I218" s="229"/>
      <c r="J218" s="224"/>
      <c r="K218" s="224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145</v>
      </c>
      <c r="AU218" s="234" t="s">
        <v>79</v>
      </c>
      <c r="AV218" s="13" t="s">
        <v>79</v>
      </c>
      <c r="AW218" s="13" t="s">
        <v>31</v>
      </c>
      <c r="AX218" s="13" t="s">
        <v>69</v>
      </c>
      <c r="AY218" s="234" t="s">
        <v>134</v>
      </c>
    </row>
    <row r="219" s="13" customFormat="1">
      <c r="A219" s="13"/>
      <c r="B219" s="223"/>
      <c r="C219" s="224"/>
      <c r="D219" s="225" t="s">
        <v>145</v>
      </c>
      <c r="E219" s="226" t="s">
        <v>19</v>
      </c>
      <c r="F219" s="227" t="s">
        <v>762</v>
      </c>
      <c r="G219" s="224"/>
      <c r="H219" s="228">
        <v>1.5600000000000001</v>
      </c>
      <c r="I219" s="229"/>
      <c r="J219" s="224"/>
      <c r="K219" s="224"/>
      <c r="L219" s="230"/>
      <c r="M219" s="231"/>
      <c r="N219" s="232"/>
      <c r="O219" s="232"/>
      <c r="P219" s="232"/>
      <c r="Q219" s="232"/>
      <c r="R219" s="232"/>
      <c r="S219" s="232"/>
      <c r="T219" s="233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34" t="s">
        <v>145</v>
      </c>
      <c r="AU219" s="234" t="s">
        <v>79</v>
      </c>
      <c r="AV219" s="13" t="s">
        <v>79</v>
      </c>
      <c r="AW219" s="13" t="s">
        <v>31</v>
      </c>
      <c r="AX219" s="13" t="s">
        <v>69</v>
      </c>
      <c r="AY219" s="234" t="s">
        <v>134</v>
      </c>
    </row>
    <row r="220" s="13" customFormat="1">
      <c r="A220" s="13"/>
      <c r="B220" s="223"/>
      <c r="C220" s="224"/>
      <c r="D220" s="225" t="s">
        <v>145</v>
      </c>
      <c r="E220" s="226" t="s">
        <v>19</v>
      </c>
      <c r="F220" s="227" t="s">
        <v>391</v>
      </c>
      <c r="G220" s="224"/>
      <c r="H220" s="228">
        <v>0.59999999999999998</v>
      </c>
      <c r="I220" s="229"/>
      <c r="J220" s="224"/>
      <c r="K220" s="224"/>
      <c r="L220" s="230"/>
      <c r="M220" s="231"/>
      <c r="N220" s="232"/>
      <c r="O220" s="232"/>
      <c r="P220" s="232"/>
      <c r="Q220" s="232"/>
      <c r="R220" s="232"/>
      <c r="S220" s="232"/>
      <c r="T220" s="23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34" t="s">
        <v>145</v>
      </c>
      <c r="AU220" s="234" t="s">
        <v>79</v>
      </c>
      <c r="AV220" s="13" t="s">
        <v>79</v>
      </c>
      <c r="AW220" s="13" t="s">
        <v>31</v>
      </c>
      <c r="AX220" s="13" t="s">
        <v>69</v>
      </c>
      <c r="AY220" s="234" t="s">
        <v>134</v>
      </c>
    </row>
    <row r="221" s="13" customFormat="1">
      <c r="A221" s="13"/>
      <c r="B221" s="223"/>
      <c r="C221" s="224"/>
      <c r="D221" s="225" t="s">
        <v>145</v>
      </c>
      <c r="E221" s="226" t="s">
        <v>19</v>
      </c>
      <c r="F221" s="227" t="s">
        <v>393</v>
      </c>
      <c r="G221" s="224"/>
      <c r="H221" s="228">
        <v>4.3200000000000003</v>
      </c>
      <c r="I221" s="229"/>
      <c r="J221" s="224"/>
      <c r="K221" s="224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145</v>
      </c>
      <c r="AU221" s="234" t="s">
        <v>79</v>
      </c>
      <c r="AV221" s="13" t="s">
        <v>79</v>
      </c>
      <c r="AW221" s="13" t="s">
        <v>31</v>
      </c>
      <c r="AX221" s="13" t="s">
        <v>69</v>
      </c>
      <c r="AY221" s="234" t="s">
        <v>134</v>
      </c>
    </row>
    <row r="222" s="13" customFormat="1">
      <c r="A222" s="13"/>
      <c r="B222" s="223"/>
      <c r="C222" s="224"/>
      <c r="D222" s="225" t="s">
        <v>145</v>
      </c>
      <c r="E222" s="226" t="s">
        <v>19</v>
      </c>
      <c r="F222" s="227" t="s">
        <v>763</v>
      </c>
      <c r="G222" s="224"/>
      <c r="H222" s="228">
        <v>1.3999999999999999</v>
      </c>
      <c r="I222" s="229"/>
      <c r="J222" s="224"/>
      <c r="K222" s="224"/>
      <c r="L222" s="230"/>
      <c r="M222" s="231"/>
      <c r="N222" s="232"/>
      <c r="O222" s="232"/>
      <c r="P222" s="232"/>
      <c r="Q222" s="232"/>
      <c r="R222" s="232"/>
      <c r="S222" s="232"/>
      <c r="T222" s="233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4" t="s">
        <v>145</v>
      </c>
      <c r="AU222" s="234" t="s">
        <v>79</v>
      </c>
      <c r="AV222" s="13" t="s">
        <v>79</v>
      </c>
      <c r="AW222" s="13" t="s">
        <v>31</v>
      </c>
      <c r="AX222" s="13" t="s">
        <v>69</v>
      </c>
      <c r="AY222" s="234" t="s">
        <v>134</v>
      </c>
    </row>
    <row r="223" s="14" customFormat="1">
      <c r="A223" s="14"/>
      <c r="B223" s="235"/>
      <c r="C223" s="236"/>
      <c r="D223" s="225" t="s">
        <v>145</v>
      </c>
      <c r="E223" s="237" t="s">
        <v>19</v>
      </c>
      <c r="F223" s="238" t="s">
        <v>197</v>
      </c>
      <c r="G223" s="236"/>
      <c r="H223" s="239">
        <v>8.0910000000000011</v>
      </c>
      <c r="I223" s="240"/>
      <c r="J223" s="236"/>
      <c r="K223" s="236"/>
      <c r="L223" s="241"/>
      <c r="M223" s="242"/>
      <c r="N223" s="243"/>
      <c r="O223" s="243"/>
      <c r="P223" s="243"/>
      <c r="Q223" s="243"/>
      <c r="R223" s="243"/>
      <c r="S223" s="243"/>
      <c r="T223" s="24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5" t="s">
        <v>145</v>
      </c>
      <c r="AU223" s="245" t="s">
        <v>79</v>
      </c>
      <c r="AV223" s="14" t="s">
        <v>141</v>
      </c>
      <c r="AW223" s="14" t="s">
        <v>31</v>
      </c>
      <c r="AX223" s="14" t="s">
        <v>77</v>
      </c>
      <c r="AY223" s="245" t="s">
        <v>134</v>
      </c>
    </row>
    <row r="224" s="2" customFormat="1" ht="37.8" customHeight="1">
      <c r="A224" s="39"/>
      <c r="B224" s="40"/>
      <c r="C224" s="205" t="s">
        <v>324</v>
      </c>
      <c r="D224" s="205" t="s">
        <v>136</v>
      </c>
      <c r="E224" s="206" t="s">
        <v>395</v>
      </c>
      <c r="F224" s="207" t="s">
        <v>396</v>
      </c>
      <c r="G224" s="208" t="s">
        <v>139</v>
      </c>
      <c r="H224" s="209">
        <v>15.119999999999999</v>
      </c>
      <c r="I224" s="210"/>
      <c r="J224" s="211">
        <f>ROUND(I224*H224,2)</f>
        <v>0</v>
      </c>
      <c r="K224" s="207" t="s">
        <v>140</v>
      </c>
      <c r="L224" s="45"/>
      <c r="M224" s="212" t="s">
        <v>19</v>
      </c>
      <c r="N224" s="213" t="s">
        <v>40</v>
      </c>
      <c r="O224" s="85"/>
      <c r="P224" s="214">
        <f>O224*H224</f>
        <v>0</v>
      </c>
      <c r="Q224" s="214">
        <v>0.0072580040000000002</v>
      </c>
      <c r="R224" s="214">
        <f>Q224*H224</f>
        <v>0.10974102047999999</v>
      </c>
      <c r="S224" s="214">
        <v>0</v>
      </c>
      <c r="T224" s="215">
        <f>S224*H224</f>
        <v>0</v>
      </c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R224" s="216" t="s">
        <v>141</v>
      </c>
      <c r="AT224" s="216" t="s">
        <v>136</v>
      </c>
      <c r="AU224" s="216" t="s">
        <v>79</v>
      </c>
      <c r="AY224" s="18" t="s">
        <v>134</v>
      </c>
      <c r="BE224" s="217">
        <f>IF(N224="základní",J224,0)</f>
        <v>0</v>
      </c>
      <c r="BF224" s="217">
        <f>IF(N224="snížená",J224,0)</f>
        <v>0</v>
      </c>
      <c r="BG224" s="217">
        <f>IF(N224="zákl. přenesená",J224,0)</f>
        <v>0</v>
      </c>
      <c r="BH224" s="217">
        <f>IF(N224="sníž. přenesená",J224,0)</f>
        <v>0</v>
      </c>
      <c r="BI224" s="217">
        <f>IF(N224="nulová",J224,0)</f>
        <v>0</v>
      </c>
      <c r="BJ224" s="18" t="s">
        <v>77</v>
      </c>
      <c r="BK224" s="217">
        <f>ROUND(I224*H224,2)</f>
        <v>0</v>
      </c>
      <c r="BL224" s="18" t="s">
        <v>141</v>
      </c>
      <c r="BM224" s="216" t="s">
        <v>764</v>
      </c>
    </row>
    <row r="225" s="2" customFormat="1">
      <c r="A225" s="39"/>
      <c r="B225" s="40"/>
      <c r="C225" s="41"/>
      <c r="D225" s="218" t="s">
        <v>143</v>
      </c>
      <c r="E225" s="41"/>
      <c r="F225" s="219" t="s">
        <v>398</v>
      </c>
      <c r="G225" s="41"/>
      <c r="H225" s="41"/>
      <c r="I225" s="220"/>
      <c r="J225" s="41"/>
      <c r="K225" s="41"/>
      <c r="L225" s="45"/>
      <c r="M225" s="221"/>
      <c r="N225" s="222"/>
      <c r="O225" s="85"/>
      <c r="P225" s="85"/>
      <c r="Q225" s="85"/>
      <c r="R225" s="85"/>
      <c r="S225" s="85"/>
      <c r="T225" s="86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T225" s="18" t="s">
        <v>143</v>
      </c>
      <c r="AU225" s="18" t="s">
        <v>79</v>
      </c>
    </row>
    <row r="226" s="2" customFormat="1">
      <c r="A226" s="39"/>
      <c r="B226" s="40"/>
      <c r="C226" s="41"/>
      <c r="D226" s="225" t="s">
        <v>285</v>
      </c>
      <c r="E226" s="41"/>
      <c r="F226" s="246" t="s">
        <v>399</v>
      </c>
      <c r="G226" s="41"/>
      <c r="H226" s="41"/>
      <c r="I226" s="220"/>
      <c r="J226" s="41"/>
      <c r="K226" s="41"/>
      <c r="L226" s="45"/>
      <c r="M226" s="221"/>
      <c r="N226" s="222"/>
      <c r="O226" s="85"/>
      <c r="P226" s="85"/>
      <c r="Q226" s="85"/>
      <c r="R226" s="85"/>
      <c r="S226" s="85"/>
      <c r="T226" s="86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T226" s="18" t="s">
        <v>285</v>
      </c>
      <c r="AU226" s="18" t="s">
        <v>79</v>
      </c>
    </row>
    <row r="227" s="13" customFormat="1">
      <c r="A227" s="13"/>
      <c r="B227" s="223"/>
      <c r="C227" s="224"/>
      <c r="D227" s="225" t="s">
        <v>145</v>
      </c>
      <c r="E227" s="226" t="s">
        <v>19</v>
      </c>
      <c r="F227" s="227" t="s">
        <v>765</v>
      </c>
      <c r="G227" s="224"/>
      <c r="H227" s="228">
        <v>0.44</v>
      </c>
      <c r="I227" s="229"/>
      <c r="J227" s="224"/>
      <c r="K227" s="224"/>
      <c r="L227" s="230"/>
      <c r="M227" s="231"/>
      <c r="N227" s="232"/>
      <c r="O227" s="232"/>
      <c r="P227" s="232"/>
      <c r="Q227" s="232"/>
      <c r="R227" s="232"/>
      <c r="S227" s="232"/>
      <c r="T227" s="233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34" t="s">
        <v>145</v>
      </c>
      <c r="AU227" s="234" t="s">
        <v>79</v>
      </c>
      <c r="AV227" s="13" t="s">
        <v>79</v>
      </c>
      <c r="AW227" s="13" t="s">
        <v>31</v>
      </c>
      <c r="AX227" s="13" t="s">
        <v>69</v>
      </c>
      <c r="AY227" s="234" t="s">
        <v>134</v>
      </c>
    </row>
    <row r="228" s="13" customFormat="1">
      <c r="A228" s="13"/>
      <c r="B228" s="223"/>
      <c r="C228" s="224"/>
      <c r="D228" s="225" t="s">
        <v>145</v>
      </c>
      <c r="E228" s="226" t="s">
        <v>19</v>
      </c>
      <c r="F228" s="227" t="s">
        <v>401</v>
      </c>
      <c r="G228" s="224"/>
      <c r="H228" s="228">
        <v>6.5999999999999996</v>
      </c>
      <c r="I228" s="229"/>
      <c r="J228" s="224"/>
      <c r="K228" s="224"/>
      <c r="L228" s="230"/>
      <c r="M228" s="231"/>
      <c r="N228" s="232"/>
      <c r="O228" s="232"/>
      <c r="P228" s="232"/>
      <c r="Q228" s="232"/>
      <c r="R228" s="232"/>
      <c r="S228" s="232"/>
      <c r="T228" s="233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34" t="s">
        <v>145</v>
      </c>
      <c r="AU228" s="234" t="s">
        <v>79</v>
      </c>
      <c r="AV228" s="13" t="s">
        <v>79</v>
      </c>
      <c r="AW228" s="13" t="s">
        <v>31</v>
      </c>
      <c r="AX228" s="13" t="s">
        <v>69</v>
      </c>
      <c r="AY228" s="234" t="s">
        <v>134</v>
      </c>
    </row>
    <row r="229" s="13" customFormat="1">
      <c r="A229" s="13"/>
      <c r="B229" s="223"/>
      <c r="C229" s="224"/>
      <c r="D229" s="225" t="s">
        <v>145</v>
      </c>
      <c r="E229" s="226" t="s">
        <v>19</v>
      </c>
      <c r="F229" s="227" t="s">
        <v>766</v>
      </c>
      <c r="G229" s="224"/>
      <c r="H229" s="228">
        <v>6.4000000000000004</v>
      </c>
      <c r="I229" s="229"/>
      <c r="J229" s="224"/>
      <c r="K229" s="224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145</v>
      </c>
      <c r="AU229" s="234" t="s">
        <v>79</v>
      </c>
      <c r="AV229" s="13" t="s">
        <v>79</v>
      </c>
      <c r="AW229" s="13" t="s">
        <v>31</v>
      </c>
      <c r="AX229" s="13" t="s">
        <v>69</v>
      </c>
      <c r="AY229" s="234" t="s">
        <v>134</v>
      </c>
    </row>
    <row r="230" s="13" customFormat="1">
      <c r="A230" s="13"/>
      <c r="B230" s="223"/>
      <c r="C230" s="224"/>
      <c r="D230" s="225" t="s">
        <v>145</v>
      </c>
      <c r="E230" s="226" t="s">
        <v>19</v>
      </c>
      <c r="F230" s="227" t="s">
        <v>402</v>
      </c>
      <c r="G230" s="224"/>
      <c r="H230" s="228">
        <v>1.6799999999999999</v>
      </c>
      <c r="I230" s="229"/>
      <c r="J230" s="224"/>
      <c r="K230" s="224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145</v>
      </c>
      <c r="AU230" s="234" t="s">
        <v>79</v>
      </c>
      <c r="AV230" s="13" t="s">
        <v>79</v>
      </c>
      <c r="AW230" s="13" t="s">
        <v>31</v>
      </c>
      <c r="AX230" s="13" t="s">
        <v>69</v>
      </c>
      <c r="AY230" s="234" t="s">
        <v>134</v>
      </c>
    </row>
    <row r="231" s="14" customFormat="1">
      <c r="A231" s="14"/>
      <c r="B231" s="235"/>
      <c r="C231" s="236"/>
      <c r="D231" s="225" t="s">
        <v>145</v>
      </c>
      <c r="E231" s="237" t="s">
        <v>19</v>
      </c>
      <c r="F231" s="238" t="s">
        <v>197</v>
      </c>
      <c r="G231" s="236"/>
      <c r="H231" s="239">
        <v>15.120000000000001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145</v>
      </c>
      <c r="AU231" s="245" t="s">
        <v>79</v>
      </c>
      <c r="AV231" s="14" t="s">
        <v>141</v>
      </c>
      <c r="AW231" s="14" t="s">
        <v>31</v>
      </c>
      <c r="AX231" s="14" t="s">
        <v>77</v>
      </c>
      <c r="AY231" s="245" t="s">
        <v>134</v>
      </c>
    </row>
    <row r="232" s="2" customFormat="1" ht="37.8" customHeight="1">
      <c r="A232" s="39"/>
      <c r="B232" s="40"/>
      <c r="C232" s="205" t="s">
        <v>330</v>
      </c>
      <c r="D232" s="205" t="s">
        <v>136</v>
      </c>
      <c r="E232" s="206" t="s">
        <v>404</v>
      </c>
      <c r="F232" s="207" t="s">
        <v>405</v>
      </c>
      <c r="G232" s="208" t="s">
        <v>139</v>
      </c>
      <c r="H232" s="209">
        <v>15.119999999999999</v>
      </c>
      <c r="I232" s="210"/>
      <c r="J232" s="211">
        <f>ROUND(I232*H232,2)</f>
        <v>0</v>
      </c>
      <c r="K232" s="207" t="s">
        <v>140</v>
      </c>
      <c r="L232" s="45"/>
      <c r="M232" s="212" t="s">
        <v>19</v>
      </c>
      <c r="N232" s="213" t="s">
        <v>40</v>
      </c>
      <c r="O232" s="85"/>
      <c r="P232" s="214">
        <f>O232*H232</f>
        <v>0</v>
      </c>
      <c r="Q232" s="214">
        <v>0.00085693499999999997</v>
      </c>
      <c r="R232" s="214">
        <f>Q232*H232</f>
        <v>0.0129568572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141</v>
      </c>
      <c r="AT232" s="216" t="s">
        <v>136</v>
      </c>
      <c r="AU232" s="216" t="s">
        <v>79</v>
      </c>
      <c r="AY232" s="18" t="s">
        <v>134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77</v>
      </c>
      <c r="BK232" s="217">
        <f>ROUND(I232*H232,2)</f>
        <v>0</v>
      </c>
      <c r="BL232" s="18" t="s">
        <v>141</v>
      </c>
      <c r="BM232" s="216" t="s">
        <v>767</v>
      </c>
    </row>
    <row r="233" s="2" customFormat="1">
      <c r="A233" s="39"/>
      <c r="B233" s="40"/>
      <c r="C233" s="41"/>
      <c r="D233" s="218" t="s">
        <v>143</v>
      </c>
      <c r="E233" s="41"/>
      <c r="F233" s="219" t="s">
        <v>407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143</v>
      </c>
      <c r="AU233" s="18" t="s">
        <v>79</v>
      </c>
    </row>
    <row r="234" s="13" customFormat="1">
      <c r="A234" s="13"/>
      <c r="B234" s="223"/>
      <c r="C234" s="224"/>
      <c r="D234" s="225" t="s">
        <v>145</v>
      </c>
      <c r="E234" s="226" t="s">
        <v>19</v>
      </c>
      <c r="F234" s="227" t="s">
        <v>765</v>
      </c>
      <c r="G234" s="224"/>
      <c r="H234" s="228">
        <v>0.44</v>
      </c>
      <c r="I234" s="229"/>
      <c r="J234" s="224"/>
      <c r="K234" s="224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145</v>
      </c>
      <c r="AU234" s="234" t="s">
        <v>79</v>
      </c>
      <c r="AV234" s="13" t="s">
        <v>79</v>
      </c>
      <c r="AW234" s="13" t="s">
        <v>31</v>
      </c>
      <c r="AX234" s="13" t="s">
        <v>69</v>
      </c>
      <c r="AY234" s="234" t="s">
        <v>134</v>
      </c>
    </row>
    <row r="235" s="13" customFormat="1">
      <c r="A235" s="13"/>
      <c r="B235" s="223"/>
      <c r="C235" s="224"/>
      <c r="D235" s="225" t="s">
        <v>145</v>
      </c>
      <c r="E235" s="226" t="s">
        <v>19</v>
      </c>
      <c r="F235" s="227" t="s">
        <v>401</v>
      </c>
      <c r="G235" s="224"/>
      <c r="H235" s="228">
        <v>6.5999999999999996</v>
      </c>
      <c r="I235" s="229"/>
      <c r="J235" s="224"/>
      <c r="K235" s="224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145</v>
      </c>
      <c r="AU235" s="234" t="s">
        <v>79</v>
      </c>
      <c r="AV235" s="13" t="s">
        <v>79</v>
      </c>
      <c r="AW235" s="13" t="s">
        <v>31</v>
      </c>
      <c r="AX235" s="13" t="s">
        <v>69</v>
      </c>
      <c r="AY235" s="234" t="s">
        <v>134</v>
      </c>
    </row>
    <row r="236" s="13" customFormat="1">
      <c r="A236" s="13"/>
      <c r="B236" s="223"/>
      <c r="C236" s="224"/>
      <c r="D236" s="225" t="s">
        <v>145</v>
      </c>
      <c r="E236" s="226" t="s">
        <v>19</v>
      </c>
      <c r="F236" s="227" t="s">
        <v>766</v>
      </c>
      <c r="G236" s="224"/>
      <c r="H236" s="228">
        <v>6.4000000000000004</v>
      </c>
      <c r="I236" s="229"/>
      <c r="J236" s="224"/>
      <c r="K236" s="224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145</v>
      </c>
      <c r="AU236" s="234" t="s">
        <v>79</v>
      </c>
      <c r="AV236" s="13" t="s">
        <v>79</v>
      </c>
      <c r="AW236" s="13" t="s">
        <v>31</v>
      </c>
      <c r="AX236" s="13" t="s">
        <v>69</v>
      </c>
      <c r="AY236" s="234" t="s">
        <v>134</v>
      </c>
    </row>
    <row r="237" s="13" customFormat="1">
      <c r="A237" s="13"/>
      <c r="B237" s="223"/>
      <c r="C237" s="224"/>
      <c r="D237" s="225" t="s">
        <v>145</v>
      </c>
      <c r="E237" s="226" t="s">
        <v>19</v>
      </c>
      <c r="F237" s="227" t="s">
        <v>402</v>
      </c>
      <c r="G237" s="224"/>
      <c r="H237" s="228">
        <v>1.6799999999999999</v>
      </c>
      <c r="I237" s="229"/>
      <c r="J237" s="224"/>
      <c r="K237" s="224"/>
      <c r="L237" s="230"/>
      <c r="M237" s="231"/>
      <c r="N237" s="232"/>
      <c r="O237" s="232"/>
      <c r="P237" s="232"/>
      <c r="Q237" s="232"/>
      <c r="R237" s="232"/>
      <c r="S237" s="232"/>
      <c r="T237" s="233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34" t="s">
        <v>145</v>
      </c>
      <c r="AU237" s="234" t="s">
        <v>79</v>
      </c>
      <c r="AV237" s="13" t="s">
        <v>79</v>
      </c>
      <c r="AW237" s="13" t="s">
        <v>31</v>
      </c>
      <c r="AX237" s="13" t="s">
        <v>69</v>
      </c>
      <c r="AY237" s="234" t="s">
        <v>134</v>
      </c>
    </row>
    <row r="238" s="14" customFormat="1">
      <c r="A238" s="14"/>
      <c r="B238" s="235"/>
      <c r="C238" s="236"/>
      <c r="D238" s="225" t="s">
        <v>145</v>
      </c>
      <c r="E238" s="237" t="s">
        <v>19</v>
      </c>
      <c r="F238" s="238" t="s">
        <v>197</v>
      </c>
      <c r="G238" s="236"/>
      <c r="H238" s="239">
        <v>15.120000000000001</v>
      </c>
      <c r="I238" s="240"/>
      <c r="J238" s="236"/>
      <c r="K238" s="236"/>
      <c r="L238" s="241"/>
      <c r="M238" s="242"/>
      <c r="N238" s="243"/>
      <c r="O238" s="243"/>
      <c r="P238" s="243"/>
      <c r="Q238" s="243"/>
      <c r="R238" s="243"/>
      <c r="S238" s="243"/>
      <c r="T238" s="24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5" t="s">
        <v>145</v>
      </c>
      <c r="AU238" s="245" t="s">
        <v>79</v>
      </c>
      <c r="AV238" s="14" t="s">
        <v>141</v>
      </c>
      <c r="AW238" s="14" t="s">
        <v>31</v>
      </c>
      <c r="AX238" s="14" t="s">
        <v>77</v>
      </c>
      <c r="AY238" s="245" t="s">
        <v>134</v>
      </c>
    </row>
    <row r="239" s="2" customFormat="1" ht="44.25" customHeight="1">
      <c r="A239" s="39"/>
      <c r="B239" s="40"/>
      <c r="C239" s="205" t="s">
        <v>335</v>
      </c>
      <c r="D239" s="205" t="s">
        <v>136</v>
      </c>
      <c r="E239" s="206" t="s">
        <v>409</v>
      </c>
      <c r="F239" s="207" t="s">
        <v>410</v>
      </c>
      <c r="G239" s="208" t="s">
        <v>282</v>
      </c>
      <c r="H239" s="209">
        <v>1.214</v>
      </c>
      <c r="I239" s="210"/>
      <c r="J239" s="211">
        <f>ROUND(I239*H239,2)</f>
        <v>0</v>
      </c>
      <c r="K239" s="207" t="s">
        <v>140</v>
      </c>
      <c r="L239" s="45"/>
      <c r="M239" s="212" t="s">
        <v>19</v>
      </c>
      <c r="N239" s="213" t="s">
        <v>40</v>
      </c>
      <c r="O239" s="85"/>
      <c r="P239" s="214">
        <f>O239*H239</f>
        <v>0</v>
      </c>
      <c r="Q239" s="214">
        <v>1.095275</v>
      </c>
      <c r="R239" s="214">
        <f>Q239*H239</f>
        <v>1.32966385</v>
      </c>
      <c r="S239" s="214">
        <v>0</v>
      </c>
      <c r="T239" s="215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16" t="s">
        <v>141</v>
      </c>
      <c r="AT239" s="216" t="s">
        <v>136</v>
      </c>
      <c r="AU239" s="216" t="s">
        <v>79</v>
      </c>
      <c r="AY239" s="18" t="s">
        <v>134</v>
      </c>
      <c r="BE239" s="217">
        <f>IF(N239="základní",J239,0)</f>
        <v>0</v>
      </c>
      <c r="BF239" s="217">
        <f>IF(N239="snížená",J239,0)</f>
        <v>0</v>
      </c>
      <c r="BG239" s="217">
        <f>IF(N239="zákl. přenesená",J239,0)</f>
        <v>0</v>
      </c>
      <c r="BH239" s="217">
        <f>IF(N239="sníž. přenesená",J239,0)</f>
        <v>0</v>
      </c>
      <c r="BI239" s="217">
        <f>IF(N239="nulová",J239,0)</f>
        <v>0</v>
      </c>
      <c r="BJ239" s="18" t="s">
        <v>77</v>
      </c>
      <c r="BK239" s="217">
        <f>ROUND(I239*H239,2)</f>
        <v>0</v>
      </c>
      <c r="BL239" s="18" t="s">
        <v>141</v>
      </c>
      <c r="BM239" s="216" t="s">
        <v>768</v>
      </c>
    </row>
    <row r="240" s="2" customFormat="1">
      <c r="A240" s="39"/>
      <c r="B240" s="40"/>
      <c r="C240" s="41"/>
      <c r="D240" s="218" t="s">
        <v>143</v>
      </c>
      <c r="E240" s="41"/>
      <c r="F240" s="219" t="s">
        <v>412</v>
      </c>
      <c r="G240" s="41"/>
      <c r="H240" s="41"/>
      <c r="I240" s="220"/>
      <c r="J240" s="41"/>
      <c r="K240" s="41"/>
      <c r="L240" s="45"/>
      <c r="M240" s="221"/>
      <c r="N240" s="222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143</v>
      </c>
      <c r="AU240" s="18" t="s">
        <v>79</v>
      </c>
    </row>
    <row r="241" s="13" customFormat="1">
      <c r="A241" s="13"/>
      <c r="B241" s="223"/>
      <c r="C241" s="224"/>
      <c r="D241" s="225" t="s">
        <v>145</v>
      </c>
      <c r="E241" s="226" t="s">
        <v>19</v>
      </c>
      <c r="F241" s="227" t="s">
        <v>769</v>
      </c>
      <c r="G241" s="224"/>
      <c r="H241" s="228">
        <v>1.214</v>
      </c>
      <c r="I241" s="229"/>
      <c r="J241" s="224"/>
      <c r="K241" s="224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145</v>
      </c>
      <c r="AU241" s="234" t="s">
        <v>79</v>
      </c>
      <c r="AV241" s="13" t="s">
        <v>79</v>
      </c>
      <c r="AW241" s="13" t="s">
        <v>31</v>
      </c>
      <c r="AX241" s="13" t="s">
        <v>69</v>
      </c>
      <c r="AY241" s="234" t="s">
        <v>134</v>
      </c>
    </row>
    <row r="242" s="14" customFormat="1">
      <c r="A242" s="14"/>
      <c r="B242" s="235"/>
      <c r="C242" s="236"/>
      <c r="D242" s="225" t="s">
        <v>145</v>
      </c>
      <c r="E242" s="237" t="s">
        <v>19</v>
      </c>
      <c r="F242" s="238" t="s">
        <v>197</v>
      </c>
      <c r="G242" s="236"/>
      <c r="H242" s="239">
        <v>1.214</v>
      </c>
      <c r="I242" s="240"/>
      <c r="J242" s="236"/>
      <c r="K242" s="236"/>
      <c r="L242" s="241"/>
      <c r="M242" s="242"/>
      <c r="N242" s="243"/>
      <c r="O242" s="243"/>
      <c r="P242" s="243"/>
      <c r="Q242" s="243"/>
      <c r="R242" s="243"/>
      <c r="S242" s="243"/>
      <c r="T242" s="24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45" t="s">
        <v>145</v>
      </c>
      <c r="AU242" s="245" t="s">
        <v>79</v>
      </c>
      <c r="AV242" s="14" t="s">
        <v>141</v>
      </c>
      <c r="AW242" s="14" t="s">
        <v>31</v>
      </c>
      <c r="AX242" s="14" t="s">
        <v>77</v>
      </c>
      <c r="AY242" s="245" t="s">
        <v>134</v>
      </c>
    </row>
    <row r="243" s="2" customFormat="1" ht="44.25" customHeight="1">
      <c r="A243" s="39"/>
      <c r="B243" s="40"/>
      <c r="C243" s="205" t="s">
        <v>343</v>
      </c>
      <c r="D243" s="205" t="s">
        <v>136</v>
      </c>
      <c r="E243" s="206" t="s">
        <v>415</v>
      </c>
      <c r="F243" s="207" t="s">
        <v>416</v>
      </c>
      <c r="G243" s="208" t="s">
        <v>282</v>
      </c>
      <c r="H243" s="209">
        <v>0.48599999999999999</v>
      </c>
      <c r="I243" s="210"/>
      <c r="J243" s="211">
        <f>ROUND(I243*H243,2)</f>
        <v>0</v>
      </c>
      <c r="K243" s="207" t="s">
        <v>140</v>
      </c>
      <c r="L243" s="45"/>
      <c r="M243" s="212" t="s">
        <v>19</v>
      </c>
      <c r="N243" s="213" t="s">
        <v>40</v>
      </c>
      <c r="O243" s="85"/>
      <c r="P243" s="214">
        <f>O243*H243</f>
        <v>0</v>
      </c>
      <c r="Q243" s="214">
        <v>1.0395514030999999</v>
      </c>
      <c r="R243" s="214">
        <f>Q243*H243</f>
        <v>0.50522198190659995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141</v>
      </c>
      <c r="AT243" s="216" t="s">
        <v>136</v>
      </c>
      <c r="AU243" s="216" t="s">
        <v>79</v>
      </c>
      <c r="AY243" s="18" t="s">
        <v>134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77</v>
      </c>
      <c r="BK243" s="217">
        <f>ROUND(I243*H243,2)</f>
        <v>0</v>
      </c>
      <c r="BL243" s="18" t="s">
        <v>141</v>
      </c>
      <c r="BM243" s="216" t="s">
        <v>770</v>
      </c>
    </row>
    <row r="244" s="2" customFormat="1">
      <c r="A244" s="39"/>
      <c r="B244" s="40"/>
      <c r="C244" s="41"/>
      <c r="D244" s="218" t="s">
        <v>143</v>
      </c>
      <c r="E244" s="41"/>
      <c r="F244" s="219" t="s">
        <v>418</v>
      </c>
      <c r="G244" s="41"/>
      <c r="H244" s="41"/>
      <c r="I244" s="220"/>
      <c r="J244" s="41"/>
      <c r="K244" s="41"/>
      <c r="L244" s="45"/>
      <c r="M244" s="221"/>
      <c r="N244" s="222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143</v>
      </c>
      <c r="AU244" s="18" t="s">
        <v>79</v>
      </c>
    </row>
    <row r="245" s="13" customFormat="1">
      <c r="A245" s="13"/>
      <c r="B245" s="223"/>
      <c r="C245" s="224"/>
      <c r="D245" s="225" t="s">
        <v>145</v>
      </c>
      <c r="E245" s="226" t="s">
        <v>19</v>
      </c>
      <c r="F245" s="227" t="s">
        <v>771</v>
      </c>
      <c r="G245" s="224"/>
      <c r="H245" s="228">
        <v>0.48599999999999999</v>
      </c>
      <c r="I245" s="229"/>
      <c r="J245" s="224"/>
      <c r="K245" s="224"/>
      <c r="L245" s="230"/>
      <c r="M245" s="231"/>
      <c r="N245" s="232"/>
      <c r="O245" s="232"/>
      <c r="P245" s="232"/>
      <c r="Q245" s="232"/>
      <c r="R245" s="232"/>
      <c r="S245" s="232"/>
      <c r="T245" s="233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34" t="s">
        <v>145</v>
      </c>
      <c r="AU245" s="234" t="s">
        <v>79</v>
      </c>
      <c r="AV245" s="13" t="s">
        <v>79</v>
      </c>
      <c r="AW245" s="13" t="s">
        <v>31</v>
      </c>
      <c r="AX245" s="13" t="s">
        <v>77</v>
      </c>
      <c r="AY245" s="234" t="s">
        <v>134</v>
      </c>
    </row>
    <row r="246" s="12" customFormat="1" ht="22.8" customHeight="1">
      <c r="A246" s="12"/>
      <c r="B246" s="189"/>
      <c r="C246" s="190"/>
      <c r="D246" s="191" t="s">
        <v>68</v>
      </c>
      <c r="E246" s="203" t="s">
        <v>141</v>
      </c>
      <c r="F246" s="203" t="s">
        <v>420</v>
      </c>
      <c r="G246" s="190"/>
      <c r="H246" s="190"/>
      <c r="I246" s="193"/>
      <c r="J246" s="204">
        <f>BK246</f>
        <v>0</v>
      </c>
      <c r="K246" s="190"/>
      <c r="L246" s="195"/>
      <c r="M246" s="196"/>
      <c r="N246" s="197"/>
      <c r="O246" s="197"/>
      <c r="P246" s="198">
        <f>SUM(P247:P279)</f>
        <v>0</v>
      </c>
      <c r="Q246" s="197"/>
      <c r="R246" s="198">
        <f>SUM(R247:R279)</f>
        <v>295.49635710000001</v>
      </c>
      <c r="S246" s="197"/>
      <c r="T246" s="199">
        <f>SUM(T247:T279)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0" t="s">
        <v>77</v>
      </c>
      <c r="AT246" s="201" t="s">
        <v>68</v>
      </c>
      <c r="AU246" s="201" t="s">
        <v>77</v>
      </c>
      <c r="AY246" s="200" t="s">
        <v>134</v>
      </c>
      <c r="BK246" s="202">
        <f>SUM(BK247:BK279)</f>
        <v>0</v>
      </c>
    </row>
    <row r="247" s="2" customFormat="1" ht="16.5" customHeight="1">
      <c r="A247" s="39"/>
      <c r="B247" s="40"/>
      <c r="C247" s="205" t="s">
        <v>654</v>
      </c>
      <c r="D247" s="205" t="s">
        <v>136</v>
      </c>
      <c r="E247" s="206" t="s">
        <v>422</v>
      </c>
      <c r="F247" s="207" t="s">
        <v>423</v>
      </c>
      <c r="G247" s="208" t="s">
        <v>139</v>
      </c>
      <c r="H247" s="209">
        <v>19.010000000000002</v>
      </c>
      <c r="I247" s="210"/>
      <c r="J247" s="211">
        <f>ROUND(I247*H247,2)</f>
        <v>0</v>
      </c>
      <c r="K247" s="207" t="s">
        <v>140</v>
      </c>
      <c r="L247" s="45"/>
      <c r="M247" s="212" t="s">
        <v>19</v>
      </c>
      <c r="N247" s="213" t="s">
        <v>40</v>
      </c>
      <c r="O247" s="85"/>
      <c r="P247" s="214">
        <f>O247*H247</f>
        <v>0</v>
      </c>
      <c r="Q247" s="214">
        <v>0.34190999999999999</v>
      </c>
      <c r="R247" s="214">
        <f>Q247*H247</f>
        <v>6.4997091000000005</v>
      </c>
      <c r="S247" s="214">
        <v>0</v>
      </c>
      <c r="T247" s="215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16" t="s">
        <v>141</v>
      </c>
      <c r="AT247" s="216" t="s">
        <v>136</v>
      </c>
      <c r="AU247" s="216" t="s">
        <v>79</v>
      </c>
      <c r="AY247" s="18" t="s">
        <v>134</v>
      </c>
      <c r="BE247" s="217">
        <f>IF(N247="základní",J247,0)</f>
        <v>0</v>
      </c>
      <c r="BF247" s="217">
        <f>IF(N247="snížená",J247,0)</f>
        <v>0</v>
      </c>
      <c r="BG247" s="217">
        <f>IF(N247="zákl. přenesená",J247,0)</f>
        <v>0</v>
      </c>
      <c r="BH247" s="217">
        <f>IF(N247="sníž. přenesená",J247,0)</f>
        <v>0</v>
      </c>
      <c r="BI247" s="217">
        <f>IF(N247="nulová",J247,0)</f>
        <v>0</v>
      </c>
      <c r="BJ247" s="18" t="s">
        <v>77</v>
      </c>
      <c r="BK247" s="217">
        <f>ROUND(I247*H247,2)</f>
        <v>0</v>
      </c>
      <c r="BL247" s="18" t="s">
        <v>141</v>
      </c>
      <c r="BM247" s="216" t="s">
        <v>772</v>
      </c>
    </row>
    <row r="248" s="2" customFormat="1">
      <c r="A248" s="39"/>
      <c r="B248" s="40"/>
      <c r="C248" s="41"/>
      <c r="D248" s="218" t="s">
        <v>143</v>
      </c>
      <c r="E248" s="41"/>
      <c r="F248" s="219" t="s">
        <v>425</v>
      </c>
      <c r="G248" s="41"/>
      <c r="H248" s="41"/>
      <c r="I248" s="220"/>
      <c r="J248" s="41"/>
      <c r="K248" s="41"/>
      <c r="L248" s="45"/>
      <c r="M248" s="221"/>
      <c r="N248" s="222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143</v>
      </c>
      <c r="AU248" s="18" t="s">
        <v>79</v>
      </c>
    </row>
    <row r="249" s="13" customFormat="1">
      <c r="A249" s="13"/>
      <c r="B249" s="223"/>
      <c r="C249" s="224"/>
      <c r="D249" s="225" t="s">
        <v>145</v>
      </c>
      <c r="E249" s="226" t="s">
        <v>19</v>
      </c>
      <c r="F249" s="227" t="s">
        <v>659</v>
      </c>
      <c r="G249" s="224"/>
      <c r="H249" s="228">
        <v>2.4500000000000002</v>
      </c>
      <c r="I249" s="229"/>
      <c r="J249" s="224"/>
      <c r="K249" s="224"/>
      <c r="L249" s="230"/>
      <c r="M249" s="231"/>
      <c r="N249" s="232"/>
      <c r="O249" s="232"/>
      <c r="P249" s="232"/>
      <c r="Q249" s="232"/>
      <c r="R249" s="232"/>
      <c r="S249" s="232"/>
      <c r="T249" s="233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34" t="s">
        <v>145</v>
      </c>
      <c r="AU249" s="234" t="s">
        <v>79</v>
      </c>
      <c r="AV249" s="13" t="s">
        <v>79</v>
      </c>
      <c r="AW249" s="13" t="s">
        <v>31</v>
      </c>
      <c r="AX249" s="13" t="s">
        <v>69</v>
      </c>
      <c r="AY249" s="234" t="s">
        <v>134</v>
      </c>
    </row>
    <row r="250" s="13" customFormat="1">
      <c r="A250" s="13"/>
      <c r="B250" s="223"/>
      <c r="C250" s="224"/>
      <c r="D250" s="225" t="s">
        <v>145</v>
      </c>
      <c r="E250" s="226" t="s">
        <v>19</v>
      </c>
      <c r="F250" s="227" t="s">
        <v>773</v>
      </c>
      <c r="G250" s="224"/>
      <c r="H250" s="228">
        <v>16.559999999999999</v>
      </c>
      <c r="I250" s="229"/>
      <c r="J250" s="224"/>
      <c r="K250" s="224"/>
      <c r="L250" s="230"/>
      <c r="M250" s="231"/>
      <c r="N250" s="232"/>
      <c r="O250" s="232"/>
      <c r="P250" s="232"/>
      <c r="Q250" s="232"/>
      <c r="R250" s="232"/>
      <c r="S250" s="232"/>
      <c r="T250" s="233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4" t="s">
        <v>145</v>
      </c>
      <c r="AU250" s="234" t="s">
        <v>79</v>
      </c>
      <c r="AV250" s="13" t="s">
        <v>79</v>
      </c>
      <c r="AW250" s="13" t="s">
        <v>31</v>
      </c>
      <c r="AX250" s="13" t="s">
        <v>69</v>
      </c>
      <c r="AY250" s="234" t="s">
        <v>134</v>
      </c>
    </row>
    <row r="251" s="14" customFormat="1">
      <c r="A251" s="14"/>
      <c r="B251" s="235"/>
      <c r="C251" s="236"/>
      <c r="D251" s="225" t="s">
        <v>145</v>
      </c>
      <c r="E251" s="237" t="s">
        <v>19</v>
      </c>
      <c r="F251" s="238" t="s">
        <v>197</v>
      </c>
      <c r="G251" s="236"/>
      <c r="H251" s="239">
        <v>19.009999999999998</v>
      </c>
      <c r="I251" s="240"/>
      <c r="J251" s="236"/>
      <c r="K251" s="236"/>
      <c r="L251" s="241"/>
      <c r="M251" s="242"/>
      <c r="N251" s="243"/>
      <c r="O251" s="243"/>
      <c r="P251" s="243"/>
      <c r="Q251" s="243"/>
      <c r="R251" s="243"/>
      <c r="S251" s="243"/>
      <c r="T251" s="24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5" t="s">
        <v>145</v>
      </c>
      <c r="AU251" s="245" t="s">
        <v>79</v>
      </c>
      <c r="AV251" s="14" t="s">
        <v>141</v>
      </c>
      <c r="AW251" s="14" t="s">
        <v>31</v>
      </c>
      <c r="AX251" s="14" t="s">
        <v>77</v>
      </c>
      <c r="AY251" s="245" t="s">
        <v>134</v>
      </c>
    </row>
    <row r="252" s="2" customFormat="1" ht="24.15" customHeight="1">
      <c r="A252" s="39"/>
      <c r="B252" s="40"/>
      <c r="C252" s="205" t="s">
        <v>657</v>
      </c>
      <c r="D252" s="205" t="s">
        <v>136</v>
      </c>
      <c r="E252" s="206" t="s">
        <v>429</v>
      </c>
      <c r="F252" s="207" t="s">
        <v>430</v>
      </c>
      <c r="G252" s="208" t="s">
        <v>208</v>
      </c>
      <c r="H252" s="209">
        <v>29.949999999999999</v>
      </c>
      <c r="I252" s="210"/>
      <c r="J252" s="211">
        <f>ROUND(I252*H252,2)</f>
        <v>0</v>
      </c>
      <c r="K252" s="207" t="s">
        <v>140</v>
      </c>
      <c r="L252" s="45"/>
      <c r="M252" s="212" t="s">
        <v>19</v>
      </c>
      <c r="N252" s="213" t="s">
        <v>40</v>
      </c>
      <c r="O252" s="85"/>
      <c r="P252" s="214">
        <f>O252*H252</f>
        <v>0</v>
      </c>
      <c r="Q252" s="214">
        <v>2.4340799999999998</v>
      </c>
      <c r="R252" s="214">
        <f>Q252*H252</f>
        <v>72.900695999999996</v>
      </c>
      <c r="S252" s="214">
        <v>0</v>
      </c>
      <c r="T252" s="215">
        <f>S252*H252</f>
        <v>0</v>
      </c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R252" s="216" t="s">
        <v>141</v>
      </c>
      <c r="AT252" s="216" t="s">
        <v>136</v>
      </c>
      <c r="AU252" s="216" t="s">
        <v>79</v>
      </c>
      <c r="AY252" s="18" t="s">
        <v>134</v>
      </c>
      <c r="BE252" s="217">
        <f>IF(N252="základní",J252,0)</f>
        <v>0</v>
      </c>
      <c r="BF252" s="217">
        <f>IF(N252="snížená",J252,0)</f>
        <v>0</v>
      </c>
      <c r="BG252" s="217">
        <f>IF(N252="zákl. přenesená",J252,0)</f>
        <v>0</v>
      </c>
      <c r="BH252" s="217">
        <f>IF(N252="sníž. přenesená",J252,0)</f>
        <v>0</v>
      </c>
      <c r="BI252" s="217">
        <f>IF(N252="nulová",J252,0)</f>
        <v>0</v>
      </c>
      <c r="BJ252" s="18" t="s">
        <v>77</v>
      </c>
      <c r="BK252" s="217">
        <f>ROUND(I252*H252,2)</f>
        <v>0</v>
      </c>
      <c r="BL252" s="18" t="s">
        <v>141</v>
      </c>
      <c r="BM252" s="216" t="s">
        <v>774</v>
      </c>
    </row>
    <row r="253" s="2" customFormat="1">
      <c r="A253" s="39"/>
      <c r="B253" s="40"/>
      <c r="C253" s="41"/>
      <c r="D253" s="218" t="s">
        <v>143</v>
      </c>
      <c r="E253" s="41"/>
      <c r="F253" s="219" t="s">
        <v>432</v>
      </c>
      <c r="G253" s="41"/>
      <c r="H253" s="41"/>
      <c r="I253" s="220"/>
      <c r="J253" s="41"/>
      <c r="K253" s="41"/>
      <c r="L253" s="45"/>
      <c r="M253" s="221"/>
      <c r="N253" s="222"/>
      <c r="O253" s="85"/>
      <c r="P253" s="85"/>
      <c r="Q253" s="85"/>
      <c r="R253" s="85"/>
      <c r="S253" s="85"/>
      <c r="T253" s="86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T253" s="18" t="s">
        <v>143</v>
      </c>
      <c r="AU253" s="18" t="s">
        <v>79</v>
      </c>
    </row>
    <row r="254" s="13" customFormat="1">
      <c r="A254" s="13"/>
      <c r="B254" s="223"/>
      <c r="C254" s="224"/>
      <c r="D254" s="225" t="s">
        <v>145</v>
      </c>
      <c r="E254" s="226" t="s">
        <v>19</v>
      </c>
      <c r="F254" s="227" t="s">
        <v>775</v>
      </c>
      <c r="G254" s="224"/>
      <c r="H254" s="228">
        <v>28.809999999999999</v>
      </c>
      <c r="I254" s="229"/>
      <c r="J254" s="224"/>
      <c r="K254" s="224"/>
      <c r="L254" s="230"/>
      <c r="M254" s="231"/>
      <c r="N254" s="232"/>
      <c r="O254" s="232"/>
      <c r="P254" s="232"/>
      <c r="Q254" s="232"/>
      <c r="R254" s="232"/>
      <c r="S254" s="232"/>
      <c r="T254" s="23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34" t="s">
        <v>145</v>
      </c>
      <c r="AU254" s="234" t="s">
        <v>79</v>
      </c>
      <c r="AV254" s="13" t="s">
        <v>79</v>
      </c>
      <c r="AW254" s="13" t="s">
        <v>31</v>
      </c>
      <c r="AX254" s="13" t="s">
        <v>69</v>
      </c>
      <c r="AY254" s="234" t="s">
        <v>134</v>
      </c>
    </row>
    <row r="255" s="13" customFormat="1">
      <c r="A255" s="13"/>
      <c r="B255" s="223"/>
      <c r="C255" s="224"/>
      <c r="D255" s="225" t="s">
        <v>145</v>
      </c>
      <c r="E255" s="226" t="s">
        <v>19</v>
      </c>
      <c r="F255" s="227" t="s">
        <v>663</v>
      </c>
      <c r="G255" s="224"/>
      <c r="H255" s="228">
        <v>1.1399999999999999</v>
      </c>
      <c r="I255" s="229"/>
      <c r="J255" s="224"/>
      <c r="K255" s="224"/>
      <c r="L255" s="230"/>
      <c r="M255" s="231"/>
      <c r="N255" s="232"/>
      <c r="O255" s="232"/>
      <c r="P255" s="232"/>
      <c r="Q255" s="232"/>
      <c r="R255" s="232"/>
      <c r="S255" s="232"/>
      <c r="T255" s="233"/>
      <c r="U255" s="13"/>
      <c r="V255" s="13"/>
      <c r="W255" s="13"/>
      <c r="X255" s="13"/>
      <c r="Y255" s="13"/>
      <c r="Z255" s="13"/>
      <c r="AA255" s="13"/>
      <c r="AB255" s="13"/>
      <c r="AC255" s="13"/>
      <c r="AD255" s="13"/>
      <c r="AE255" s="13"/>
      <c r="AT255" s="234" t="s">
        <v>145</v>
      </c>
      <c r="AU255" s="234" t="s">
        <v>79</v>
      </c>
      <c r="AV255" s="13" t="s">
        <v>79</v>
      </c>
      <c r="AW255" s="13" t="s">
        <v>31</v>
      </c>
      <c r="AX255" s="13" t="s">
        <v>69</v>
      </c>
      <c r="AY255" s="234" t="s">
        <v>134</v>
      </c>
    </row>
    <row r="256" s="14" customFormat="1">
      <c r="A256" s="14"/>
      <c r="B256" s="235"/>
      <c r="C256" s="236"/>
      <c r="D256" s="225" t="s">
        <v>145</v>
      </c>
      <c r="E256" s="237" t="s">
        <v>19</v>
      </c>
      <c r="F256" s="238" t="s">
        <v>197</v>
      </c>
      <c r="G256" s="236"/>
      <c r="H256" s="239">
        <v>29.949999999999999</v>
      </c>
      <c r="I256" s="240"/>
      <c r="J256" s="236"/>
      <c r="K256" s="236"/>
      <c r="L256" s="241"/>
      <c r="M256" s="242"/>
      <c r="N256" s="243"/>
      <c r="O256" s="243"/>
      <c r="P256" s="243"/>
      <c r="Q256" s="243"/>
      <c r="R256" s="243"/>
      <c r="S256" s="243"/>
      <c r="T256" s="24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T256" s="245" t="s">
        <v>145</v>
      </c>
      <c r="AU256" s="245" t="s">
        <v>79</v>
      </c>
      <c r="AV256" s="14" t="s">
        <v>141</v>
      </c>
      <c r="AW256" s="14" t="s">
        <v>31</v>
      </c>
      <c r="AX256" s="14" t="s">
        <v>77</v>
      </c>
      <c r="AY256" s="245" t="s">
        <v>134</v>
      </c>
    </row>
    <row r="257" s="2" customFormat="1" ht="24.15" customHeight="1">
      <c r="A257" s="39"/>
      <c r="B257" s="40"/>
      <c r="C257" s="205" t="s">
        <v>350</v>
      </c>
      <c r="D257" s="205" t="s">
        <v>136</v>
      </c>
      <c r="E257" s="206" t="s">
        <v>435</v>
      </c>
      <c r="F257" s="207" t="s">
        <v>436</v>
      </c>
      <c r="G257" s="208" t="s">
        <v>208</v>
      </c>
      <c r="H257" s="209">
        <v>107.86</v>
      </c>
      <c r="I257" s="210"/>
      <c r="J257" s="211">
        <f>ROUND(I257*H257,2)</f>
        <v>0</v>
      </c>
      <c r="K257" s="207" t="s">
        <v>140</v>
      </c>
      <c r="L257" s="45"/>
      <c r="M257" s="212" t="s">
        <v>19</v>
      </c>
      <c r="N257" s="213" t="s">
        <v>40</v>
      </c>
      <c r="O257" s="85"/>
      <c r="P257" s="214">
        <f>O257*H257</f>
        <v>0</v>
      </c>
      <c r="Q257" s="214">
        <v>1.9967999999999999</v>
      </c>
      <c r="R257" s="214">
        <f>Q257*H257</f>
        <v>215.37484799999999</v>
      </c>
      <c r="S257" s="214">
        <v>0</v>
      </c>
      <c r="T257" s="215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16" t="s">
        <v>141</v>
      </c>
      <c r="AT257" s="216" t="s">
        <v>136</v>
      </c>
      <c r="AU257" s="216" t="s">
        <v>79</v>
      </c>
      <c r="AY257" s="18" t="s">
        <v>134</v>
      </c>
      <c r="BE257" s="217">
        <f>IF(N257="základní",J257,0)</f>
        <v>0</v>
      </c>
      <c r="BF257" s="217">
        <f>IF(N257="snížená",J257,0)</f>
        <v>0</v>
      </c>
      <c r="BG257" s="217">
        <f>IF(N257="zákl. přenesená",J257,0)</f>
        <v>0</v>
      </c>
      <c r="BH257" s="217">
        <f>IF(N257="sníž. přenesená",J257,0)</f>
        <v>0</v>
      </c>
      <c r="BI257" s="217">
        <f>IF(N257="nulová",J257,0)</f>
        <v>0</v>
      </c>
      <c r="BJ257" s="18" t="s">
        <v>77</v>
      </c>
      <c r="BK257" s="217">
        <f>ROUND(I257*H257,2)</f>
        <v>0</v>
      </c>
      <c r="BL257" s="18" t="s">
        <v>141</v>
      </c>
      <c r="BM257" s="216" t="s">
        <v>776</v>
      </c>
    </row>
    <row r="258" s="2" customFormat="1">
      <c r="A258" s="39"/>
      <c r="B258" s="40"/>
      <c r="C258" s="41"/>
      <c r="D258" s="218" t="s">
        <v>143</v>
      </c>
      <c r="E258" s="41"/>
      <c r="F258" s="219" t="s">
        <v>438</v>
      </c>
      <c r="G258" s="41"/>
      <c r="H258" s="41"/>
      <c r="I258" s="220"/>
      <c r="J258" s="41"/>
      <c r="K258" s="41"/>
      <c r="L258" s="45"/>
      <c r="M258" s="221"/>
      <c r="N258" s="222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143</v>
      </c>
      <c r="AU258" s="18" t="s">
        <v>79</v>
      </c>
    </row>
    <row r="259" s="13" customFormat="1">
      <c r="A259" s="13"/>
      <c r="B259" s="223"/>
      <c r="C259" s="224"/>
      <c r="D259" s="225" t="s">
        <v>145</v>
      </c>
      <c r="E259" s="226" t="s">
        <v>19</v>
      </c>
      <c r="F259" s="227" t="s">
        <v>777</v>
      </c>
      <c r="G259" s="224"/>
      <c r="H259" s="228">
        <v>7.5999999999999996</v>
      </c>
      <c r="I259" s="229"/>
      <c r="J259" s="224"/>
      <c r="K259" s="224"/>
      <c r="L259" s="230"/>
      <c r="M259" s="231"/>
      <c r="N259" s="232"/>
      <c r="O259" s="232"/>
      <c r="P259" s="232"/>
      <c r="Q259" s="232"/>
      <c r="R259" s="232"/>
      <c r="S259" s="232"/>
      <c r="T259" s="233"/>
      <c r="U259" s="13"/>
      <c r="V259" s="13"/>
      <c r="W259" s="13"/>
      <c r="X259" s="13"/>
      <c r="Y259" s="13"/>
      <c r="Z259" s="13"/>
      <c r="AA259" s="13"/>
      <c r="AB259" s="13"/>
      <c r="AC259" s="13"/>
      <c r="AD259" s="13"/>
      <c r="AE259" s="13"/>
      <c r="AT259" s="234" t="s">
        <v>145</v>
      </c>
      <c r="AU259" s="234" t="s">
        <v>79</v>
      </c>
      <c r="AV259" s="13" t="s">
        <v>79</v>
      </c>
      <c r="AW259" s="13" t="s">
        <v>31</v>
      </c>
      <c r="AX259" s="13" t="s">
        <v>69</v>
      </c>
      <c r="AY259" s="234" t="s">
        <v>134</v>
      </c>
    </row>
    <row r="260" s="13" customFormat="1">
      <c r="A260" s="13"/>
      <c r="B260" s="223"/>
      <c r="C260" s="224"/>
      <c r="D260" s="225" t="s">
        <v>145</v>
      </c>
      <c r="E260" s="226" t="s">
        <v>19</v>
      </c>
      <c r="F260" s="227" t="s">
        <v>778</v>
      </c>
      <c r="G260" s="224"/>
      <c r="H260" s="228">
        <v>9.1999999999999993</v>
      </c>
      <c r="I260" s="229"/>
      <c r="J260" s="224"/>
      <c r="K260" s="224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145</v>
      </c>
      <c r="AU260" s="234" t="s">
        <v>79</v>
      </c>
      <c r="AV260" s="13" t="s">
        <v>79</v>
      </c>
      <c r="AW260" s="13" t="s">
        <v>31</v>
      </c>
      <c r="AX260" s="13" t="s">
        <v>69</v>
      </c>
      <c r="AY260" s="234" t="s">
        <v>134</v>
      </c>
    </row>
    <row r="261" s="13" customFormat="1">
      <c r="A261" s="13"/>
      <c r="B261" s="223"/>
      <c r="C261" s="224"/>
      <c r="D261" s="225" t="s">
        <v>145</v>
      </c>
      <c r="E261" s="226" t="s">
        <v>19</v>
      </c>
      <c r="F261" s="227" t="s">
        <v>779</v>
      </c>
      <c r="G261" s="224"/>
      <c r="H261" s="228">
        <v>81</v>
      </c>
      <c r="I261" s="229"/>
      <c r="J261" s="224"/>
      <c r="K261" s="224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145</v>
      </c>
      <c r="AU261" s="234" t="s">
        <v>79</v>
      </c>
      <c r="AV261" s="13" t="s">
        <v>79</v>
      </c>
      <c r="AW261" s="13" t="s">
        <v>31</v>
      </c>
      <c r="AX261" s="13" t="s">
        <v>69</v>
      </c>
      <c r="AY261" s="234" t="s">
        <v>134</v>
      </c>
    </row>
    <row r="262" s="13" customFormat="1">
      <c r="A262" s="13"/>
      <c r="B262" s="223"/>
      <c r="C262" s="224"/>
      <c r="D262" s="225" t="s">
        <v>145</v>
      </c>
      <c r="E262" s="226" t="s">
        <v>19</v>
      </c>
      <c r="F262" s="227" t="s">
        <v>780</v>
      </c>
      <c r="G262" s="224"/>
      <c r="H262" s="228">
        <v>4.5599999999999996</v>
      </c>
      <c r="I262" s="229"/>
      <c r="J262" s="224"/>
      <c r="K262" s="224"/>
      <c r="L262" s="230"/>
      <c r="M262" s="231"/>
      <c r="N262" s="232"/>
      <c r="O262" s="232"/>
      <c r="P262" s="232"/>
      <c r="Q262" s="232"/>
      <c r="R262" s="232"/>
      <c r="S262" s="232"/>
      <c r="T262" s="233"/>
      <c r="U262" s="13"/>
      <c r="V262" s="13"/>
      <c r="W262" s="13"/>
      <c r="X262" s="13"/>
      <c r="Y262" s="13"/>
      <c r="Z262" s="13"/>
      <c r="AA262" s="13"/>
      <c r="AB262" s="13"/>
      <c r="AC262" s="13"/>
      <c r="AD262" s="13"/>
      <c r="AE262" s="13"/>
      <c r="AT262" s="234" t="s">
        <v>145</v>
      </c>
      <c r="AU262" s="234" t="s">
        <v>79</v>
      </c>
      <c r="AV262" s="13" t="s">
        <v>79</v>
      </c>
      <c r="AW262" s="13" t="s">
        <v>31</v>
      </c>
      <c r="AX262" s="13" t="s">
        <v>69</v>
      </c>
      <c r="AY262" s="234" t="s">
        <v>134</v>
      </c>
    </row>
    <row r="263" s="13" customFormat="1">
      <c r="A263" s="13"/>
      <c r="B263" s="223"/>
      <c r="C263" s="224"/>
      <c r="D263" s="225" t="s">
        <v>145</v>
      </c>
      <c r="E263" s="226" t="s">
        <v>19</v>
      </c>
      <c r="F263" s="227" t="s">
        <v>781</v>
      </c>
      <c r="G263" s="224"/>
      <c r="H263" s="228">
        <v>3.1400000000000001</v>
      </c>
      <c r="I263" s="229"/>
      <c r="J263" s="224"/>
      <c r="K263" s="224"/>
      <c r="L263" s="230"/>
      <c r="M263" s="231"/>
      <c r="N263" s="232"/>
      <c r="O263" s="232"/>
      <c r="P263" s="232"/>
      <c r="Q263" s="232"/>
      <c r="R263" s="232"/>
      <c r="S263" s="232"/>
      <c r="T263" s="233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34" t="s">
        <v>145</v>
      </c>
      <c r="AU263" s="234" t="s">
        <v>79</v>
      </c>
      <c r="AV263" s="13" t="s">
        <v>79</v>
      </c>
      <c r="AW263" s="13" t="s">
        <v>31</v>
      </c>
      <c r="AX263" s="13" t="s">
        <v>69</v>
      </c>
      <c r="AY263" s="234" t="s">
        <v>134</v>
      </c>
    </row>
    <row r="264" s="13" customFormat="1">
      <c r="A264" s="13"/>
      <c r="B264" s="223"/>
      <c r="C264" s="224"/>
      <c r="D264" s="225" t="s">
        <v>145</v>
      </c>
      <c r="E264" s="226" t="s">
        <v>19</v>
      </c>
      <c r="F264" s="227" t="s">
        <v>782</v>
      </c>
      <c r="G264" s="224"/>
      <c r="H264" s="228">
        <v>2.3599999999999999</v>
      </c>
      <c r="I264" s="229"/>
      <c r="J264" s="224"/>
      <c r="K264" s="224"/>
      <c r="L264" s="230"/>
      <c r="M264" s="231"/>
      <c r="N264" s="232"/>
      <c r="O264" s="232"/>
      <c r="P264" s="232"/>
      <c r="Q264" s="232"/>
      <c r="R264" s="232"/>
      <c r="S264" s="232"/>
      <c r="T264" s="233"/>
      <c r="U264" s="13"/>
      <c r="V264" s="13"/>
      <c r="W264" s="13"/>
      <c r="X264" s="13"/>
      <c r="Y264" s="13"/>
      <c r="Z264" s="13"/>
      <c r="AA264" s="13"/>
      <c r="AB264" s="13"/>
      <c r="AC264" s="13"/>
      <c r="AD264" s="13"/>
      <c r="AE264" s="13"/>
      <c r="AT264" s="234" t="s">
        <v>145</v>
      </c>
      <c r="AU264" s="234" t="s">
        <v>79</v>
      </c>
      <c r="AV264" s="13" t="s">
        <v>79</v>
      </c>
      <c r="AW264" s="13" t="s">
        <v>31</v>
      </c>
      <c r="AX264" s="13" t="s">
        <v>69</v>
      </c>
      <c r="AY264" s="234" t="s">
        <v>134</v>
      </c>
    </row>
    <row r="265" s="14" customFormat="1">
      <c r="A265" s="14"/>
      <c r="B265" s="235"/>
      <c r="C265" s="236"/>
      <c r="D265" s="225" t="s">
        <v>145</v>
      </c>
      <c r="E265" s="237" t="s">
        <v>19</v>
      </c>
      <c r="F265" s="238" t="s">
        <v>197</v>
      </c>
      <c r="G265" s="236"/>
      <c r="H265" s="239">
        <v>107.86</v>
      </c>
      <c r="I265" s="240"/>
      <c r="J265" s="236"/>
      <c r="K265" s="236"/>
      <c r="L265" s="241"/>
      <c r="M265" s="242"/>
      <c r="N265" s="243"/>
      <c r="O265" s="243"/>
      <c r="P265" s="243"/>
      <c r="Q265" s="243"/>
      <c r="R265" s="243"/>
      <c r="S265" s="243"/>
      <c r="T265" s="24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T265" s="245" t="s">
        <v>145</v>
      </c>
      <c r="AU265" s="245" t="s">
        <v>79</v>
      </c>
      <c r="AV265" s="14" t="s">
        <v>141</v>
      </c>
      <c r="AW265" s="14" t="s">
        <v>31</v>
      </c>
      <c r="AX265" s="14" t="s">
        <v>77</v>
      </c>
      <c r="AY265" s="245" t="s">
        <v>134</v>
      </c>
    </row>
    <row r="266" s="2" customFormat="1" ht="16.5" customHeight="1">
      <c r="A266" s="39"/>
      <c r="B266" s="40"/>
      <c r="C266" s="205" t="s">
        <v>356</v>
      </c>
      <c r="D266" s="205" t="s">
        <v>136</v>
      </c>
      <c r="E266" s="206" t="s">
        <v>445</v>
      </c>
      <c r="F266" s="207" t="s">
        <v>446</v>
      </c>
      <c r="G266" s="208" t="s">
        <v>139</v>
      </c>
      <c r="H266" s="209">
        <v>107.86</v>
      </c>
      <c r="I266" s="210"/>
      <c r="J266" s="211">
        <f>ROUND(I266*H266,2)</f>
        <v>0</v>
      </c>
      <c r="K266" s="207" t="s">
        <v>140</v>
      </c>
      <c r="L266" s="45"/>
      <c r="M266" s="212" t="s">
        <v>19</v>
      </c>
      <c r="N266" s="213" t="s">
        <v>40</v>
      </c>
      <c r="O266" s="85"/>
      <c r="P266" s="214">
        <f>O266*H266</f>
        <v>0</v>
      </c>
      <c r="Q266" s="214">
        <v>0</v>
      </c>
      <c r="R266" s="214">
        <f>Q266*H266</f>
        <v>0</v>
      </c>
      <c r="S266" s="214">
        <v>0</v>
      </c>
      <c r="T266" s="215">
        <f>S266*H266</f>
        <v>0</v>
      </c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R266" s="216" t="s">
        <v>141</v>
      </c>
      <c r="AT266" s="216" t="s">
        <v>136</v>
      </c>
      <c r="AU266" s="216" t="s">
        <v>79</v>
      </c>
      <c r="AY266" s="18" t="s">
        <v>134</v>
      </c>
      <c r="BE266" s="217">
        <f>IF(N266="základní",J266,0)</f>
        <v>0</v>
      </c>
      <c r="BF266" s="217">
        <f>IF(N266="snížená",J266,0)</f>
        <v>0</v>
      </c>
      <c r="BG266" s="217">
        <f>IF(N266="zákl. přenesená",J266,0)</f>
        <v>0</v>
      </c>
      <c r="BH266" s="217">
        <f>IF(N266="sníž. přenesená",J266,0)</f>
        <v>0</v>
      </c>
      <c r="BI266" s="217">
        <f>IF(N266="nulová",J266,0)</f>
        <v>0</v>
      </c>
      <c r="BJ266" s="18" t="s">
        <v>77</v>
      </c>
      <c r="BK266" s="217">
        <f>ROUND(I266*H266,2)</f>
        <v>0</v>
      </c>
      <c r="BL266" s="18" t="s">
        <v>141</v>
      </c>
      <c r="BM266" s="216" t="s">
        <v>783</v>
      </c>
    </row>
    <row r="267" s="2" customFormat="1">
      <c r="A267" s="39"/>
      <c r="B267" s="40"/>
      <c r="C267" s="41"/>
      <c r="D267" s="218" t="s">
        <v>143</v>
      </c>
      <c r="E267" s="41"/>
      <c r="F267" s="219" t="s">
        <v>448</v>
      </c>
      <c r="G267" s="41"/>
      <c r="H267" s="41"/>
      <c r="I267" s="220"/>
      <c r="J267" s="41"/>
      <c r="K267" s="41"/>
      <c r="L267" s="45"/>
      <c r="M267" s="221"/>
      <c r="N267" s="222"/>
      <c r="O267" s="85"/>
      <c r="P267" s="85"/>
      <c r="Q267" s="85"/>
      <c r="R267" s="85"/>
      <c r="S267" s="85"/>
      <c r="T267" s="86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T267" s="18" t="s">
        <v>143</v>
      </c>
      <c r="AU267" s="18" t="s">
        <v>79</v>
      </c>
    </row>
    <row r="268" s="13" customFormat="1">
      <c r="A268" s="13"/>
      <c r="B268" s="223"/>
      <c r="C268" s="224"/>
      <c r="D268" s="225" t="s">
        <v>145</v>
      </c>
      <c r="E268" s="226" t="s">
        <v>19</v>
      </c>
      <c r="F268" s="227" t="s">
        <v>777</v>
      </c>
      <c r="G268" s="224"/>
      <c r="H268" s="228">
        <v>7.5999999999999996</v>
      </c>
      <c r="I268" s="229"/>
      <c r="J268" s="224"/>
      <c r="K268" s="224"/>
      <c r="L268" s="230"/>
      <c r="M268" s="231"/>
      <c r="N268" s="232"/>
      <c r="O268" s="232"/>
      <c r="P268" s="232"/>
      <c r="Q268" s="232"/>
      <c r="R268" s="232"/>
      <c r="S268" s="232"/>
      <c r="T268" s="233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4" t="s">
        <v>145</v>
      </c>
      <c r="AU268" s="234" t="s">
        <v>79</v>
      </c>
      <c r="AV268" s="13" t="s">
        <v>79</v>
      </c>
      <c r="AW268" s="13" t="s">
        <v>31</v>
      </c>
      <c r="AX268" s="13" t="s">
        <v>69</v>
      </c>
      <c r="AY268" s="234" t="s">
        <v>134</v>
      </c>
    </row>
    <row r="269" s="13" customFormat="1">
      <c r="A269" s="13"/>
      <c r="B269" s="223"/>
      <c r="C269" s="224"/>
      <c r="D269" s="225" t="s">
        <v>145</v>
      </c>
      <c r="E269" s="226" t="s">
        <v>19</v>
      </c>
      <c r="F269" s="227" t="s">
        <v>778</v>
      </c>
      <c r="G269" s="224"/>
      <c r="H269" s="228">
        <v>9.1999999999999993</v>
      </c>
      <c r="I269" s="229"/>
      <c r="J269" s="224"/>
      <c r="K269" s="224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145</v>
      </c>
      <c r="AU269" s="234" t="s">
        <v>79</v>
      </c>
      <c r="AV269" s="13" t="s">
        <v>79</v>
      </c>
      <c r="AW269" s="13" t="s">
        <v>31</v>
      </c>
      <c r="AX269" s="13" t="s">
        <v>69</v>
      </c>
      <c r="AY269" s="234" t="s">
        <v>134</v>
      </c>
    </row>
    <row r="270" s="13" customFormat="1">
      <c r="A270" s="13"/>
      <c r="B270" s="223"/>
      <c r="C270" s="224"/>
      <c r="D270" s="225" t="s">
        <v>145</v>
      </c>
      <c r="E270" s="226" t="s">
        <v>19</v>
      </c>
      <c r="F270" s="227" t="s">
        <v>779</v>
      </c>
      <c r="G270" s="224"/>
      <c r="H270" s="228">
        <v>81</v>
      </c>
      <c r="I270" s="229"/>
      <c r="J270" s="224"/>
      <c r="K270" s="224"/>
      <c r="L270" s="230"/>
      <c r="M270" s="231"/>
      <c r="N270" s="232"/>
      <c r="O270" s="232"/>
      <c r="P270" s="232"/>
      <c r="Q270" s="232"/>
      <c r="R270" s="232"/>
      <c r="S270" s="232"/>
      <c r="T270" s="233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34" t="s">
        <v>145</v>
      </c>
      <c r="AU270" s="234" t="s">
        <v>79</v>
      </c>
      <c r="AV270" s="13" t="s">
        <v>79</v>
      </c>
      <c r="AW270" s="13" t="s">
        <v>31</v>
      </c>
      <c r="AX270" s="13" t="s">
        <v>69</v>
      </c>
      <c r="AY270" s="234" t="s">
        <v>134</v>
      </c>
    </row>
    <row r="271" s="13" customFormat="1">
      <c r="A271" s="13"/>
      <c r="B271" s="223"/>
      <c r="C271" s="224"/>
      <c r="D271" s="225" t="s">
        <v>145</v>
      </c>
      <c r="E271" s="226" t="s">
        <v>19</v>
      </c>
      <c r="F271" s="227" t="s">
        <v>780</v>
      </c>
      <c r="G271" s="224"/>
      <c r="H271" s="228">
        <v>4.5599999999999996</v>
      </c>
      <c r="I271" s="229"/>
      <c r="J271" s="224"/>
      <c r="K271" s="224"/>
      <c r="L271" s="230"/>
      <c r="M271" s="231"/>
      <c r="N271" s="232"/>
      <c r="O271" s="232"/>
      <c r="P271" s="232"/>
      <c r="Q271" s="232"/>
      <c r="R271" s="232"/>
      <c r="S271" s="232"/>
      <c r="T271" s="233"/>
      <c r="U271" s="13"/>
      <c r="V271" s="13"/>
      <c r="W271" s="13"/>
      <c r="X271" s="13"/>
      <c r="Y271" s="13"/>
      <c r="Z271" s="13"/>
      <c r="AA271" s="13"/>
      <c r="AB271" s="13"/>
      <c r="AC271" s="13"/>
      <c r="AD271" s="13"/>
      <c r="AE271" s="13"/>
      <c r="AT271" s="234" t="s">
        <v>145</v>
      </c>
      <c r="AU271" s="234" t="s">
        <v>79</v>
      </c>
      <c r="AV271" s="13" t="s">
        <v>79</v>
      </c>
      <c r="AW271" s="13" t="s">
        <v>31</v>
      </c>
      <c r="AX271" s="13" t="s">
        <v>69</v>
      </c>
      <c r="AY271" s="234" t="s">
        <v>134</v>
      </c>
    </row>
    <row r="272" s="13" customFormat="1">
      <c r="A272" s="13"/>
      <c r="B272" s="223"/>
      <c r="C272" s="224"/>
      <c r="D272" s="225" t="s">
        <v>145</v>
      </c>
      <c r="E272" s="226" t="s">
        <v>19</v>
      </c>
      <c r="F272" s="227" t="s">
        <v>781</v>
      </c>
      <c r="G272" s="224"/>
      <c r="H272" s="228">
        <v>3.1400000000000001</v>
      </c>
      <c r="I272" s="229"/>
      <c r="J272" s="224"/>
      <c r="K272" s="224"/>
      <c r="L272" s="230"/>
      <c r="M272" s="231"/>
      <c r="N272" s="232"/>
      <c r="O272" s="232"/>
      <c r="P272" s="232"/>
      <c r="Q272" s="232"/>
      <c r="R272" s="232"/>
      <c r="S272" s="232"/>
      <c r="T272" s="233"/>
      <c r="U272" s="13"/>
      <c r="V272" s="13"/>
      <c r="W272" s="13"/>
      <c r="X272" s="13"/>
      <c r="Y272" s="13"/>
      <c r="Z272" s="13"/>
      <c r="AA272" s="13"/>
      <c r="AB272" s="13"/>
      <c r="AC272" s="13"/>
      <c r="AD272" s="13"/>
      <c r="AE272" s="13"/>
      <c r="AT272" s="234" t="s">
        <v>145</v>
      </c>
      <c r="AU272" s="234" t="s">
        <v>79</v>
      </c>
      <c r="AV272" s="13" t="s">
        <v>79</v>
      </c>
      <c r="AW272" s="13" t="s">
        <v>31</v>
      </c>
      <c r="AX272" s="13" t="s">
        <v>69</v>
      </c>
      <c r="AY272" s="234" t="s">
        <v>134</v>
      </c>
    </row>
    <row r="273" s="13" customFormat="1">
      <c r="A273" s="13"/>
      <c r="B273" s="223"/>
      <c r="C273" s="224"/>
      <c r="D273" s="225" t="s">
        <v>145</v>
      </c>
      <c r="E273" s="226" t="s">
        <v>19</v>
      </c>
      <c r="F273" s="227" t="s">
        <v>782</v>
      </c>
      <c r="G273" s="224"/>
      <c r="H273" s="228">
        <v>2.3599999999999999</v>
      </c>
      <c r="I273" s="229"/>
      <c r="J273" s="224"/>
      <c r="K273" s="224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145</v>
      </c>
      <c r="AU273" s="234" t="s">
        <v>79</v>
      </c>
      <c r="AV273" s="13" t="s">
        <v>79</v>
      </c>
      <c r="AW273" s="13" t="s">
        <v>31</v>
      </c>
      <c r="AX273" s="13" t="s">
        <v>69</v>
      </c>
      <c r="AY273" s="234" t="s">
        <v>134</v>
      </c>
    </row>
    <row r="274" s="14" customFormat="1">
      <c r="A274" s="14"/>
      <c r="B274" s="235"/>
      <c r="C274" s="236"/>
      <c r="D274" s="225" t="s">
        <v>145</v>
      </c>
      <c r="E274" s="237" t="s">
        <v>19</v>
      </c>
      <c r="F274" s="238" t="s">
        <v>197</v>
      </c>
      <c r="G274" s="236"/>
      <c r="H274" s="239">
        <v>107.86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145</v>
      </c>
      <c r="AU274" s="245" t="s">
        <v>79</v>
      </c>
      <c r="AV274" s="14" t="s">
        <v>141</v>
      </c>
      <c r="AW274" s="14" t="s">
        <v>31</v>
      </c>
      <c r="AX274" s="14" t="s">
        <v>77</v>
      </c>
      <c r="AY274" s="245" t="s">
        <v>134</v>
      </c>
    </row>
    <row r="275" s="2" customFormat="1" ht="33" customHeight="1">
      <c r="A275" s="39"/>
      <c r="B275" s="40"/>
      <c r="C275" s="205" t="s">
        <v>361</v>
      </c>
      <c r="D275" s="205" t="s">
        <v>136</v>
      </c>
      <c r="E275" s="206" t="s">
        <v>450</v>
      </c>
      <c r="F275" s="207" t="s">
        <v>451</v>
      </c>
      <c r="G275" s="208" t="s">
        <v>452</v>
      </c>
      <c r="H275" s="209">
        <v>8.3000000000000007</v>
      </c>
      <c r="I275" s="210"/>
      <c r="J275" s="211">
        <f>ROUND(I275*H275,2)</f>
        <v>0</v>
      </c>
      <c r="K275" s="207" t="s">
        <v>140</v>
      </c>
      <c r="L275" s="45"/>
      <c r="M275" s="212" t="s">
        <v>19</v>
      </c>
      <c r="N275" s="213" t="s">
        <v>40</v>
      </c>
      <c r="O275" s="85"/>
      <c r="P275" s="214">
        <f>O275*H275</f>
        <v>0</v>
      </c>
      <c r="Q275" s="214">
        <v>0.086879999999999999</v>
      </c>
      <c r="R275" s="214">
        <f>Q275*H275</f>
        <v>0.72110400000000008</v>
      </c>
      <c r="S275" s="214">
        <v>0</v>
      </c>
      <c r="T275" s="215">
        <f>S275*H275</f>
        <v>0</v>
      </c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R275" s="216" t="s">
        <v>141</v>
      </c>
      <c r="AT275" s="216" t="s">
        <v>136</v>
      </c>
      <c r="AU275" s="216" t="s">
        <v>79</v>
      </c>
      <c r="AY275" s="18" t="s">
        <v>134</v>
      </c>
      <c r="BE275" s="217">
        <f>IF(N275="základní",J275,0)</f>
        <v>0</v>
      </c>
      <c r="BF275" s="217">
        <f>IF(N275="snížená",J275,0)</f>
        <v>0</v>
      </c>
      <c r="BG275" s="217">
        <f>IF(N275="zákl. přenesená",J275,0)</f>
        <v>0</v>
      </c>
      <c r="BH275" s="217">
        <f>IF(N275="sníž. přenesená",J275,0)</f>
        <v>0</v>
      </c>
      <c r="BI275" s="217">
        <f>IF(N275="nulová",J275,0)</f>
        <v>0</v>
      </c>
      <c r="BJ275" s="18" t="s">
        <v>77</v>
      </c>
      <c r="BK275" s="217">
        <f>ROUND(I275*H275,2)</f>
        <v>0</v>
      </c>
      <c r="BL275" s="18" t="s">
        <v>141</v>
      </c>
      <c r="BM275" s="216" t="s">
        <v>784</v>
      </c>
    </row>
    <row r="276" s="2" customFormat="1">
      <c r="A276" s="39"/>
      <c r="B276" s="40"/>
      <c r="C276" s="41"/>
      <c r="D276" s="218" t="s">
        <v>143</v>
      </c>
      <c r="E276" s="41"/>
      <c r="F276" s="219" t="s">
        <v>454</v>
      </c>
      <c r="G276" s="41"/>
      <c r="H276" s="41"/>
      <c r="I276" s="220"/>
      <c r="J276" s="41"/>
      <c r="K276" s="41"/>
      <c r="L276" s="45"/>
      <c r="M276" s="221"/>
      <c r="N276" s="222"/>
      <c r="O276" s="85"/>
      <c r="P276" s="85"/>
      <c r="Q276" s="85"/>
      <c r="R276" s="85"/>
      <c r="S276" s="85"/>
      <c r="T276" s="86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T276" s="18" t="s">
        <v>143</v>
      </c>
      <c r="AU276" s="18" t="s">
        <v>79</v>
      </c>
    </row>
    <row r="277" s="13" customFormat="1">
      <c r="A277" s="13"/>
      <c r="B277" s="223"/>
      <c r="C277" s="224"/>
      <c r="D277" s="225" t="s">
        <v>145</v>
      </c>
      <c r="E277" s="226" t="s">
        <v>19</v>
      </c>
      <c r="F277" s="227" t="s">
        <v>785</v>
      </c>
      <c r="G277" s="224"/>
      <c r="H277" s="228">
        <v>5.5</v>
      </c>
      <c r="I277" s="229"/>
      <c r="J277" s="224"/>
      <c r="K277" s="224"/>
      <c r="L277" s="230"/>
      <c r="M277" s="231"/>
      <c r="N277" s="232"/>
      <c r="O277" s="232"/>
      <c r="P277" s="232"/>
      <c r="Q277" s="232"/>
      <c r="R277" s="232"/>
      <c r="S277" s="232"/>
      <c r="T277" s="233"/>
      <c r="U277" s="13"/>
      <c r="V277" s="13"/>
      <c r="W277" s="13"/>
      <c r="X277" s="13"/>
      <c r="Y277" s="13"/>
      <c r="Z277" s="13"/>
      <c r="AA277" s="13"/>
      <c r="AB277" s="13"/>
      <c r="AC277" s="13"/>
      <c r="AD277" s="13"/>
      <c r="AE277" s="13"/>
      <c r="AT277" s="234" t="s">
        <v>145</v>
      </c>
      <c r="AU277" s="234" t="s">
        <v>79</v>
      </c>
      <c r="AV277" s="13" t="s">
        <v>79</v>
      </c>
      <c r="AW277" s="13" t="s">
        <v>31</v>
      </c>
      <c r="AX277" s="13" t="s">
        <v>69</v>
      </c>
      <c r="AY277" s="234" t="s">
        <v>134</v>
      </c>
    </row>
    <row r="278" s="13" customFormat="1">
      <c r="A278" s="13"/>
      <c r="B278" s="223"/>
      <c r="C278" s="224"/>
      <c r="D278" s="225" t="s">
        <v>145</v>
      </c>
      <c r="E278" s="226" t="s">
        <v>19</v>
      </c>
      <c r="F278" s="227" t="s">
        <v>456</v>
      </c>
      <c r="G278" s="224"/>
      <c r="H278" s="228">
        <v>2.7999999999999998</v>
      </c>
      <c r="I278" s="229"/>
      <c r="J278" s="224"/>
      <c r="K278" s="224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145</v>
      </c>
      <c r="AU278" s="234" t="s">
        <v>79</v>
      </c>
      <c r="AV278" s="13" t="s">
        <v>79</v>
      </c>
      <c r="AW278" s="13" t="s">
        <v>31</v>
      </c>
      <c r="AX278" s="13" t="s">
        <v>69</v>
      </c>
      <c r="AY278" s="234" t="s">
        <v>134</v>
      </c>
    </row>
    <row r="279" s="14" customFormat="1">
      <c r="A279" s="14"/>
      <c r="B279" s="235"/>
      <c r="C279" s="236"/>
      <c r="D279" s="225" t="s">
        <v>145</v>
      </c>
      <c r="E279" s="237" t="s">
        <v>19</v>
      </c>
      <c r="F279" s="238" t="s">
        <v>197</v>
      </c>
      <c r="G279" s="236"/>
      <c r="H279" s="239">
        <v>8.3000000000000007</v>
      </c>
      <c r="I279" s="240"/>
      <c r="J279" s="236"/>
      <c r="K279" s="236"/>
      <c r="L279" s="241"/>
      <c r="M279" s="242"/>
      <c r="N279" s="243"/>
      <c r="O279" s="243"/>
      <c r="P279" s="243"/>
      <c r="Q279" s="243"/>
      <c r="R279" s="243"/>
      <c r="S279" s="243"/>
      <c r="T279" s="24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T279" s="245" t="s">
        <v>145</v>
      </c>
      <c r="AU279" s="245" t="s">
        <v>79</v>
      </c>
      <c r="AV279" s="14" t="s">
        <v>141</v>
      </c>
      <c r="AW279" s="14" t="s">
        <v>31</v>
      </c>
      <c r="AX279" s="14" t="s">
        <v>77</v>
      </c>
      <c r="AY279" s="245" t="s">
        <v>134</v>
      </c>
    </row>
    <row r="280" s="12" customFormat="1" ht="22.8" customHeight="1">
      <c r="A280" s="12"/>
      <c r="B280" s="189"/>
      <c r="C280" s="190"/>
      <c r="D280" s="191" t="s">
        <v>68</v>
      </c>
      <c r="E280" s="203" t="s">
        <v>153</v>
      </c>
      <c r="F280" s="203" t="s">
        <v>457</v>
      </c>
      <c r="G280" s="190"/>
      <c r="H280" s="190"/>
      <c r="I280" s="193"/>
      <c r="J280" s="204">
        <f>BK280</f>
        <v>0</v>
      </c>
      <c r="K280" s="190"/>
      <c r="L280" s="195"/>
      <c r="M280" s="196"/>
      <c r="N280" s="197"/>
      <c r="O280" s="197"/>
      <c r="P280" s="198">
        <f>SUM(P281:P287)</f>
        <v>0</v>
      </c>
      <c r="Q280" s="197"/>
      <c r="R280" s="198">
        <f>SUM(R281:R287)</f>
        <v>30.957999999999998</v>
      </c>
      <c r="S280" s="197"/>
      <c r="T280" s="199">
        <f>SUM(T281:T287)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0" t="s">
        <v>77</v>
      </c>
      <c r="AT280" s="201" t="s">
        <v>68</v>
      </c>
      <c r="AU280" s="201" t="s">
        <v>77</v>
      </c>
      <c r="AY280" s="200" t="s">
        <v>134</v>
      </c>
      <c r="BK280" s="202">
        <f>SUM(BK281:BK287)</f>
        <v>0</v>
      </c>
    </row>
    <row r="281" s="2" customFormat="1" ht="21.75" customHeight="1">
      <c r="A281" s="39"/>
      <c r="B281" s="40"/>
      <c r="C281" s="205" t="s">
        <v>367</v>
      </c>
      <c r="D281" s="205" t="s">
        <v>136</v>
      </c>
      <c r="E281" s="206" t="s">
        <v>459</v>
      </c>
      <c r="F281" s="207" t="s">
        <v>460</v>
      </c>
      <c r="G281" s="208" t="s">
        <v>139</v>
      </c>
      <c r="H281" s="209">
        <v>134.59999999999999</v>
      </c>
      <c r="I281" s="210"/>
      <c r="J281" s="211">
        <f>ROUND(I281*H281,2)</f>
        <v>0</v>
      </c>
      <c r="K281" s="207" t="s">
        <v>140</v>
      </c>
      <c r="L281" s="45"/>
      <c r="M281" s="212" t="s">
        <v>19</v>
      </c>
      <c r="N281" s="213" t="s">
        <v>40</v>
      </c>
      <c r="O281" s="85"/>
      <c r="P281" s="214">
        <f>O281*H281</f>
        <v>0</v>
      </c>
      <c r="Q281" s="214">
        <v>0.23000000000000001</v>
      </c>
      <c r="R281" s="214">
        <f>Q281*H281</f>
        <v>30.957999999999998</v>
      </c>
      <c r="S281" s="214">
        <v>0</v>
      </c>
      <c r="T281" s="21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141</v>
      </c>
      <c r="AT281" s="216" t="s">
        <v>136</v>
      </c>
      <c r="AU281" s="216" t="s">
        <v>79</v>
      </c>
      <c r="AY281" s="18" t="s">
        <v>134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77</v>
      </c>
      <c r="BK281" s="217">
        <f>ROUND(I281*H281,2)</f>
        <v>0</v>
      </c>
      <c r="BL281" s="18" t="s">
        <v>141</v>
      </c>
      <c r="BM281" s="216" t="s">
        <v>786</v>
      </c>
    </row>
    <row r="282" s="2" customFormat="1">
      <c r="A282" s="39"/>
      <c r="B282" s="40"/>
      <c r="C282" s="41"/>
      <c r="D282" s="218" t="s">
        <v>143</v>
      </c>
      <c r="E282" s="41"/>
      <c r="F282" s="219" t="s">
        <v>462</v>
      </c>
      <c r="G282" s="41"/>
      <c r="H282" s="41"/>
      <c r="I282" s="220"/>
      <c r="J282" s="41"/>
      <c r="K282" s="41"/>
      <c r="L282" s="45"/>
      <c r="M282" s="221"/>
      <c r="N282" s="222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143</v>
      </c>
      <c r="AU282" s="18" t="s">
        <v>79</v>
      </c>
    </row>
    <row r="283" s="13" customFormat="1">
      <c r="A283" s="13"/>
      <c r="B283" s="223"/>
      <c r="C283" s="224"/>
      <c r="D283" s="225" t="s">
        <v>145</v>
      </c>
      <c r="E283" s="226" t="s">
        <v>19</v>
      </c>
      <c r="F283" s="227" t="s">
        <v>787</v>
      </c>
      <c r="G283" s="224"/>
      <c r="H283" s="228">
        <v>81</v>
      </c>
      <c r="I283" s="229"/>
      <c r="J283" s="224"/>
      <c r="K283" s="224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145</v>
      </c>
      <c r="AU283" s="234" t="s">
        <v>79</v>
      </c>
      <c r="AV283" s="13" t="s">
        <v>79</v>
      </c>
      <c r="AW283" s="13" t="s">
        <v>31</v>
      </c>
      <c r="AX283" s="13" t="s">
        <v>69</v>
      </c>
      <c r="AY283" s="234" t="s">
        <v>134</v>
      </c>
    </row>
    <row r="284" s="13" customFormat="1">
      <c r="A284" s="13"/>
      <c r="B284" s="223"/>
      <c r="C284" s="224"/>
      <c r="D284" s="225" t="s">
        <v>145</v>
      </c>
      <c r="E284" s="226" t="s">
        <v>19</v>
      </c>
      <c r="F284" s="227" t="s">
        <v>788</v>
      </c>
      <c r="G284" s="224"/>
      <c r="H284" s="228">
        <v>19</v>
      </c>
      <c r="I284" s="229"/>
      <c r="J284" s="224"/>
      <c r="K284" s="224"/>
      <c r="L284" s="230"/>
      <c r="M284" s="231"/>
      <c r="N284" s="232"/>
      <c r="O284" s="232"/>
      <c r="P284" s="232"/>
      <c r="Q284" s="232"/>
      <c r="R284" s="232"/>
      <c r="S284" s="232"/>
      <c r="T284" s="233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34" t="s">
        <v>145</v>
      </c>
      <c r="AU284" s="234" t="s">
        <v>79</v>
      </c>
      <c r="AV284" s="13" t="s">
        <v>79</v>
      </c>
      <c r="AW284" s="13" t="s">
        <v>31</v>
      </c>
      <c r="AX284" s="13" t="s">
        <v>69</v>
      </c>
      <c r="AY284" s="234" t="s">
        <v>134</v>
      </c>
    </row>
    <row r="285" s="13" customFormat="1">
      <c r="A285" s="13"/>
      <c r="B285" s="223"/>
      <c r="C285" s="224"/>
      <c r="D285" s="225" t="s">
        <v>145</v>
      </c>
      <c r="E285" s="226" t="s">
        <v>19</v>
      </c>
      <c r="F285" s="227" t="s">
        <v>789</v>
      </c>
      <c r="G285" s="224"/>
      <c r="H285" s="228">
        <v>11.6</v>
      </c>
      <c r="I285" s="229"/>
      <c r="J285" s="224"/>
      <c r="K285" s="224"/>
      <c r="L285" s="230"/>
      <c r="M285" s="231"/>
      <c r="N285" s="232"/>
      <c r="O285" s="232"/>
      <c r="P285" s="232"/>
      <c r="Q285" s="232"/>
      <c r="R285" s="232"/>
      <c r="S285" s="232"/>
      <c r="T285" s="233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34" t="s">
        <v>145</v>
      </c>
      <c r="AU285" s="234" t="s">
        <v>79</v>
      </c>
      <c r="AV285" s="13" t="s">
        <v>79</v>
      </c>
      <c r="AW285" s="13" t="s">
        <v>31</v>
      </c>
      <c r="AX285" s="13" t="s">
        <v>69</v>
      </c>
      <c r="AY285" s="234" t="s">
        <v>134</v>
      </c>
    </row>
    <row r="286" s="13" customFormat="1">
      <c r="A286" s="13"/>
      <c r="B286" s="223"/>
      <c r="C286" s="224"/>
      <c r="D286" s="225" t="s">
        <v>145</v>
      </c>
      <c r="E286" s="226" t="s">
        <v>19</v>
      </c>
      <c r="F286" s="227" t="s">
        <v>756</v>
      </c>
      <c r="G286" s="224"/>
      <c r="H286" s="228">
        <v>23</v>
      </c>
      <c r="I286" s="229"/>
      <c r="J286" s="224"/>
      <c r="K286" s="224"/>
      <c r="L286" s="230"/>
      <c r="M286" s="231"/>
      <c r="N286" s="232"/>
      <c r="O286" s="232"/>
      <c r="P286" s="232"/>
      <c r="Q286" s="232"/>
      <c r="R286" s="232"/>
      <c r="S286" s="232"/>
      <c r="T286" s="233"/>
      <c r="U286" s="13"/>
      <c r="V286" s="13"/>
      <c r="W286" s="13"/>
      <c r="X286" s="13"/>
      <c r="Y286" s="13"/>
      <c r="Z286" s="13"/>
      <c r="AA286" s="13"/>
      <c r="AB286" s="13"/>
      <c r="AC286" s="13"/>
      <c r="AD286" s="13"/>
      <c r="AE286" s="13"/>
      <c r="AT286" s="234" t="s">
        <v>145</v>
      </c>
      <c r="AU286" s="234" t="s">
        <v>79</v>
      </c>
      <c r="AV286" s="13" t="s">
        <v>79</v>
      </c>
      <c r="AW286" s="13" t="s">
        <v>31</v>
      </c>
      <c r="AX286" s="13" t="s">
        <v>69</v>
      </c>
      <c r="AY286" s="234" t="s">
        <v>134</v>
      </c>
    </row>
    <row r="287" s="14" customFormat="1">
      <c r="A287" s="14"/>
      <c r="B287" s="235"/>
      <c r="C287" s="236"/>
      <c r="D287" s="225" t="s">
        <v>145</v>
      </c>
      <c r="E287" s="237" t="s">
        <v>19</v>
      </c>
      <c r="F287" s="238" t="s">
        <v>197</v>
      </c>
      <c r="G287" s="236"/>
      <c r="H287" s="239">
        <v>134.59999999999999</v>
      </c>
      <c r="I287" s="240"/>
      <c r="J287" s="236"/>
      <c r="K287" s="236"/>
      <c r="L287" s="241"/>
      <c r="M287" s="242"/>
      <c r="N287" s="243"/>
      <c r="O287" s="243"/>
      <c r="P287" s="243"/>
      <c r="Q287" s="243"/>
      <c r="R287" s="243"/>
      <c r="S287" s="243"/>
      <c r="T287" s="24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T287" s="245" t="s">
        <v>145</v>
      </c>
      <c r="AU287" s="245" t="s">
        <v>79</v>
      </c>
      <c r="AV287" s="14" t="s">
        <v>141</v>
      </c>
      <c r="AW287" s="14" t="s">
        <v>31</v>
      </c>
      <c r="AX287" s="14" t="s">
        <v>77</v>
      </c>
      <c r="AY287" s="245" t="s">
        <v>134</v>
      </c>
    </row>
    <row r="288" s="12" customFormat="1" ht="22.8" customHeight="1">
      <c r="A288" s="12"/>
      <c r="B288" s="189"/>
      <c r="C288" s="190"/>
      <c r="D288" s="191" t="s">
        <v>68</v>
      </c>
      <c r="E288" s="203" t="s">
        <v>321</v>
      </c>
      <c r="F288" s="203" t="s">
        <v>470</v>
      </c>
      <c r="G288" s="190"/>
      <c r="H288" s="190"/>
      <c r="I288" s="193"/>
      <c r="J288" s="204">
        <f>BK288</f>
        <v>0</v>
      </c>
      <c r="K288" s="190"/>
      <c r="L288" s="195"/>
      <c r="M288" s="196"/>
      <c r="N288" s="197"/>
      <c r="O288" s="197"/>
      <c r="P288" s="198">
        <f>SUM(P289:P294)</f>
        <v>0</v>
      </c>
      <c r="Q288" s="197"/>
      <c r="R288" s="198">
        <f>SUM(R289:R294)</f>
        <v>0.13790256479999999</v>
      </c>
      <c r="S288" s="197"/>
      <c r="T288" s="199">
        <f>SUM(T289:T294)</f>
        <v>0</v>
      </c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R288" s="200" t="s">
        <v>77</v>
      </c>
      <c r="AT288" s="201" t="s">
        <v>68</v>
      </c>
      <c r="AU288" s="201" t="s">
        <v>77</v>
      </c>
      <c r="AY288" s="200" t="s">
        <v>134</v>
      </c>
      <c r="BK288" s="202">
        <f>SUM(BK289:BK294)</f>
        <v>0</v>
      </c>
    </row>
    <row r="289" s="2" customFormat="1" ht="24.15" customHeight="1">
      <c r="A289" s="39"/>
      <c r="B289" s="40"/>
      <c r="C289" s="205" t="s">
        <v>458</v>
      </c>
      <c r="D289" s="205" t="s">
        <v>136</v>
      </c>
      <c r="E289" s="206" t="s">
        <v>472</v>
      </c>
      <c r="F289" s="207" t="s">
        <v>473</v>
      </c>
      <c r="G289" s="208" t="s">
        <v>150</v>
      </c>
      <c r="H289" s="209">
        <v>4</v>
      </c>
      <c r="I289" s="210"/>
      <c r="J289" s="211">
        <f>ROUND(I289*H289,2)</f>
        <v>0</v>
      </c>
      <c r="K289" s="207" t="s">
        <v>140</v>
      </c>
      <c r="L289" s="45"/>
      <c r="M289" s="212" t="s">
        <v>19</v>
      </c>
      <c r="N289" s="213" t="s">
        <v>40</v>
      </c>
      <c r="O289" s="85"/>
      <c r="P289" s="214">
        <f>O289*H289</f>
        <v>0</v>
      </c>
      <c r="Q289" s="214">
        <v>0</v>
      </c>
      <c r="R289" s="214">
        <f>Q289*H289</f>
        <v>0</v>
      </c>
      <c r="S289" s="214">
        <v>0</v>
      </c>
      <c r="T289" s="215">
        <f>S289*H289</f>
        <v>0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16" t="s">
        <v>141</v>
      </c>
      <c r="AT289" s="216" t="s">
        <v>136</v>
      </c>
      <c r="AU289" s="216" t="s">
        <v>79</v>
      </c>
      <c r="AY289" s="18" t="s">
        <v>134</v>
      </c>
      <c r="BE289" s="217">
        <f>IF(N289="základní",J289,0)</f>
        <v>0</v>
      </c>
      <c r="BF289" s="217">
        <f>IF(N289="snížená",J289,0)</f>
        <v>0</v>
      </c>
      <c r="BG289" s="217">
        <f>IF(N289="zákl. přenesená",J289,0)</f>
        <v>0</v>
      </c>
      <c r="BH289" s="217">
        <f>IF(N289="sníž. přenesená",J289,0)</f>
        <v>0</v>
      </c>
      <c r="BI289" s="217">
        <f>IF(N289="nulová",J289,0)</f>
        <v>0</v>
      </c>
      <c r="BJ289" s="18" t="s">
        <v>77</v>
      </c>
      <c r="BK289" s="217">
        <f>ROUND(I289*H289,2)</f>
        <v>0</v>
      </c>
      <c r="BL289" s="18" t="s">
        <v>141</v>
      </c>
      <c r="BM289" s="216" t="s">
        <v>790</v>
      </c>
    </row>
    <row r="290" s="2" customFormat="1">
      <c r="A290" s="39"/>
      <c r="B290" s="40"/>
      <c r="C290" s="41"/>
      <c r="D290" s="218" t="s">
        <v>143</v>
      </c>
      <c r="E290" s="41"/>
      <c r="F290" s="219" t="s">
        <v>475</v>
      </c>
      <c r="G290" s="41"/>
      <c r="H290" s="41"/>
      <c r="I290" s="220"/>
      <c r="J290" s="41"/>
      <c r="K290" s="41"/>
      <c r="L290" s="45"/>
      <c r="M290" s="221"/>
      <c r="N290" s="222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143</v>
      </c>
      <c r="AU290" s="18" t="s">
        <v>79</v>
      </c>
    </row>
    <row r="291" s="2" customFormat="1" ht="16.5" customHeight="1">
      <c r="A291" s="39"/>
      <c r="B291" s="40"/>
      <c r="C291" s="205" t="s">
        <v>465</v>
      </c>
      <c r="D291" s="205" t="s">
        <v>136</v>
      </c>
      <c r="E291" s="206" t="s">
        <v>477</v>
      </c>
      <c r="F291" s="207" t="s">
        <v>478</v>
      </c>
      <c r="G291" s="208" t="s">
        <v>139</v>
      </c>
      <c r="H291" s="209">
        <v>34.32</v>
      </c>
      <c r="I291" s="210"/>
      <c r="J291" s="211">
        <f>ROUND(I291*H291,2)</f>
        <v>0</v>
      </c>
      <c r="K291" s="207" t="s">
        <v>140</v>
      </c>
      <c r="L291" s="45"/>
      <c r="M291" s="212" t="s">
        <v>19</v>
      </c>
      <c r="N291" s="213" t="s">
        <v>40</v>
      </c>
      <c r="O291" s="85"/>
      <c r="P291" s="214">
        <f>O291*H291</f>
        <v>0</v>
      </c>
      <c r="Q291" s="214">
        <v>0.0040181399999999999</v>
      </c>
      <c r="R291" s="214">
        <f>Q291*H291</f>
        <v>0.13790256479999999</v>
      </c>
      <c r="S291" s="214">
        <v>0</v>
      </c>
      <c r="T291" s="215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16" t="s">
        <v>141</v>
      </c>
      <c r="AT291" s="216" t="s">
        <v>136</v>
      </c>
      <c r="AU291" s="216" t="s">
        <v>79</v>
      </c>
      <c r="AY291" s="18" t="s">
        <v>134</v>
      </c>
      <c r="BE291" s="217">
        <f>IF(N291="základní",J291,0)</f>
        <v>0</v>
      </c>
      <c r="BF291" s="217">
        <f>IF(N291="snížená",J291,0)</f>
        <v>0</v>
      </c>
      <c r="BG291" s="217">
        <f>IF(N291="zákl. přenesená",J291,0)</f>
        <v>0</v>
      </c>
      <c r="BH291" s="217">
        <f>IF(N291="sníž. přenesená",J291,0)</f>
        <v>0</v>
      </c>
      <c r="BI291" s="217">
        <f>IF(N291="nulová",J291,0)</f>
        <v>0</v>
      </c>
      <c r="BJ291" s="18" t="s">
        <v>77</v>
      </c>
      <c r="BK291" s="217">
        <f>ROUND(I291*H291,2)</f>
        <v>0</v>
      </c>
      <c r="BL291" s="18" t="s">
        <v>141</v>
      </c>
      <c r="BM291" s="216" t="s">
        <v>791</v>
      </c>
    </row>
    <row r="292" s="2" customFormat="1">
      <c r="A292" s="39"/>
      <c r="B292" s="40"/>
      <c r="C292" s="41"/>
      <c r="D292" s="218" t="s">
        <v>143</v>
      </c>
      <c r="E292" s="41"/>
      <c r="F292" s="219" t="s">
        <v>480</v>
      </c>
      <c r="G292" s="41"/>
      <c r="H292" s="41"/>
      <c r="I292" s="220"/>
      <c r="J292" s="41"/>
      <c r="K292" s="41"/>
      <c r="L292" s="45"/>
      <c r="M292" s="221"/>
      <c r="N292" s="222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143</v>
      </c>
      <c r="AU292" s="18" t="s">
        <v>79</v>
      </c>
    </row>
    <row r="293" s="13" customFormat="1">
      <c r="A293" s="13"/>
      <c r="B293" s="223"/>
      <c r="C293" s="224"/>
      <c r="D293" s="225" t="s">
        <v>145</v>
      </c>
      <c r="E293" s="226" t="s">
        <v>19</v>
      </c>
      <c r="F293" s="227" t="s">
        <v>792</v>
      </c>
      <c r="G293" s="224"/>
      <c r="H293" s="228">
        <v>34.32</v>
      </c>
      <c r="I293" s="229"/>
      <c r="J293" s="224"/>
      <c r="K293" s="224"/>
      <c r="L293" s="230"/>
      <c r="M293" s="231"/>
      <c r="N293" s="232"/>
      <c r="O293" s="232"/>
      <c r="P293" s="232"/>
      <c r="Q293" s="232"/>
      <c r="R293" s="232"/>
      <c r="S293" s="232"/>
      <c r="T293" s="233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34" t="s">
        <v>145</v>
      </c>
      <c r="AU293" s="234" t="s">
        <v>79</v>
      </c>
      <c r="AV293" s="13" t="s">
        <v>79</v>
      </c>
      <c r="AW293" s="13" t="s">
        <v>31</v>
      </c>
      <c r="AX293" s="13" t="s">
        <v>69</v>
      </c>
      <c r="AY293" s="234" t="s">
        <v>134</v>
      </c>
    </row>
    <row r="294" s="14" customFormat="1">
      <c r="A294" s="14"/>
      <c r="B294" s="235"/>
      <c r="C294" s="236"/>
      <c r="D294" s="225" t="s">
        <v>145</v>
      </c>
      <c r="E294" s="237" t="s">
        <v>19</v>
      </c>
      <c r="F294" s="238" t="s">
        <v>197</v>
      </c>
      <c r="G294" s="236"/>
      <c r="H294" s="239">
        <v>34.32</v>
      </c>
      <c r="I294" s="240"/>
      <c r="J294" s="236"/>
      <c r="K294" s="236"/>
      <c r="L294" s="241"/>
      <c r="M294" s="242"/>
      <c r="N294" s="243"/>
      <c r="O294" s="243"/>
      <c r="P294" s="243"/>
      <c r="Q294" s="243"/>
      <c r="R294" s="243"/>
      <c r="S294" s="243"/>
      <c r="T294" s="244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45" t="s">
        <v>145</v>
      </c>
      <c r="AU294" s="245" t="s">
        <v>79</v>
      </c>
      <c r="AV294" s="14" t="s">
        <v>141</v>
      </c>
      <c r="AW294" s="14" t="s">
        <v>31</v>
      </c>
      <c r="AX294" s="14" t="s">
        <v>77</v>
      </c>
      <c r="AY294" s="245" t="s">
        <v>134</v>
      </c>
    </row>
    <row r="295" s="12" customFormat="1" ht="22.8" customHeight="1">
      <c r="A295" s="12"/>
      <c r="B295" s="189"/>
      <c r="C295" s="190"/>
      <c r="D295" s="191" t="s">
        <v>68</v>
      </c>
      <c r="E295" s="203" t="s">
        <v>444</v>
      </c>
      <c r="F295" s="203" t="s">
        <v>482</v>
      </c>
      <c r="G295" s="190"/>
      <c r="H295" s="190"/>
      <c r="I295" s="193"/>
      <c r="J295" s="204">
        <f>BK295</f>
        <v>0</v>
      </c>
      <c r="K295" s="190"/>
      <c r="L295" s="195"/>
      <c r="M295" s="196"/>
      <c r="N295" s="197"/>
      <c r="O295" s="197"/>
      <c r="P295" s="198">
        <f>SUM(P296:P303)</f>
        <v>0</v>
      </c>
      <c r="Q295" s="197"/>
      <c r="R295" s="198">
        <f>SUM(R296:R303)</f>
        <v>18.257172780000001</v>
      </c>
      <c r="S295" s="197"/>
      <c r="T295" s="199">
        <f>SUM(T296:T303)</f>
        <v>0</v>
      </c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R295" s="200" t="s">
        <v>77</v>
      </c>
      <c r="AT295" s="201" t="s">
        <v>68</v>
      </c>
      <c r="AU295" s="201" t="s">
        <v>77</v>
      </c>
      <c r="AY295" s="200" t="s">
        <v>134</v>
      </c>
      <c r="BK295" s="202">
        <f>SUM(BK296:BK303)</f>
        <v>0</v>
      </c>
    </row>
    <row r="296" s="2" customFormat="1" ht="16.5" customHeight="1">
      <c r="A296" s="39"/>
      <c r="B296" s="40"/>
      <c r="C296" s="205" t="s">
        <v>500</v>
      </c>
      <c r="D296" s="205" t="s">
        <v>136</v>
      </c>
      <c r="E296" s="206" t="s">
        <v>484</v>
      </c>
      <c r="F296" s="207" t="s">
        <v>485</v>
      </c>
      <c r="G296" s="208" t="s">
        <v>452</v>
      </c>
      <c r="H296" s="209">
        <v>8</v>
      </c>
      <c r="I296" s="210"/>
      <c r="J296" s="211">
        <f>ROUND(I296*H296,2)</f>
        <v>0</v>
      </c>
      <c r="K296" s="207" t="s">
        <v>140</v>
      </c>
      <c r="L296" s="45"/>
      <c r="M296" s="212" t="s">
        <v>19</v>
      </c>
      <c r="N296" s="213" t="s">
        <v>40</v>
      </c>
      <c r="O296" s="85"/>
      <c r="P296" s="214">
        <f>O296*H296</f>
        <v>0</v>
      </c>
      <c r="Q296" s="214">
        <v>0.58896630000000005</v>
      </c>
      <c r="R296" s="214">
        <f>Q296*H296</f>
        <v>4.7117304000000004</v>
      </c>
      <c r="S296" s="214">
        <v>0</v>
      </c>
      <c r="T296" s="215">
        <f>S296*H296</f>
        <v>0</v>
      </c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R296" s="216" t="s">
        <v>141</v>
      </c>
      <c r="AT296" s="216" t="s">
        <v>136</v>
      </c>
      <c r="AU296" s="216" t="s">
        <v>79</v>
      </c>
      <c r="AY296" s="18" t="s">
        <v>134</v>
      </c>
      <c r="BE296" s="217">
        <f>IF(N296="základní",J296,0)</f>
        <v>0</v>
      </c>
      <c r="BF296" s="217">
        <f>IF(N296="snížená",J296,0)</f>
        <v>0</v>
      </c>
      <c r="BG296" s="217">
        <f>IF(N296="zákl. přenesená",J296,0)</f>
        <v>0</v>
      </c>
      <c r="BH296" s="217">
        <f>IF(N296="sníž. přenesená",J296,0)</f>
        <v>0</v>
      </c>
      <c r="BI296" s="217">
        <f>IF(N296="nulová",J296,0)</f>
        <v>0</v>
      </c>
      <c r="BJ296" s="18" t="s">
        <v>77</v>
      </c>
      <c r="BK296" s="217">
        <f>ROUND(I296*H296,2)</f>
        <v>0</v>
      </c>
      <c r="BL296" s="18" t="s">
        <v>141</v>
      </c>
      <c r="BM296" s="216" t="s">
        <v>793</v>
      </c>
    </row>
    <row r="297" s="2" customFormat="1">
      <c r="A297" s="39"/>
      <c r="B297" s="40"/>
      <c r="C297" s="41"/>
      <c r="D297" s="218" t="s">
        <v>143</v>
      </c>
      <c r="E297" s="41"/>
      <c r="F297" s="219" t="s">
        <v>487</v>
      </c>
      <c r="G297" s="41"/>
      <c r="H297" s="41"/>
      <c r="I297" s="220"/>
      <c r="J297" s="41"/>
      <c r="K297" s="41"/>
      <c r="L297" s="45"/>
      <c r="M297" s="221"/>
      <c r="N297" s="222"/>
      <c r="O297" s="85"/>
      <c r="P297" s="85"/>
      <c r="Q297" s="85"/>
      <c r="R297" s="85"/>
      <c r="S297" s="85"/>
      <c r="T297" s="86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T297" s="18" t="s">
        <v>143</v>
      </c>
      <c r="AU297" s="18" t="s">
        <v>79</v>
      </c>
    </row>
    <row r="298" s="13" customFormat="1">
      <c r="A298" s="13"/>
      <c r="B298" s="223"/>
      <c r="C298" s="224"/>
      <c r="D298" s="225" t="s">
        <v>145</v>
      </c>
      <c r="E298" s="226" t="s">
        <v>19</v>
      </c>
      <c r="F298" s="227" t="s">
        <v>794</v>
      </c>
      <c r="G298" s="224"/>
      <c r="H298" s="228">
        <v>8</v>
      </c>
      <c r="I298" s="229"/>
      <c r="J298" s="224"/>
      <c r="K298" s="224"/>
      <c r="L298" s="230"/>
      <c r="M298" s="231"/>
      <c r="N298" s="232"/>
      <c r="O298" s="232"/>
      <c r="P298" s="232"/>
      <c r="Q298" s="232"/>
      <c r="R298" s="232"/>
      <c r="S298" s="232"/>
      <c r="T298" s="233"/>
      <c r="U298" s="13"/>
      <c r="V298" s="13"/>
      <c r="W298" s="13"/>
      <c r="X298" s="13"/>
      <c r="Y298" s="13"/>
      <c r="Z298" s="13"/>
      <c r="AA298" s="13"/>
      <c r="AB298" s="13"/>
      <c r="AC298" s="13"/>
      <c r="AD298" s="13"/>
      <c r="AE298" s="13"/>
      <c r="AT298" s="234" t="s">
        <v>145</v>
      </c>
      <c r="AU298" s="234" t="s">
        <v>79</v>
      </c>
      <c r="AV298" s="13" t="s">
        <v>79</v>
      </c>
      <c r="AW298" s="13" t="s">
        <v>31</v>
      </c>
      <c r="AX298" s="13" t="s">
        <v>77</v>
      </c>
      <c r="AY298" s="234" t="s">
        <v>134</v>
      </c>
    </row>
    <row r="299" s="2" customFormat="1" ht="16.5" customHeight="1">
      <c r="A299" s="39"/>
      <c r="B299" s="40"/>
      <c r="C299" s="247" t="s">
        <v>519</v>
      </c>
      <c r="D299" s="247" t="s">
        <v>317</v>
      </c>
      <c r="E299" s="248" t="s">
        <v>490</v>
      </c>
      <c r="F299" s="249" t="s">
        <v>491</v>
      </c>
      <c r="G299" s="250" t="s">
        <v>150</v>
      </c>
      <c r="H299" s="251">
        <v>3.3359999999999999</v>
      </c>
      <c r="I299" s="252"/>
      <c r="J299" s="253">
        <f>ROUND(I299*H299,2)</f>
        <v>0</v>
      </c>
      <c r="K299" s="249" t="s">
        <v>19</v>
      </c>
      <c r="L299" s="254"/>
      <c r="M299" s="255" t="s">
        <v>19</v>
      </c>
      <c r="N299" s="256" t="s">
        <v>40</v>
      </c>
      <c r="O299" s="85"/>
      <c r="P299" s="214">
        <f>O299*H299</f>
        <v>0</v>
      </c>
      <c r="Q299" s="214">
        <v>0.53600000000000003</v>
      </c>
      <c r="R299" s="214">
        <f>Q299*H299</f>
        <v>1.7880960000000001</v>
      </c>
      <c r="S299" s="214">
        <v>0</v>
      </c>
      <c r="T299" s="215">
        <f>S299*H299</f>
        <v>0</v>
      </c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R299" s="216" t="s">
        <v>321</v>
      </c>
      <c r="AT299" s="216" t="s">
        <v>317</v>
      </c>
      <c r="AU299" s="216" t="s">
        <v>79</v>
      </c>
      <c r="AY299" s="18" t="s">
        <v>134</v>
      </c>
      <c r="BE299" s="217">
        <f>IF(N299="základní",J299,0)</f>
        <v>0</v>
      </c>
      <c r="BF299" s="217">
        <f>IF(N299="snížená",J299,0)</f>
        <v>0</v>
      </c>
      <c r="BG299" s="217">
        <f>IF(N299="zákl. přenesená",J299,0)</f>
        <v>0</v>
      </c>
      <c r="BH299" s="217">
        <f>IF(N299="sníž. přenesená",J299,0)</f>
        <v>0</v>
      </c>
      <c r="BI299" s="217">
        <f>IF(N299="nulová",J299,0)</f>
        <v>0</v>
      </c>
      <c r="BJ299" s="18" t="s">
        <v>77</v>
      </c>
      <c r="BK299" s="217">
        <f>ROUND(I299*H299,2)</f>
        <v>0</v>
      </c>
      <c r="BL299" s="18" t="s">
        <v>141</v>
      </c>
      <c r="BM299" s="216" t="s">
        <v>795</v>
      </c>
    </row>
    <row r="300" s="13" customFormat="1">
      <c r="A300" s="13"/>
      <c r="B300" s="223"/>
      <c r="C300" s="224"/>
      <c r="D300" s="225" t="s">
        <v>145</v>
      </c>
      <c r="E300" s="224"/>
      <c r="F300" s="227" t="s">
        <v>796</v>
      </c>
      <c r="G300" s="224"/>
      <c r="H300" s="228">
        <v>3.3359999999999999</v>
      </c>
      <c r="I300" s="229"/>
      <c r="J300" s="224"/>
      <c r="K300" s="224"/>
      <c r="L300" s="230"/>
      <c r="M300" s="231"/>
      <c r="N300" s="232"/>
      <c r="O300" s="232"/>
      <c r="P300" s="232"/>
      <c r="Q300" s="232"/>
      <c r="R300" s="232"/>
      <c r="S300" s="232"/>
      <c r="T300" s="233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34" t="s">
        <v>145</v>
      </c>
      <c r="AU300" s="234" t="s">
        <v>79</v>
      </c>
      <c r="AV300" s="13" t="s">
        <v>79</v>
      </c>
      <c r="AW300" s="13" t="s">
        <v>4</v>
      </c>
      <c r="AX300" s="13" t="s">
        <v>77</v>
      </c>
      <c r="AY300" s="234" t="s">
        <v>134</v>
      </c>
    </row>
    <row r="301" s="2" customFormat="1" ht="16.5" customHeight="1">
      <c r="A301" s="39"/>
      <c r="B301" s="40"/>
      <c r="C301" s="205" t="s">
        <v>526</v>
      </c>
      <c r="D301" s="205" t="s">
        <v>136</v>
      </c>
      <c r="E301" s="206" t="s">
        <v>495</v>
      </c>
      <c r="F301" s="207" t="s">
        <v>496</v>
      </c>
      <c r="G301" s="208" t="s">
        <v>208</v>
      </c>
      <c r="H301" s="209">
        <v>4.6799999999999997</v>
      </c>
      <c r="I301" s="210"/>
      <c r="J301" s="211">
        <f>ROUND(I301*H301,2)</f>
        <v>0</v>
      </c>
      <c r="K301" s="207" t="s">
        <v>140</v>
      </c>
      <c r="L301" s="45"/>
      <c r="M301" s="212" t="s">
        <v>19</v>
      </c>
      <c r="N301" s="213" t="s">
        <v>40</v>
      </c>
      <c r="O301" s="85"/>
      <c r="P301" s="214">
        <f>O301*H301</f>
        <v>0</v>
      </c>
      <c r="Q301" s="214">
        <v>2.5122534999999999</v>
      </c>
      <c r="R301" s="214">
        <f>Q301*H301</f>
        <v>11.75734638</v>
      </c>
      <c r="S301" s="214">
        <v>0</v>
      </c>
      <c r="T301" s="215">
        <f>S301*H301</f>
        <v>0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16" t="s">
        <v>141</v>
      </c>
      <c r="AT301" s="216" t="s">
        <v>136</v>
      </c>
      <c r="AU301" s="216" t="s">
        <v>79</v>
      </c>
      <c r="AY301" s="18" t="s">
        <v>134</v>
      </c>
      <c r="BE301" s="217">
        <f>IF(N301="základní",J301,0)</f>
        <v>0</v>
      </c>
      <c r="BF301" s="217">
        <f>IF(N301="snížená",J301,0)</f>
        <v>0</v>
      </c>
      <c r="BG301" s="217">
        <f>IF(N301="zákl. přenesená",J301,0)</f>
        <v>0</v>
      </c>
      <c r="BH301" s="217">
        <f>IF(N301="sníž. přenesená",J301,0)</f>
        <v>0</v>
      </c>
      <c r="BI301" s="217">
        <f>IF(N301="nulová",J301,0)</f>
        <v>0</v>
      </c>
      <c r="BJ301" s="18" t="s">
        <v>77</v>
      </c>
      <c r="BK301" s="217">
        <f>ROUND(I301*H301,2)</f>
        <v>0</v>
      </c>
      <c r="BL301" s="18" t="s">
        <v>141</v>
      </c>
      <c r="BM301" s="216" t="s">
        <v>797</v>
      </c>
    </row>
    <row r="302" s="2" customFormat="1">
      <c r="A302" s="39"/>
      <c r="B302" s="40"/>
      <c r="C302" s="41"/>
      <c r="D302" s="218" t="s">
        <v>143</v>
      </c>
      <c r="E302" s="41"/>
      <c r="F302" s="219" t="s">
        <v>498</v>
      </c>
      <c r="G302" s="41"/>
      <c r="H302" s="41"/>
      <c r="I302" s="220"/>
      <c r="J302" s="41"/>
      <c r="K302" s="41"/>
      <c r="L302" s="45"/>
      <c r="M302" s="221"/>
      <c r="N302" s="22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143</v>
      </c>
      <c r="AU302" s="18" t="s">
        <v>79</v>
      </c>
    </row>
    <row r="303" s="13" customFormat="1">
      <c r="A303" s="13"/>
      <c r="B303" s="223"/>
      <c r="C303" s="224"/>
      <c r="D303" s="225" t="s">
        <v>145</v>
      </c>
      <c r="E303" s="226" t="s">
        <v>19</v>
      </c>
      <c r="F303" s="227" t="s">
        <v>798</v>
      </c>
      <c r="G303" s="224"/>
      <c r="H303" s="228">
        <v>4.6799999999999997</v>
      </c>
      <c r="I303" s="229"/>
      <c r="J303" s="224"/>
      <c r="K303" s="224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145</v>
      </c>
      <c r="AU303" s="234" t="s">
        <v>79</v>
      </c>
      <c r="AV303" s="13" t="s">
        <v>79</v>
      </c>
      <c r="AW303" s="13" t="s">
        <v>31</v>
      </c>
      <c r="AX303" s="13" t="s">
        <v>77</v>
      </c>
      <c r="AY303" s="234" t="s">
        <v>134</v>
      </c>
    </row>
    <row r="304" s="12" customFormat="1" ht="22.8" customHeight="1">
      <c r="A304" s="12"/>
      <c r="B304" s="189"/>
      <c r="C304" s="190"/>
      <c r="D304" s="191" t="s">
        <v>68</v>
      </c>
      <c r="E304" s="203" t="s">
        <v>524</v>
      </c>
      <c r="F304" s="203" t="s">
        <v>525</v>
      </c>
      <c r="G304" s="190"/>
      <c r="H304" s="190"/>
      <c r="I304" s="193"/>
      <c r="J304" s="204">
        <f>BK304</f>
        <v>0</v>
      </c>
      <c r="K304" s="190"/>
      <c r="L304" s="195"/>
      <c r="M304" s="196"/>
      <c r="N304" s="197"/>
      <c r="O304" s="197"/>
      <c r="P304" s="198">
        <f>SUM(P305:P306)</f>
        <v>0</v>
      </c>
      <c r="Q304" s="197"/>
      <c r="R304" s="198">
        <f>SUM(R305:R306)</f>
        <v>0</v>
      </c>
      <c r="S304" s="197"/>
      <c r="T304" s="199">
        <f>SUM(T305:T306)</f>
        <v>0</v>
      </c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R304" s="200" t="s">
        <v>77</v>
      </c>
      <c r="AT304" s="201" t="s">
        <v>68</v>
      </c>
      <c r="AU304" s="201" t="s">
        <v>77</v>
      </c>
      <c r="AY304" s="200" t="s">
        <v>134</v>
      </c>
      <c r="BK304" s="202">
        <f>SUM(BK305:BK306)</f>
        <v>0</v>
      </c>
    </row>
    <row r="305" s="2" customFormat="1" ht="16.5" customHeight="1">
      <c r="A305" s="39"/>
      <c r="B305" s="40"/>
      <c r="C305" s="205" t="s">
        <v>489</v>
      </c>
      <c r="D305" s="205" t="s">
        <v>136</v>
      </c>
      <c r="E305" s="206" t="s">
        <v>527</v>
      </c>
      <c r="F305" s="207" t="s">
        <v>528</v>
      </c>
      <c r="G305" s="208" t="s">
        <v>282</v>
      </c>
      <c r="H305" s="209">
        <v>346.86900000000003</v>
      </c>
      <c r="I305" s="210"/>
      <c r="J305" s="211">
        <f>ROUND(I305*H305,2)</f>
        <v>0</v>
      </c>
      <c r="K305" s="207" t="s">
        <v>140</v>
      </c>
      <c r="L305" s="45"/>
      <c r="M305" s="212" t="s">
        <v>19</v>
      </c>
      <c r="N305" s="213" t="s">
        <v>40</v>
      </c>
      <c r="O305" s="85"/>
      <c r="P305" s="214">
        <f>O305*H305</f>
        <v>0</v>
      </c>
      <c r="Q305" s="214">
        <v>0</v>
      </c>
      <c r="R305" s="214">
        <f>Q305*H305</f>
        <v>0</v>
      </c>
      <c r="S305" s="214">
        <v>0</v>
      </c>
      <c r="T305" s="215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16" t="s">
        <v>141</v>
      </c>
      <c r="AT305" s="216" t="s">
        <v>136</v>
      </c>
      <c r="AU305" s="216" t="s">
        <v>79</v>
      </c>
      <c r="AY305" s="18" t="s">
        <v>134</v>
      </c>
      <c r="BE305" s="217">
        <f>IF(N305="základní",J305,0)</f>
        <v>0</v>
      </c>
      <c r="BF305" s="217">
        <f>IF(N305="snížená",J305,0)</f>
        <v>0</v>
      </c>
      <c r="BG305" s="217">
        <f>IF(N305="zákl. přenesená",J305,0)</f>
        <v>0</v>
      </c>
      <c r="BH305" s="217">
        <f>IF(N305="sníž. přenesená",J305,0)</f>
        <v>0</v>
      </c>
      <c r="BI305" s="217">
        <f>IF(N305="nulová",J305,0)</f>
        <v>0</v>
      </c>
      <c r="BJ305" s="18" t="s">
        <v>77</v>
      </c>
      <c r="BK305" s="217">
        <f>ROUND(I305*H305,2)</f>
        <v>0</v>
      </c>
      <c r="BL305" s="18" t="s">
        <v>141</v>
      </c>
      <c r="BM305" s="216" t="s">
        <v>799</v>
      </c>
    </row>
    <row r="306" s="2" customFormat="1">
      <c r="A306" s="39"/>
      <c r="B306" s="40"/>
      <c r="C306" s="41"/>
      <c r="D306" s="218" t="s">
        <v>143</v>
      </c>
      <c r="E306" s="41"/>
      <c r="F306" s="219" t="s">
        <v>530</v>
      </c>
      <c r="G306" s="41"/>
      <c r="H306" s="41"/>
      <c r="I306" s="220"/>
      <c r="J306" s="41"/>
      <c r="K306" s="41"/>
      <c r="L306" s="45"/>
      <c r="M306" s="257"/>
      <c r="N306" s="258"/>
      <c r="O306" s="259"/>
      <c r="P306" s="259"/>
      <c r="Q306" s="259"/>
      <c r="R306" s="259"/>
      <c r="S306" s="259"/>
      <c r="T306" s="260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143</v>
      </c>
      <c r="AU306" s="18" t="s">
        <v>79</v>
      </c>
    </row>
    <row r="307" s="2" customFormat="1" ht="6.96" customHeight="1">
      <c r="A307" s="39"/>
      <c r="B307" s="60"/>
      <c r="C307" s="61"/>
      <c r="D307" s="61"/>
      <c r="E307" s="61"/>
      <c r="F307" s="61"/>
      <c r="G307" s="61"/>
      <c r="H307" s="61"/>
      <c r="I307" s="61"/>
      <c r="J307" s="61"/>
      <c r="K307" s="61"/>
      <c r="L307" s="45"/>
      <c r="M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</row>
  </sheetData>
  <sheetProtection sheet="1" autoFilter="0" formatColumns="0" formatRows="0" objects="1" scenarios="1" spinCount="100000" saltValue="Iy6IsrADQaDUvmymd9lXKBKEr4PEypYjSMWx8eaIsfFuWvkgTcu7A6O8nzGVwyxmDKvuDrwlkyJTvx4UttvMPg==" hashValue="gLkZnvXkU5y//RmeM4AcnYcxvIgtmgq9txODgg3cu3ImlJ7Q/pcbKPJ1JSeQnrI+3ltnBdGas+K8Vr7uUxjC7Q==" algorithmName="SHA-512" password="CC35"/>
  <autoFilter ref="C87:K306"/>
  <mergeCells count="9">
    <mergeCell ref="E7:H7"/>
    <mergeCell ref="E9:H9"/>
    <mergeCell ref="E18:H18"/>
    <mergeCell ref="E27:H27"/>
    <mergeCell ref="E48:H48"/>
    <mergeCell ref="E50:H50"/>
    <mergeCell ref="E78:H78"/>
    <mergeCell ref="E80:H80"/>
    <mergeCell ref="L2:V2"/>
  </mergeCells>
  <hyperlinks>
    <hyperlink ref="F92" r:id="rId1" display="https://podminky.urs.cz/item/CS_URS_2022_02/111151103"/>
    <hyperlink ref="F95" r:id="rId2" display="https://podminky.urs.cz/item/CS_URS_2022_02/111211231"/>
    <hyperlink ref="F98" r:id="rId3" display="https://podminky.urs.cz/item/CS_URS_2022_02/111251201"/>
    <hyperlink ref="F101" r:id="rId4" display="https://podminky.urs.cz/item/CS_URS_2022_02/112101101"/>
    <hyperlink ref="F104" r:id="rId5" display="https://podminky.urs.cz/item/CS_URS_2022_02/112111111"/>
    <hyperlink ref="F107" r:id="rId6" display="https://podminky.urs.cz/item/CS_URS_2022_02/112251101"/>
    <hyperlink ref="F110" r:id="rId7" display="https://podminky.urs.cz/item/CS_URS_2022_02/115101201"/>
    <hyperlink ref="F113" r:id="rId8" display="https://podminky.urs.cz/item/CS_URS_2022_02/115101301"/>
    <hyperlink ref="F116" r:id="rId9" display="https://podminky.urs.cz/item/CS_URS_2022_02/121151123"/>
    <hyperlink ref="F120" r:id="rId10" display="https://podminky.urs.cz/item/CS_URS_2022_02/122702119"/>
    <hyperlink ref="F123" r:id="rId11" display="https://podminky.urs.cz/item/CS_URS_2022_02/124253101"/>
    <hyperlink ref="F127" r:id="rId12" display="https://podminky.urs.cz/item/CS_URS_2022_02/124253119"/>
    <hyperlink ref="F130" r:id="rId13" display="https://podminky.urs.cz/item/CS_URS_2022_02/124353100"/>
    <hyperlink ref="F133" r:id="rId14" display="https://podminky.urs.cz/item/CS_URS_2022_02/132151251"/>
    <hyperlink ref="F140" r:id="rId15" display="https://podminky.urs.cz/item/CS_URS_2022_02/162201401"/>
    <hyperlink ref="F143" r:id="rId16" display="https://podminky.urs.cz/item/CS_URS_2022_02/162351103"/>
    <hyperlink ref="F155" r:id="rId17" display="https://podminky.urs.cz/item/CS_URS_2022_02/162751119"/>
    <hyperlink ref="F158" r:id="rId18" display="https://podminky.urs.cz/item/CS_URS_2022_02/167151111"/>
    <hyperlink ref="F170" r:id="rId19" display="https://podminky.urs.cz/item/CS_URS_2022_02/171151103"/>
    <hyperlink ref="F177" r:id="rId20" display="https://podminky.urs.cz/item/CS_URS_2022_02/171201221"/>
    <hyperlink ref="F181" r:id="rId21" display="https://podminky.urs.cz/item/CS_URS_2022_02/171251201"/>
    <hyperlink ref="F185" r:id="rId22" display="https://podminky.urs.cz/item/CS_URS_2022_02/181351113"/>
    <hyperlink ref="F189" r:id="rId23" display="https://podminky.urs.cz/item/CS_URS_2022_02/181451311"/>
    <hyperlink ref="F195" r:id="rId24" display="https://podminky.urs.cz/item/CS_URS_2022_02/181451312"/>
    <hyperlink ref="F200" r:id="rId25" display="https://podminky.urs.cz/item/CS_URS_2022_02/181951112"/>
    <hyperlink ref="F205" r:id="rId26" display="https://podminky.urs.cz/item/CS_URS_2022_02/182151111"/>
    <hyperlink ref="F209" r:id="rId27" display="https://podminky.urs.cz/item/CS_URS_2022_02/213141112"/>
    <hyperlink ref="F217" r:id="rId28" display="https://podminky.urs.cz/item/CS_URS_2022_02/321321115"/>
    <hyperlink ref="F225" r:id="rId29" display="https://podminky.urs.cz/item/CS_URS_2022_02/321351010"/>
    <hyperlink ref="F233" r:id="rId30" display="https://podminky.urs.cz/item/CS_URS_2022_02/321352010"/>
    <hyperlink ref="F240" r:id="rId31" display="https://podminky.urs.cz/item/CS_URS_2022_02/321366111"/>
    <hyperlink ref="F244" r:id="rId32" display="https://podminky.urs.cz/item/CS_URS_2022_02/321368211"/>
    <hyperlink ref="F248" r:id="rId33" display="https://podminky.urs.cz/item/CS_URS_2022_02/451315125"/>
    <hyperlink ref="F253" r:id="rId34" display="https://podminky.urs.cz/item/CS_URS_2022_02/462512370"/>
    <hyperlink ref="F258" r:id="rId35" display="https://podminky.urs.cz/item/CS_URS_2022_02/463212111"/>
    <hyperlink ref="F267" r:id="rId36" display="https://podminky.urs.cz/item/CS_URS_2022_02/463212191"/>
    <hyperlink ref="F276" r:id="rId37" display="https://podminky.urs.cz/item/CS_URS_2022_02/467951220"/>
    <hyperlink ref="F282" r:id="rId38" display="https://podminky.urs.cz/item/CS_URS_2022_02/564831111"/>
    <hyperlink ref="F290" r:id="rId39" display="https://podminky.urs.cz/item/CS_URS_2022_02/820391113"/>
    <hyperlink ref="F292" r:id="rId40" display="https://podminky.urs.cz/item/CS_URS_2022_02/899643111"/>
    <hyperlink ref="F297" r:id="rId41" display="https://podminky.urs.cz/item/CS_URS_2022_02/919521110"/>
    <hyperlink ref="F302" r:id="rId42" display="https://podminky.urs.cz/item/CS_URS_2022_02/919535556"/>
    <hyperlink ref="F306" r:id="rId43" display="https://podminky.urs.cz/item/CS_URS_2022_02/9983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44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88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Hospodaření se srážkovými vodami na území obce Skřípov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800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22. 11. 2022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ROUND((SUM(BE87:BE204)),  2)</f>
        <v>0</v>
      </c>
      <c r="G33" s="39"/>
      <c r="H33" s="39"/>
      <c r="I33" s="149">
        <v>0.20999999999999999</v>
      </c>
      <c r="J33" s="148">
        <f>ROUND(((SUM(BE87:BE204))*I33),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ROUND((SUM(BF87:BF204)),  2)</f>
        <v>0</v>
      </c>
      <c r="G34" s="39"/>
      <c r="H34" s="39"/>
      <c r="I34" s="149">
        <v>0.14999999999999999</v>
      </c>
      <c r="J34" s="148">
        <f>ROUND(((SUM(BF87:BF204))*I34),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ROUND((SUM(BG87:BG204)),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ROUND((SUM(BH87:BH204)),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ROUND((SUM(BI87:BI204)),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Hospodaření se srážkovými vodami na území obce Skřípov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05 - Vodní nádrž 5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22. 11. 2022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109</v>
      </c>
      <c r="E60" s="169"/>
      <c r="F60" s="169"/>
      <c r="G60" s="169"/>
      <c r="H60" s="169"/>
      <c r="I60" s="169"/>
      <c r="J60" s="170">
        <f>J88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110</v>
      </c>
      <c r="E61" s="175"/>
      <c r="F61" s="175"/>
      <c r="G61" s="175"/>
      <c r="H61" s="175"/>
      <c r="I61" s="175"/>
      <c r="J61" s="176">
        <f>J89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111</v>
      </c>
      <c r="E62" s="175"/>
      <c r="F62" s="175"/>
      <c r="G62" s="175"/>
      <c r="H62" s="175"/>
      <c r="I62" s="175"/>
      <c r="J62" s="176">
        <f>J166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113</v>
      </c>
      <c r="E63" s="175"/>
      <c r="F63" s="175"/>
      <c r="G63" s="175"/>
      <c r="H63" s="175"/>
      <c r="I63" s="175"/>
      <c r="J63" s="176">
        <f>J173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114</v>
      </c>
      <c r="E64" s="175"/>
      <c r="F64" s="175"/>
      <c r="G64" s="175"/>
      <c r="H64" s="175"/>
      <c r="I64" s="175"/>
      <c r="J64" s="176">
        <f>J186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116</v>
      </c>
      <c r="E65" s="175"/>
      <c r="F65" s="175"/>
      <c r="G65" s="175"/>
      <c r="H65" s="175"/>
      <c r="I65" s="175"/>
      <c r="J65" s="176">
        <f>J195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117</v>
      </c>
      <c r="E66" s="175"/>
      <c r="F66" s="175"/>
      <c r="G66" s="175"/>
      <c r="H66" s="175"/>
      <c r="I66" s="175"/>
      <c r="J66" s="176">
        <f>J199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118</v>
      </c>
      <c r="E67" s="175"/>
      <c r="F67" s="175"/>
      <c r="G67" s="175"/>
      <c r="H67" s="175"/>
      <c r="I67" s="175"/>
      <c r="J67" s="176">
        <f>J202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119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61" t="str">
        <f>E7</f>
        <v>Hospodaření se srážkovými vodami na území obce Skřípov</v>
      </c>
      <c r="F77" s="33"/>
      <c r="G77" s="33"/>
      <c r="H77" s="33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103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SO 05 - Vodní nádrž 5</v>
      </c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 xml:space="preserve"> </v>
      </c>
      <c r="G81" s="41"/>
      <c r="H81" s="41"/>
      <c r="I81" s="33" t="s">
        <v>23</v>
      </c>
      <c r="J81" s="73" t="str">
        <f>IF(J12="","",J12)</f>
        <v>22. 11. 2022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E15</f>
        <v xml:space="preserve"> </v>
      </c>
      <c r="G83" s="41"/>
      <c r="H83" s="41"/>
      <c r="I83" s="33" t="s">
        <v>30</v>
      </c>
      <c r="J83" s="37" t="str">
        <f>E21</f>
        <v xml:space="preserve"> 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28</v>
      </c>
      <c r="D84" s="41"/>
      <c r="E84" s="41"/>
      <c r="F84" s="28" t="str">
        <f>IF(E18="","",E18)</f>
        <v>Vyplň údaj</v>
      </c>
      <c r="G84" s="41"/>
      <c r="H84" s="41"/>
      <c r="I84" s="33" t="s">
        <v>32</v>
      </c>
      <c r="J84" s="37" t="str">
        <f>E24</f>
        <v xml:space="preserve"> 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8"/>
      <c r="B86" s="179"/>
      <c r="C86" s="180" t="s">
        <v>120</v>
      </c>
      <c r="D86" s="181" t="s">
        <v>54</v>
      </c>
      <c r="E86" s="181" t="s">
        <v>50</v>
      </c>
      <c r="F86" s="181" t="s">
        <v>51</v>
      </c>
      <c r="G86" s="181" t="s">
        <v>121</v>
      </c>
      <c r="H86" s="181" t="s">
        <v>122</v>
      </c>
      <c r="I86" s="181" t="s">
        <v>123</v>
      </c>
      <c r="J86" s="181" t="s">
        <v>107</v>
      </c>
      <c r="K86" s="182" t="s">
        <v>124</v>
      </c>
      <c r="L86" s="183"/>
      <c r="M86" s="93" t="s">
        <v>19</v>
      </c>
      <c r="N86" s="94" t="s">
        <v>39</v>
      </c>
      <c r="O86" s="94" t="s">
        <v>125</v>
      </c>
      <c r="P86" s="94" t="s">
        <v>126</v>
      </c>
      <c r="Q86" s="94" t="s">
        <v>127</v>
      </c>
      <c r="R86" s="94" t="s">
        <v>128</v>
      </c>
      <c r="S86" s="94" t="s">
        <v>129</v>
      </c>
      <c r="T86" s="95" t="s">
        <v>130</v>
      </c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</row>
    <row r="87" s="2" customFormat="1" ht="22.8" customHeight="1">
      <c r="A87" s="39"/>
      <c r="B87" s="40"/>
      <c r="C87" s="100" t="s">
        <v>131</v>
      </c>
      <c r="D87" s="41"/>
      <c r="E87" s="41"/>
      <c r="F87" s="41"/>
      <c r="G87" s="41"/>
      <c r="H87" s="41"/>
      <c r="I87" s="41"/>
      <c r="J87" s="184">
        <f>BK87</f>
        <v>0</v>
      </c>
      <c r="K87" s="41"/>
      <c r="L87" s="45"/>
      <c r="M87" s="96"/>
      <c r="N87" s="185"/>
      <c r="O87" s="97"/>
      <c r="P87" s="186">
        <f>P88</f>
        <v>0</v>
      </c>
      <c r="Q87" s="97"/>
      <c r="R87" s="186">
        <f>R88</f>
        <v>289.3653352</v>
      </c>
      <c r="S87" s="97"/>
      <c r="T87" s="187">
        <f>T88</f>
        <v>104.24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68</v>
      </c>
      <c r="AU87" s="18" t="s">
        <v>108</v>
      </c>
      <c r="BK87" s="188">
        <f>BK88</f>
        <v>0</v>
      </c>
    </row>
    <row r="88" s="12" customFormat="1" ht="25.92" customHeight="1">
      <c r="A88" s="12"/>
      <c r="B88" s="189"/>
      <c r="C88" s="190"/>
      <c r="D88" s="191" t="s">
        <v>68</v>
      </c>
      <c r="E88" s="192" t="s">
        <v>132</v>
      </c>
      <c r="F88" s="192" t="s">
        <v>133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P89+P166+P173+P186+P195+P199+P202</f>
        <v>0</v>
      </c>
      <c r="Q88" s="197"/>
      <c r="R88" s="198">
        <f>R89+R166+R173+R186+R195+R199+R202</f>
        <v>289.3653352</v>
      </c>
      <c r="S88" s="197"/>
      <c r="T88" s="199">
        <f>T89+T166+T173+T186+T195+T199+T202</f>
        <v>104.24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77</v>
      </c>
      <c r="AT88" s="201" t="s">
        <v>68</v>
      </c>
      <c r="AU88" s="201" t="s">
        <v>69</v>
      </c>
      <c r="AY88" s="200" t="s">
        <v>134</v>
      </c>
      <c r="BK88" s="202">
        <f>BK89+BK166+BK173+BK186+BK195+BK199+BK202</f>
        <v>0</v>
      </c>
    </row>
    <row r="89" s="12" customFormat="1" ht="22.8" customHeight="1">
      <c r="A89" s="12"/>
      <c r="B89" s="189"/>
      <c r="C89" s="190"/>
      <c r="D89" s="191" t="s">
        <v>68</v>
      </c>
      <c r="E89" s="203" t="s">
        <v>77</v>
      </c>
      <c r="F89" s="203" t="s">
        <v>135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SUM(P90:P165)</f>
        <v>0</v>
      </c>
      <c r="Q89" s="197"/>
      <c r="R89" s="198">
        <f>SUM(R90:R165)</f>
        <v>0.0112817</v>
      </c>
      <c r="S89" s="197"/>
      <c r="T89" s="199">
        <f>SUM(T90:T165)</f>
        <v>64.239999999999995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77</v>
      </c>
      <c r="AT89" s="201" t="s">
        <v>68</v>
      </c>
      <c r="AU89" s="201" t="s">
        <v>77</v>
      </c>
      <c r="AY89" s="200" t="s">
        <v>134</v>
      </c>
      <c r="BK89" s="202">
        <f>SUM(BK90:BK165)</f>
        <v>0</v>
      </c>
    </row>
    <row r="90" s="2" customFormat="1" ht="16.5" customHeight="1">
      <c r="A90" s="39"/>
      <c r="B90" s="40"/>
      <c r="C90" s="205" t="s">
        <v>77</v>
      </c>
      <c r="D90" s="205" t="s">
        <v>136</v>
      </c>
      <c r="E90" s="206" t="s">
        <v>137</v>
      </c>
      <c r="F90" s="207" t="s">
        <v>138</v>
      </c>
      <c r="G90" s="208" t="s">
        <v>139</v>
      </c>
      <c r="H90" s="209">
        <v>340</v>
      </c>
      <c r="I90" s="210"/>
      <c r="J90" s="211">
        <f>ROUND(I90*H90,2)</f>
        <v>0</v>
      </c>
      <c r="K90" s="207" t="s">
        <v>140</v>
      </c>
      <c r="L90" s="45"/>
      <c r="M90" s="212" t="s">
        <v>19</v>
      </c>
      <c r="N90" s="213" t="s">
        <v>40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141</v>
      </c>
      <c r="AT90" s="216" t="s">
        <v>136</v>
      </c>
      <c r="AU90" s="216" t="s">
        <v>79</v>
      </c>
      <c r="AY90" s="18" t="s">
        <v>134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77</v>
      </c>
      <c r="BK90" s="217">
        <f>ROUND(I90*H90,2)</f>
        <v>0</v>
      </c>
      <c r="BL90" s="18" t="s">
        <v>141</v>
      </c>
      <c r="BM90" s="216" t="s">
        <v>801</v>
      </c>
    </row>
    <row r="91" s="2" customFormat="1">
      <c r="A91" s="39"/>
      <c r="B91" s="40"/>
      <c r="C91" s="41"/>
      <c r="D91" s="218" t="s">
        <v>143</v>
      </c>
      <c r="E91" s="41"/>
      <c r="F91" s="219" t="s">
        <v>144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143</v>
      </c>
      <c r="AU91" s="18" t="s">
        <v>79</v>
      </c>
    </row>
    <row r="92" s="13" customFormat="1">
      <c r="A92" s="13"/>
      <c r="B92" s="223"/>
      <c r="C92" s="224"/>
      <c r="D92" s="225" t="s">
        <v>145</v>
      </c>
      <c r="E92" s="226" t="s">
        <v>19</v>
      </c>
      <c r="F92" s="227" t="s">
        <v>802</v>
      </c>
      <c r="G92" s="224"/>
      <c r="H92" s="228">
        <v>340</v>
      </c>
      <c r="I92" s="229"/>
      <c r="J92" s="224"/>
      <c r="K92" s="224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145</v>
      </c>
      <c r="AU92" s="234" t="s">
        <v>79</v>
      </c>
      <c r="AV92" s="13" t="s">
        <v>79</v>
      </c>
      <c r="AW92" s="13" t="s">
        <v>31</v>
      </c>
      <c r="AX92" s="13" t="s">
        <v>77</v>
      </c>
      <c r="AY92" s="234" t="s">
        <v>134</v>
      </c>
    </row>
    <row r="93" s="2" customFormat="1" ht="24.15" customHeight="1">
      <c r="A93" s="39"/>
      <c r="B93" s="40"/>
      <c r="C93" s="205" t="s">
        <v>79</v>
      </c>
      <c r="D93" s="205" t="s">
        <v>136</v>
      </c>
      <c r="E93" s="206" t="s">
        <v>148</v>
      </c>
      <c r="F93" s="207" t="s">
        <v>149</v>
      </c>
      <c r="G93" s="208" t="s">
        <v>150</v>
      </c>
      <c r="H93" s="209">
        <v>10</v>
      </c>
      <c r="I93" s="210"/>
      <c r="J93" s="211">
        <f>ROUND(I93*H93,2)</f>
        <v>0</v>
      </c>
      <c r="K93" s="207" t="s">
        <v>140</v>
      </c>
      <c r="L93" s="45"/>
      <c r="M93" s="212" t="s">
        <v>19</v>
      </c>
      <c r="N93" s="213" t="s">
        <v>40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141</v>
      </c>
      <c r="AT93" s="216" t="s">
        <v>136</v>
      </c>
      <c r="AU93" s="216" t="s">
        <v>79</v>
      </c>
      <c r="AY93" s="18" t="s">
        <v>134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77</v>
      </c>
      <c r="BK93" s="217">
        <f>ROUND(I93*H93,2)</f>
        <v>0</v>
      </c>
      <c r="BL93" s="18" t="s">
        <v>141</v>
      </c>
      <c r="BM93" s="216" t="s">
        <v>803</v>
      </c>
    </row>
    <row r="94" s="2" customFormat="1">
      <c r="A94" s="39"/>
      <c r="B94" s="40"/>
      <c r="C94" s="41"/>
      <c r="D94" s="218" t="s">
        <v>143</v>
      </c>
      <c r="E94" s="41"/>
      <c r="F94" s="219" t="s">
        <v>152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143</v>
      </c>
      <c r="AU94" s="18" t="s">
        <v>79</v>
      </c>
    </row>
    <row r="95" s="13" customFormat="1">
      <c r="A95" s="13"/>
      <c r="B95" s="223"/>
      <c r="C95" s="224"/>
      <c r="D95" s="225" t="s">
        <v>145</v>
      </c>
      <c r="E95" s="226" t="s">
        <v>19</v>
      </c>
      <c r="F95" s="227" t="s">
        <v>557</v>
      </c>
      <c r="G95" s="224"/>
      <c r="H95" s="228">
        <v>10</v>
      </c>
      <c r="I95" s="229"/>
      <c r="J95" s="224"/>
      <c r="K95" s="224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145</v>
      </c>
      <c r="AU95" s="234" t="s">
        <v>79</v>
      </c>
      <c r="AV95" s="13" t="s">
        <v>79</v>
      </c>
      <c r="AW95" s="13" t="s">
        <v>31</v>
      </c>
      <c r="AX95" s="13" t="s">
        <v>77</v>
      </c>
      <c r="AY95" s="234" t="s">
        <v>134</v>
      </c>
    </row>
    <row r="96" s="2" customFormat="1" ht="16.5" customHeight="1">
      <c r="A96" s="39"/>
      <c r="B96" s="40"/>
      <c r="C96" s="205" t="s">
        <v>265</v>
      </c>
      <c r="D96" s="205" t="s">
        <v>136</v>
      </c>
      <c r="E96" s="206" t="s">
        <v>165</v>
      </c>
      <c r="F96" s="207" t="s">
        <v>166</v>
      </c>
      <c r="G96" s="208" t="s">
        <v>150</v>
      </c>
      <c r="H96" s="209">
        <v>10</v>
      </c>
      <c r="I96" s="210"/>
      <c r="J96" s="211">
        <f>ROUND(I96*H96,2)</f>
        <v>0</v>
      </c>
      <c r="K96" s="207" t="s">
        <v>140</v>
      </c>
      <c r="L96" s="45"/>
      <c r="M96" s="212" t="s">
        <v>19</v>
      </c>
      <c r="N96" s="213" t="s">
        <v>40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141</v>
      </c>
      <c r="AT96" s="216" t="s">
        <v>136</v>
      </c>
      <c r="AU96" s="216" t="s">
        <v>79</v>
      </c>
      <c r="AY96" s="18" t="s">
        <v>134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77</v>
      </c>
      <c r="BK96" s="217">
        <f>ROUND(I96*H96,2)</f>
        <v>0</v>
      </c>
      <c r="BL96" s="18" t="s">
        <v>141</v>
      </c>
      <c r="BM96" s="216" t="s">
        <v>804</v>
      </c>
    </row>
    <row r="97" s="2" customFormat="1">
      <c r="A97" s="39"/>
      <c r="B97" s="40"/>
      <c r="C97" s="41"/>
      <c r="D97" s="218" t="s">
        <v>143</v>
      </c>
      <c r="E97" s="41"/>
      <c r="F97" s="219" t="s">
        <v>168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143</v>
      </c>
      <c r="AU97" s="18" t="s">
        <v>79</v>
      </c>
    </row>
    <row r="98" s="13" customFormat="1">
      <c r="A98" s="13"/>
      <c r="B98" s="223"/>
      <c r="C98" s="224"/>
      <c r="D98" s="225" t="s">
        <v>145</v>
      </c>
      <c r="E98" s="226" t="s">
        <v>19</v>
      </c>
      <c r="F98" s="227" t="s">
        <v>557</v>
      </c>
      <c r="G98" s="224"/>
      <c r="H98" s="228">
        <v>10</v>
      </c>
      <c r="I98" s="229"/>
      <c r="J98" s="224"/>
      <c r="K98" s="224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145</v>
      </c>
      <c r="AU98" s="234" t="s">
        <v>79</v>
      </c>
      <c r="AV98" s="13" t="s">
        <v>79</v>
      </c>
      <c r="AW98" s="13" t="s">
        <v>31</v>
      </c>
      <c r="AX98" s="13" t="s">
        <v>77</v>
      </c>
      <c r="AY98" s="234" t="s">
        <v>134</v>
      </c>
    </row>
    <row r="99" s="2" customFormat="1" ht="37.8" customHeight="1">
      <c r="A99" s="39"/>
      <c r="B99" s="40"/>
      <c r="C99" s="205" t="s">
        <v>246</v>
      </c>
      <c r="D99" s="205" t="s">
        <v>136</v>
      </c>
      <c r="E99" s="206" t="s">
        <v>175</v>
      </c>
      <c r="F99" s="207" t="s">
        <v>176</v>
      </c>
      <c r="G99" s="208" t="s">
        <v>139</v>
      </c>
      <c r="H99" s="209">
        <v>146</v>
      </c>
      <c r="I99" s="210"/>
      <c r="J99" s="211">
        <f>ROUND(I99*H99,2)</f>
        <v>0</v>
      </c>
      <c r="K99" s="207" t="s">
        <v>140</v>
      </c>
      <c r="L99" s="45"/>
      <c r="M99" s="212" t="s">
        <v>19</v>
      </c>
      <c r="N99" s="213" t="s">
        <v>40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0.44</v>
      </c>
      <c r="T99" s="215">
        <f>S99*H99</f>
        <v>64.239999999999995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141</v>
      </c>
      <c r="AT99" s="216" t="s">
        <v>136</v>
      </c>
      <c r="AU99" s="216" t="s">
        <v>79</v>
      </c>
      <c r="AY99" s="18" t="s">
        <v>134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77</v>
      </c>
      <c r="BK99" s="217">
        <f>ROUND(I99*H99,2)</f>
        <v>0</v>
      </c>
      <c r="BL99" s="18" t="s">
        <v>141</v>
      </c>
      <c r="BM99" s="216" t="s">
        <v>805</v>
      </c>
    </row>
    <row r="100" s="2" customFormat="1">
      <c r="A100" s="39"/>
      <c r="B100" s="40"/>
      <c r="C100" s="41"/>
      <c r="D100" s="218" t="s">
        <v>143</v>
      </c>
      <c r="E100" s="41"/>
      <c r="F100" s="219" t="s">
        <v>178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143</v>
      </c>
      <c r="AU100" s="18" t="s">
        <v>79</v>
      </c>
    </row>
    <row r="101" s="13" customFormat="1">
      <c r="A101" s="13"/>
      <c r="B101" s="223"/>
      <c r="C101" s="224"/>
      <c r="D101" s="225" t="s">
        <v>145</v>
      </c>
      <c r="E101" s="226" t="s">
        <v>19</v>
      </c>
      <c r="F101" s="227" t="s">
        <v>184</v>
      </c>
      <c r="G101" s="224"/>
      <c r="H101" s="228">
        <v>146</v>
      </c>
      <c r="I101" s="229"/>
      <c r="J101" s="224"/>
      <c r="K101" s="224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145</v>
      </c>
      <c r="AU101" s="234" t="s">
        <v>79</v>
      </c>
      <c r="AV101" s="13" t="s">
        <v>79</v>
      </c>
      <c r="AW101" s="13" t="s">
        <v>31</v>
      </c>
      <c r="AX101" s="13" t="s">
        <v>77</v>
      </c>
      <c r="AY101" s="234" t="s">
        <v>134</v>
      </c>
    </row>
    <row r="102" s="2" customFormat="1" ht="16.5" customHeight="1">
      <c r="A102" s="39"/>
      <c r="B102" s="40"/>
      <c r="C102" s="205" t="s">
        <v>141</v>
      </c>
      <c r="D102" s="205" t="s">
        <v>136</v>
      </c>
      <c r="E102" s="206" t="s">
        <v>185</v>
      </c>
      <c r="F102" s="207" t="s">
        <v>186</v>
      </c>
      <c r="G102" s="208" t="s">
        <v>187</v>
      </c>
      <c r="H102" s="209">
        <v>50</v>
      </c>
      <c r="I102" s="210"/>
      <c r="J102" s="211">
        <f>ROUND(I102*H102,2)</f>
        <v>0</v>
      </c>
      <c r="K102" s="207" t="s">
        <v>140</v>
      </c>
      <c r="L102" s="45"/>
      <c r="M102" s="212" t="s">
        <v>19</v>
      </c>
      <c r="N102" s="213" t="s">
        <v>40</v>
      </c>
      <c r="O102" s="85"/>
      <c r="P102" s="214">
        <f>O102*H102</f>
        <v>0</v>
      </c>
      <c r="Q102" s="214">
        <v>3.2634E-05</v>
      </c>
      <c r="R102" s="214">
        <f>Q102*H102</f>
        <v>0.0016317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141</v>
      </c>
      <c r="AT102" s="216" t="s">
        <v>136</v>
      </c>
      <c r="AU102" s="216" t="s">
        <v>79</v>
      </c>
      <c r="AY102" s="18" t="s">
        <v>134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77</v>
      </c>
      <c r="BK102" s="217">
        <f>ROUND(I102*H102,2)</f>
        <v>0</v>
      </c>
      <c r="BL102" s="18" t="s">
        <v>141</v>
      </c>
      <c r="BM102" s="216" t="s">
        <v>806</v>
      </c>
    </row>
    <row r="103" s="2" customFormat="1">
      <c r="A103" s="39"/>
      <c r="B103" s="40"/>
      <c r="C103" s="41"/>
      <c r="D103" s="218" t="s">
        <v>143</v>
      </c>
      <c r="E103" s="41"/>
      <c r="F103" s="219" t="s">
        <v>189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143</v>
      </c>
      <c r="AU103" s="18" t="s">
        <v>79</v>
      </c>
    </row>
    <row r="104" s="13" customFormat="1">
      <c r="A104" s="13"/>
      <c r="B104" s="223"/>
      <c r="C104" s="224"/>
      <c r="D104" s="225" t="s">
        <v>145</v>
      </c>
      <c r="E104" s="226" t="s">
        <v>19</v>
      </c>
      <c r="F104" s="227" t="s">
        <v>807</v>
      </c>
      <c r="G104" s="224"/>
      <c r="H104" s="228">
        <v>50</v>
      </c>
      <c r="I104" s="229"/>
      <c r="J104" s="224"/>
      <c r="K104" s="224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145</v>
      </c>
      <c r="AU104" s="234" t="s">
        <v>79</v>
      </c>
      <c r="AV104" s="13" t="s">
        <v>79</v>
      </c>
      <c r="AW104" s="13" t="s">
        <v>31</v>
      </c>
      <c r="AX104" s="13" t="s">
        <v>77</v>
      </c>
      <c r="AY104" s="234" t="s">
        <v>134</v>
      </c>
    </row>
    <row r="105" s="2" customFormat="1" ht="24.15" customHeight="1">
      <c r="A105" s="39"/>
      <c r="B105" s="40"/>
      <c r="C105" s="205" t="s">
        <v>153</v>
      </c>
      <c r="D105" s="205" t="s">
        <v>136</v>
      </c>
      <c r="E105" s="206" t="s">
        <v>199</v>
      </c>
      <c r="F105" s="207" t="s">
        <v>200</v>
      </c>
      <c r="G105" s="208" t="s">
        <v>201</v>
      </c>
      <c r="H105" s="209">
        <v>30</v>
      </c>
      <c r="I105" s="210"/>
      <c r="J105" s="211">
        <f>ROUND(I105*H105,2)</f>
        <v>0</v>
      </c>
      <c r="K105" s="207" t="s">
        <v>140</v>
      </c>
      <c r="L105" s="45"/>
      <c r="M105" s="212" t="s">
        <v>19</v>
      </c>
      <c r="N105" s="213" t="s">
        <v>40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141</v>
      </c>
      <c r="AT105" s="216" t="s">
        <v>136</v>
      </c>
      <c r="AU105" s="216" t="s">
        <v>79</v>
      </c>
      <c r="AY105" s="18" t="s">
        <v>134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77</v>
      </c>
      <c r="BK105" s="217">
        <f>ROUND(I105*H105,2)</f>
        <v>0</v>
      </c>
      <c r="BL105" s="18" t="s">
        <v>141</v>
      </c>
      <c r="BM105" s="216" t="s">
        <v>808</v>
      </c>
    </row>
    <row r="106" s="2" customFormat="1">
      <c r="A106" s="39"/>
      <c r="B106" s="40"/>
      <c r="C106" s="41"/>
      <c r="D106" s="218" t="s">
        <v>143</v>
      </c>
      <c r="E106" s="41"/>
      <c r="F106" s="219" t="s">
        <v>203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143</v>
      </c>
      <c r="AU106" s="18" t="s">
        <v>79</v>
      </c>
    </row>
    <row r="107" s="13" customFormat="1">
      <c r="A107" s="13"/>
      <c r="B107" s="223"/>
      <c r="C107" s="224"/>
      <c r="D107" s="225" t="s">
        <v>145</v>
      </c>
      <c r="E107" s="226" t="s">
        <v>19</v>
      </c>
      <c r="F107" s="227" t="s">
        <v>190</v>
      </c>
      <c r="G107" s="224"/>
      <c r="H107" s="228">
        <v>30</v>
      </c>
      <c r="I107" s="229"/>
      <c r="J107" s="224"/>
      <c r="K107" s="224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145</v>
      </c>
      <c r="AU107" s="234" t="s">
        <v>79</v>
      </c>
      <c r="AV107" s="13" t="s">
        <v>79</v>
      </c>
      <c r="AW107" s="13" t="s">
        <v>31</v>
      </c>
      <c r="AX107" s="13" t="s">
        <v>77</v>
      </c>
      <c r="AY107" s="234" t="s">
        <v>134</v>
      </c>
    </row>
    <row r="108" s="2" customFormat="1" ht="21.75" customHeight="1">
      <c r="A108" s="39"/>
      <c r="B108" s="40"/>
      <c r="C108" s="205" t="s">
        <v>542</v>
      </c>
      <c r="D108" s="205" t="s">
        <v>136</v>
      </c>
      <c r="E108" s="206" t="s">
        <v>570</v>
      </c>
      <c r="F108" s="207" t="s">
        <v>571</v>
      </c>
      <c r="G108" s="208" t="s">
        <v>208</v>
      </c>
      <c r="H108" s="209">
        <v>110.3</v>
      </c>
      <c r="I108" s="210"/>
      <c r="J108" s="211">
        <f>ROUND(I108*H108,2)</f>
        <v>0</v>
      </c>
      <c r="K108" s="207" t="s">
        <v>140</v>
      </c>
      <c r="L108" s="45"/>
      <c r="M108" s="212" t="s">
        <v>19</v>
      </c>
      <c r="N108" s="213" t="s">
        <v>40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141</v>
      </c>
      <c r="AT108" s="216" t="s">
        <v>136</v>
      </c>
      <c r="AU108" s="216" t="s">
        <v>79</v>
      </c>
      <c r="AY108" s="18" t="s">
        <v>134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77</v>
      </c>
      <c r="BK108" s="217">
        <f>ROUND(I108*H108,2)</f>
        <v>0</v>
      </c>
      <c r="BL108" s="18" t="s">
        <v>141</v>
      </c>
      <c r="BM108" s="216" t="s">
        <v>809</v>
      </c>
    </row>
    <row r="109" s="2" customFormat="1">
      <c r="A109" s="39"/>
      <c r="B109" s="40"/>
      <c r="C109" s="41"/>
      <c r="D109" s="218" t="s">
        <v>143</v>
      </c>
      <c r="E109" s="41"/>
      <c r="F109" s="219" t="s">
        <v>573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143</v>
      </c>
      <c r="AU109" s="18" t="s">
        <v>79</v>
      </c>
    </row>
    <row r="110" s="13" customFormat="1">
      <c r="A110" s="13"/>
      <c r="B110" s="223"/>
      <c r="C110" s="224"/>
      <c r="D110" s="225" t="s">
        <v>145</v>
      </c>
      <c r="E110" s="226" t="s">
        <v>19</v>
      </c>
      <c r="F110" s="227" t="s">
        <v>810</v>
      </c>
      <c r="G110" s="224"/>
      <c r="H110" s="228">
        <v>66.5</v>
      </c>
      <c r="I110" s="229"/>
      <c r="J110" s="224"/>
      <c r="K110" s="224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145</v>
      </c>
      <c r="AU110" s="234" t="s">
        <v>79</v>
      </c>
      <c r="AV110" s="13" t="s">
        <v>79</v>
      </c>
      <c r="AW110" s="13" t="s">
        <v>31</v>
      </c>
      <c r="AX110" s="13" t="s">
        <v>69</v>
      </c>
      <c r="AY110" s="234" t="s">
        <v>134</v>
      </c>
    </row>
    <row r="111" s="13" customFormat="1">
      <c r="A111" s="13"/>
      <c r="B111" s="223"/>
      <c r="C111" s="224"/>
      <c r="D111" s="225" t="s">
        <v>145</v>
      </c>
      <c r="E111" s="226" t="s">
        <v>19</v>
      </c>
      <c r="F111" s="227" t="s">
        <v>811</v>
      </c>
      <c r="G111" s="224"/>
      <c r="H111" s="228">
        <v>43.799999999999997</v>
      </c>
      <c r="I111" s="229"/>
      <c r="J111" s="224"/>
      <c r="K111" s="224"/>
      <c r="L111" s="230"/>
      <c r="M111" s="231"/>
      <c r="N111" s="232"/>
      <c r="O111" s="232"/>
      <c r="P111" s="232"/>
      <c r="Q111" s="232"/>
      <c r="R111" s="232"/>
      <c r="S111" s="232"/>
      <c r="T111" s="23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T111" s="234" t="s">
        <v>145</v>
      </c>
      <c r="AU111" s="234" t="s">
        <v>79</v>
      </c>
      <c r="AV111" s="13" t="s">
        <v>79</v>
      </c>
      <c r="AW111" s="13" t="s">
        <v>31</v>
      </c>
      <c r="AX111" s="13" t="s">
        <v>69</v>
      </c>
      <c r="AY111" s="234" t="s">
        <v>134</v>
      </c>
    </row>
    <row r="112" s="14" customFormat="1">
      <c r="A112" s="14"/>
      <c r="B112" s="235"/>
      <c r="C112" s="236"/>
      <c r="D112" s="225" t="s">
        <v>145</v>
      </c>
      <c r="E112" s="237" t="s">
        <v>19</v>
      </c>
      <c r="F112" s="238" t="s">
        <v>218</v>
      </c>
      <c r="G112" s="236"/>
      <c r="H112" s="239">
        <v>110.3</v>
      </c>
      <c r="I112" s="240"/>
      <c r="J112" s="236"/>
      <c r="K112" s="236"/>
      <c r="L112" s="241"/>
      <c r="M112" s="242"/>
      <c r="N112" s="243"/>
      <c r="O112" s="243"/>
      <c r="P112" s="243"/>
      <c r="Q112" s="243"/>
      <c r="R112" s="243"/>
      <c r="S112" s="243"/>
      <c r="T112" s="24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5" t="s">
        <v>145</v>
      </c>
      <c r="AU112" s="245" t="s">
        <v>79</v>
      </c>
      <c r="AV112" s="14" t="s">
        <v>141</v>
      </c>
      <c r="AW112" s="14" t="s">
        <v>31</v>
      </c>
      <c r="AX112" s="14" t="s">
        <v>77</v>
      </c>
      <c r="AY112" s="245" t="s">
        <v>134</v>
      </c>
    </row>
    <row r="113" s="2" customFormat="1" ht="37.8" customHeight="1">
      <c r="A113" s="39"/>
      <c r="B113" s="40"/>
      <c r="C113" s="205" t="s">
        <v>428</v>
      </c>
      <c r="D113" s="205" t="s">
        <v>136</v>
      </c>
      <c r="E113" s="206" t="s">
        <v>247</v>
      </c>
      <c r="F113" s="207" t="s">
        <v>248</v>
      </c>
      <c r="G113" s="208" t="s">
        <v>208</v>
      </c>
      <c r="H113" s="209">
        <v>240.5</v>
      </c>
      <c r="I113" s="210"/>
      <c r="J113" s="211">
        <f>ROUND(I113*H113,2)</f>
        <v>0</v>
      </c>
      <c r="K113" s="207" t="s">
        <v>140</v>
      </c>
      <c r="L113" s="45"/>
      <c r="M113" s="212" t="s">
        <v>19</v>
      </c>
      <c r="N113" s="213" t="s">
        <v>40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141</v>
      </c>
      <c r="AT113" s="216" t="s">
        <v>136</v>
      </c>
      <c r="AU113" s="216" t="s">
        <v>79</v>
      </c>
      <c r="AY113" s="18" t="s">
        <v>134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77</v>
      </c>
      <c r="BK113" s="217">
        <f>ROUND(I113*H113,2)</f>
        <v>0</v>
      </c>
      <c r="BL113" s="18" t="s">
        <v>141</v>
      </c>
      <c r="BM113" s="216" t="s">
        <v>812</v>
      </c>
    </row>
    <row r="114" s="2" customFormat="1">
      <c r="A114" s="39"/>
      <c r="B114" s="40"/>
      <c r="C114" s="41"/>
      <c r="D114" s="218" t="s">
        <v>143</v>
      </c>
      <c r="E114" s="41"/>
      <c r="F114" s="219" t="s">
        <v>250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143</v>
      </c>
      <c r="AU114" s="18" t="s">
        <v>79</v>
      </c>
    </row>
    <row r="115" s="13" customFormat="1">
      <c r="A115" s="13"/>
      <c r="B115" s="223"/>
      <c r="C115" s="224"/>
      <c r="D115" s="225" t="s">
        <v>145</v>
      </c>
      <c r="E115" s="226" t="s">
        <v>19</v>
      </c>
      <c r="F115" s="227" t="s">
        <v>813</v>
      </c>
      <c r="G115" s="224"/>
      <c r="H115" s="228">
        <v>77.200000000000003</v>
      </c>
      <c r="I115" s="229"/>
      <c r="J115" s="224"/>
      <c r="K115" s="224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145</v>
      </c>
      <c r="AU115" s="234" t="s">
        <v>79</v>
      </c>
      <c r="AV115" s="13" t="s">
        <v>79</v>
      </c>
      <c r="AW115" s="13" t="s">
        <v>31</v>
      </c>
      <c r="AX115" s="13" t="s">
        <v>69</v>
      </c>
      <c r="AY115" s="234" t="s">
        <v>134</v>
      </c>
    </row>
    <row r="116" s="13" customFormat="1">
      <c r="A116" s="13"/>
      <c r="B116" s="223"/>
      <c r="C116" s="224"/>
      <c r="D116" s="225" t="s">
        <v>145</v>
      </c>
      <c r="E116" s="226" t="s">
        <v>19</v>
      </c>
      <c r="F116" s="227" t="s">
        <v>814</v>
      </c>
      <c r="G116" s="224"/>
      <c r="H116" s="228">
        <v>15</v>
      </c>
      <c r="I116" s="229"/>
      <c r="J116" s="224"/>
      <c r="K116" s="224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145</v>
      </c>
      <c r="AU116" s="234" t="s">
        <v>79</v>
      </c>
      <c r="AV116" s="13" t="s">
        <v>79</v>
      </c>
      <c r="AW116" s="13" t="s">
        <v>31</v>
      </c>
      <c r="AX116" s="13" t="s">
        <v>69</v>
      </c>
      <c r="AY116" s="234" t="s">
        <v>134</v>
      </c>
    </row>
    <row r="117" s="13" customFormat="1">
      <c r="A117" s="13"/>
      <c r="B117" s="223"/>
      <c r="C117" s="224"/>
      <c r="D117" s="225" t="s">
        <v>145</v>
      </c>
      <c r="E117" s="226" t="s">
        <v>19</v>
      </c>
      <c r="F117" s="227" t="s">
        <v>815</v>
      </c>
      <c r="G117" s="224"/>
      <c r="H117" s="228">
        <v>35</v>
      </c>
      <c r="I117" s="229"/>
      <c r="J117" s="224"/>
      <c r="K117" s="224"/>
      <c r="L117" s="230"/>
      <c r="M117" s="231"/>
      <c r="N117" s="232"/>
      <c r="O117" s="232"/>
      <c r="P117" s="232"/>
      <c r="Q117" s="232"/>
      <c r="R117" s="232"/>
      <c r="S117" s="232"/>
      <c r="T117" s="23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145</v>
      </c>
      <c r="AU117" s="234" t="s">
        <v>79</v>
      </c>
      <c r="AV117" s="13" t="s">
        <v>79</v>
      </c>
      <c r="AW117" s="13" t="s">
        <v>31</v>
      </c>
      <c r="AX117" s="13" t="s">
        <v>69</v>
      </c>
      <c r="AY117" s="234" t="s">
        <v>134</v>
      </c>
    </row>
    <row r="118" s="13" customFormat="1">
      <c r="A118" s="13"/>
      <c r="B118" s="223"/>
      <c r="C118" s="224"/>
      <c r="D118" s="225" t="s">
        <v>145</v>
      </c>
      <c r="E118" s="226" t="s">
        <v>19</v>
      </c>
      <c r="F118" s="227" t="s">
        <v>816</v>
      </c>
      <c r="G118" s="224"/>
      <c r="H118" s="228">
        <v>3</v>
      </c>
      <c r="I118" s="229"/>
      <c r="J118" s="224"/>
      <c r="K118" s="224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145</v>
      </c>
      <c r="AU118" s="234" t="s">
        <v>79</v>
      </c>
      <c r="AV118" s="13" t="s">
        <v>79</v>
      </c>
      <c r="AW118" s="13" t="s">
        <v>31</v>
      </c>
      <c r="AX118" s="13" t="s">
        <v>69</v>
      </c>
      <c r="AY118" s="234" t="s">
        <v>134</v>
      </c>
    </row>
    <row r="119" s="13" customFormat="1">
      <c r="A119" s="13"/>
      <c r="B119" s="223"/>
      <c r="C119" s="224"/>
      <c r="D119" s="225" t="s">
        <v>145</v>
      </c>
      <c r="E119" s="226" t="s">
        <v>19</v>
      </c>
      <c r="F119" s="227" t="s">
        <v>810</v>
      </c>
      <c r="G119" s="224"/>
      <c r="H119" s="228">
        <v>66.5</v>
      </c>
      <c r="I119" s="229"/>
      <c r="J119" s="224"/>
      <c r="K119" s="224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145</v>
      </c>
      <c r="AU119" s="234" t="s">
        <v>79</v>
      </c>
      <c r="AV119" s="13" t="s">
        <v>79</v>
      </c>
      <c r="AW119" s="13" t="s">
        <v>31</v>
      </c>
      <c r="AX119" s="13" t="s">
        <v>69</v>
      </c>
      <c r="AY119" s="234" t="s">
        <v>134</v>
      </c>
    </row>
    <row r="120" s="13" customFormat="1">
      <c r="A120" s="13"/>
      <c r="B120" s="223"/>
      <c r="C120" s="224"/>
      <c r="D120" s="225" t="s">
        <v>145</v>
      </c>
      <c r="E120" s="226" t="s">
        <v>19</v>
      </c>
      <c r="F120" s="227" t="s">
        <v>811</v>
      </c>
      <c r="G120" s="224"/>
      <c r="H120" s="228">
        <v>43.799999999999997</v>
      </c>
      <c r="I120" s="229"/>
      <c r="J120" s="224"/>
      <c r="K120" s="224"/>
      <c r="L120" s="230"/>
      <c r="M120" s="231"/>
      <c r="N120" s="232"/>
      <c r="O120" s="232"/>
      <c r="P120" s="232"/>
      <c r="Q120" s="232"/>
      <c r="R120" s="232"/>
      <c r="S120" s="232"/>
      <c r="T120" s="23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4" t="s">
        <v>145</v>
      </c>
      <c r="AU120" s="234" t="s">
        <v>79</v>
      </c>
      <c r="AV120" s="13" t="s">
        <v>79</v>
      </c>
      <c r="AW120" s="13" t="s">
        <v>31</v>
      </c>
      <c r="AX120" s="13" t="s">
        <v>69</v>
      </c>
      <c r="AY120" s="234" t="s">
        <v>134</v>
      </c>
    </row>
    <row r="121" s="14" customFormat="1">
      <c r="A121" s="14"/>
      <c r="B121" s="235"/>
      <c r="C121" s="236"/>
      <c r="D121" s="225" t="s">
        <v>145</v>
      </c>
      <c r="E121" s="237" t="s">
        <v>19</v>
      </c>
      <c r="F121" s="238" t="s">
        <v>197</v>
      </c>
      <c r="G121" s="236"/>
      <c r="H121" s="239">
        <v>240.5</v>
      </c>
      <c r="I121" s="240"/>
      <c r="J121" s="236"/>
      <c r="K121" s="236"/>
      <c r="L121" s="241"/>
      <c r="M121" s="242"/>
      <c r="N121" s="243"/>
      <c r="O121" s="243"/>
      <c r="P121" s="243"/>
      <c r="Q121" s="243"/>
      <c r="R121" s="243"/>
      <c r="S121" s="243"/>
      <c r="T121" s="24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5" t="s">
        <v>145</v>
      </c>
      <c r="AU121" s="245" t="s">
        <v>79</v>
      </c>
      <c r="AV121" s="14" t="s">
        <v>141</v>
      </c>
      <c r="AW121" s="14" t="s">
        <v>31</v>
      </c>
      <c r="AX121" s="14" t="s">
        <v>77</v>
      </c>
      <c r="AY121" s="245" t="s">
        <v>134</v>
      </c>
    </row>
    <row r="122" s="2" customFormat="1" ht="24.15" customHeight="1">
      <c r="A122" s="39"/>
      <c r="B122" s="40"/>
      <c r="C122" s="205" t="s">
        <v>321</v>
      </c>
      <c r="D122" s="205" t="s">
        <v>136</v>
      </c>
      <c r="E122" s="206" t="s">
        <v>266</v>
      </c>
      <c r="F122" s="207" t="s">
        <v>267</v>
      </c>
      <c r="G122" s="208" t="s">
        <v>208</v>
      </c>
      <c r="H122" s="209">
        <v>317.69999999999999</v>
      </c>
      <c r="I122" s="210"/>
      <c r="J122" s="211">
        <f>ROUND(I122*H122,2)</f>
        <v>0</v>
      </c>
      <c r="K122" s="207" t="s">
        <v>140</v>
      </c>
      <c r="L122" s="45"/>
      <c r="M122" s="212" t="s">
        <v>19</v>
      </c>
      <c r="N122" s="213" t="s">
        <v>40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141</v>
      </c>
      <c r="AT122" s="216" t="s">
        <v>136</v>
      </c>
      <c r="AU122" s="216" t="s">
        <v>79</v>
      </c>
      <c r="AY122" s="18" t="s">
        <v>134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77</v>
      </c>
      <c r="BK122" s="217">
        <f>ROUND(I122*H122,2)</f>
        <v>0</v>
      </c>
      <c r="BL122" s="18" t="s">
        <v>141</v>
      </c>
      <c r="BM122" s="216" t="s">
        <v>817</v>
      </c>
    </row>
    <row r="123" s="2" customFormat="1">
      <c r="A123" s="39"/>
      <c r="B123" s="40"/>
      <c r="C123" s="41"/>
      <c r="D123" s="218" t="s">
        <v>143</v>
      </c>
      <c r="E123" s="41"/>
      <c r="F123" s="219" t="s">
        <v>269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143</v>
      </c>
      <c r="AU123" s="18" t="s">
        <v>79</v>
      </c>
    </row>
    <row r="124" s="13" customFormat="1">
      <c r="A124" s="13"/>
      <c r="B124" s="223"/>
      <c r="C124" s="224"/>
      <c r="D124" s="225" t="s">
        <v>145</v>
      </c>
      <c r="E124" s="226" t="s">
        <v>19</v>
      </c>
      <c r="F124" s="227" t="s">
        <v>818</v>
      </c>
      <c r="G124" s="224"/>
      <c r="H124" s="228">
        <v>154.40000000000001</v>
      </c>
      <c r="I124" s="229"/>
      <c r="J124" s="224"/>
      <c r="K124" s="224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145</v>
      </c>
      <c r="AU124" s="234" t="s">
        <v>79</v>
      </c>
      <c r="AV124" s="13" t="s">
        <v>79</v>
      </c>
      <c r="AW124" s="13" t="s">
        <v>31</v>
      </c>
      <c r="AX124" s="13" t="s">
        <v>69</v>
      </c>
      <c r="AY124" s="234" t="s">
        <v>134</v>
      </c>
    </row>
    <row r="125" s="13" customFormat="1">
      <c r="A125" s="13"/>
      <c r="B125" s="223"/>
      <c r="C125" s="224"/>
      <c r="D125" s="225" t="s">
        <v>145</v>
      </c>
      <c r="E125" s="226" t="s">
        <v>19</v>
      </c>
      <c r="F125" s="227" t="s">
        <v>814</v>
      </c>
      <c r="G125" s="224"/>
      <c r="H125" s="228">
        <v>15</v>
      </c>
      <c r="I125" s="229"/>
      <c r="J125" s="224"/>
      <c r="K125" s="224"/>
      <c r="L125" s="230"/>
      <c r="M125" s="231"/>
      <c r="N125" s="232"/>
      <c r="O125" s="232"/>
      <c r="P125" s="232"/>
      <c r="Q125" s="232"/>
      <c r="R125" s="232"/>
      <c r="S125" s="232"/>
      <c r="T125" s="23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4" t="s">
        <v>145</v>
      </c>
      <c r="AU125" s="234" t="s">
        <v>79</v>
      </c>
      <c r="AV125" s="13" t="s">
        <v>79</v>
      </c>
      <c r="AW125" s="13" t="s">
        <v>31</v>
      </c>
      <c r="AX125" s="13" t="s">
        <v>69</v>
      </c>
      <c r="AY125" s="234" t="s">
        <v>134</v>
      </c>
    </row>
    <row r="126" s="13" customFormat="1">
      <c r="A126" s="13"/>
      <c r="B126" s="223"/>
      <c r="C126" s="224"/>
      <c r="D126" s="225" t="s">
        <v>145</v>
      </c>
      <c r="E126" s="226" t="s">
        <v>19</v>
      </c>
      <c r="F126" s="227" t="s">
        <v>815</v>
      </c>
      <c r="G126" s="224"/>
      <c r="H126" s="228">
        <v>35</v>
      </c>
      <c r="I126" s="229"/>
      <c r="J126" s="224"/>
      <c r="K126" s="224"/>
      <c r="L126" s="230"/>
      <c r="M126" s="231"/>
      <c r="N126" s="232"/>
      <c r="O126" s="232"/>
      <c r="P126" s="232"/>
      <c r="Q126" s="232"/>
      <c r="R126" s="232"/>
      <c r="S126" s="232"/>
      <c r="T126" s="23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4" t="s">
        <v>145</v>
      </c>
      <c r="AU126" s="234" t="s">
        <v>79</v>
      </c>
      <c r="AV126" s="13" t="s">
        <v>79</v>
      </c>
      <c r="AW126" s="13" t="s">
        <v>31</v>
      </c>
      <c r="AX126" s="13" t="s">
        <v>69</v>
      </c>
      <c r="AY126" s="234" t="s">
        <v>134</v>
      </c>
    </row>
    <row r="127" s="13" customFormat="1">
      <c r="A127" s="13"/>
      <c r="B127" s="223"/>
      <c r="C127" s="224"/>
      <c r="D127" s="225" t="s">
        <v>145</v>
      </c>
      <c r="E127" s="226" t="s">
        <v>19</v>
      </c>
      <c r="F127" s="227" t="s">
        <v>816</v>
      </c>
      <c r="G127" s="224"/>
      <c r="H127" s="228">
        <v>3</v>
      </c>
      <c r="I127" s="229"/>
      <c r="J127" s="224"/>
      <c r="K127" s="224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145</v>
      </c>
      <c r="AU127" s="234" t="s">
        <v>79</v>
      </c>
      <c r="AV127" s="13" t="s">
        <v>79</v>
      </c>
      <c r="AW127" s="13" t="s">
        <v>31</v>
      </c>
      <c r="AX127" s="13" t="s">
        <v>69</v>
      </c>
      <c r="AY127" s="234" t="s">
        <v>134</v>
      </c>
    </row>
    <row r="128" s="13" customFormat="1">
      <c r="A128" s="13"/>
      <c r="B128" s="223"/>
      <c r="C128" s="224"/>
      <c r="D128" s="225" t="s">
        <v>145</v>
      </c>
      <c r="E128" s="226" t="s">
        <v>19</v>
      </c>
      <c r="F128" s="227" t="s">
        <v>810</v>
      </c>
      <c r="G128" s="224"/>
      <c r="H128" s="228">
        <v>66.5</v>
      </c>
      <c r="I128" s="229"/>
      <c r="J128" s="224"/>
      <c r="K128" s="224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145</v>
      </c>
      <c r="AU128" s="234" t="s">
        <v>79</v>
      </c>
      <c r="AV128" s="13" t="s">
        <v>79</v>
      </c>
      <c r="AW128" s="13" t="s">
        <v>31</v>
      </c>
      <c r="AX128" s="13" t="s">
        <v>69</v>
      </c>
      <c r="AY128" s="234" t="s">
        <v>134</v>
      </c>
    </row>
    <row r="129" s="13" customFormat="1">
      <c r="A129" s="13"/>
      <c r="B129" s="223"/>
      <c r="C129" s="224"/>
      <c r="D129" s="225" t="s">
        <v>145</v>
      </c>
      <c r="E129" s="226" t="s">
        <v>19</v>
      </c>
      <c r="F129" s="227" t="s">
        <v>811</v>
      </c>
      <c r="G129" s="224"/>
      <c r="H129" s="228">
        <v>43.799999999999997</v>
      </c>
      <c r="I129" s="229"/>
      <c r="J129" s="224"/>
      <c r="K129" s="224"/>
      <c r="L129" s="230"/>
      <c r="M129" s="231"/>
      <c r="N129" s="232"/>
      <c r="O129" s="232"/>
      <c r="P129" s="232"/>
      <c r="Q129" s="232"/>
      <c r="R129" s="232"/>
      <c r="S129" s="232"/>
      <c r="T129" s="23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4" t="s">
        <v>145</v>
      </c>
      <c r="AU129" s="234" t="s">
        <v>79</v>
      </c>
      <c r="AV129" s="13" t="s">
        <v>79</v>
      </c>
      <c r="AW129" s="13" t="s">
        <v>31</v>
      </c>
      <c r="AX129" s="13" t="s">
        <v>69</v>
      </c>
      <c r="AY129" s="234" t="s">
        <v>134</v>
      </c>
    </row>
    <row r="130" s="14" customFormat="1">
      <c r="A130" s="14"/>
      <c r="B130" s="235"/>
      <c r="C130" s="236"/>
      <c r="D130" s="225" t="s">
        <v>145</v>
      </c>
      <c r="E130" s="237" t="s">
        <v>19</v>
      </c>
      <c r="F130" s="238" t="s">
        <v>197</v>
      </c>
      <c r="G130" s="236"/>
      <c r="H130" s="239">
        <v>317.69999999999999</v>
      </c>
      <c r="I130" s="240"/>
      <c r="J130" s="236"/>
      <c r="K130" s="236"/>
      <c r="L130" s="241"/>
      <c r="M130" s="242"/>
      <c r="N130" s="243"/>
      <c r="O130" s="243"/>
      <c r="P130" s="243"/>
      <c r="Q130" s="243"/>
      <c r="R130" s="243"/>
      <c r="S130" s="243"/>
      <c r="T130" s="24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5" t="s">
        <v>145</v>
      </c>
      <c r="AU130" s="245" t="s">
        <v>79</v>
      </c>
      <c r="AV130" s="14" t="s">
        <v>141</v>
      </c>
      <c r="AW130" s="14" t="s">
        <v>31</v>
      </c>
      <c r="AX130" s="14" t="s">
        <v>77</v>
      </c>
      <c r="AY130" s="245" t="s">
        <v>134</v>
      </c>
    </row>
    <row r="131" s="2" customFormat="1" ht="24.15" customHeight="1">
      <c r="A131" s="39"/>
      <c r="B131" s="40"/>
      <c r="C131" s="205" t="s">
        <v>444</v>
      </c>
      <c r="D131" s="205" t="s">
        <v>136</v>
      </c>
      <c r="E131" s="206" t="s">
        <v>273</v>
      </c>
      <c r="F131" s="207" t="s">
        <v>274</v>
      </c>
      <c r="G131" s="208" t="s">
        <v>208</v>
      </c>
      <c r="H131" s="209">
        <v>53</v>
      </c>
      <c r="I131" s="210"/>
      <c r="J131" s="211">
        <f>ROUND(I131*H131,2)</f>
        <v>0</v>
      </c>
      <c r="K131" s="207" t="s">
        <v>140</v>
      </c>
      <c r="L131" s="45"/>
      <c r="M131" s="212" t="s">
        <v>19</v>
      </c>
      <c r="N131" s="213" t="s">
        <v>40</v>
      </c>
      <c r="O131" s="85"/>
      <c r="P131" s="214">
        <f>O131*H131</f>
        <v>0</v>
      </c>
      <c r="Q131" s="214">
        <v>0</v>
      </c>
      <c r="R131" s="214">
        <f>Q131*H131</f>
        <v>0</v>
      </c>
      <c r="S131" s="214">
        <v>0</v>
      </c>
      <c r="T131" s="215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16" t="s">
        <v>141</v>
      </c>
      <c r="AT131" s="216" t="s">
        <v>136</v>
      </c>
      <c r="AU131" s="216" t="s">
        <v>79</v>
      </c>
      <c r="AY131" s="18" t="s">
        <v>134</v>
      </c>
      <c r="BE131" s="217">
        <f>IF(N131="základní",J131,0)</f>
        <v>0</v>
      </c>
      <c r="BF131" s="217">
        <f>IF(N131="snížená",J131,0)</f>
        <v>0</v>
      </c>
      <c r="BG131" s="217">
        <f>IF(N131="zákl. přenesená",J131,0)</f>
        <v>0</v>
      </c>
      <c r="BH131" s="217">
        <f>IF(N131="sníž. přenesená",J131,0)</f>
        <v>0</v>
      </c>
      <c r="BI131" s="217">
        <f>IF(N131="nulová",J131,0)</f>
        <v>0</v>
      </c>
      <c r="BJ131" s="18" t="s">
        <v>77</v>
      </c>
      <c r="BK131" s="217">
        <f>ROUND(I131*H131,2)</f>
        <v>0</v>
      </c>
      <c r="BL131" s="18" t="s">
        <v>141</v>
      </c>
      <c r="BM131" s="216" t="s">
        <v>819</v>
      </c>
    </row>
    <row r="132" s="2" customFormat="1">
      <c r="A132" s="39"/>
      <c r="B132" s="40"/>
      <c r="C132" s="41"/>
      <c r="D132" s="218" t="s">
        <v>143</v>
      </c>
      <c r="E132" s="41"/>
      <c r="F132" s="219" t="s">
        <v>276</v>
      </c>
      <c r="G132" s="41"/>
      <c r="H132" s="41"/>
      <c r="I132" s="220"/>
      <c r="J132" s="41"/>
      <c r="K132" s="41"/>
      <c r="L132" s="45"/>
      <c r="M132" s="221"/>
      <c r="N132" s="222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143</v>
      </c>
      <c r="AU132" s="18" t="s">
        <v>79</v>
      </c>
    </row>
    <row r="133" s="13" customFormat="1">
      <c r="A133" s="13"/>
      <c r="B133" s="223"/>
      <c r="C133" s="224"/>
      <c r="D133" s="225" t="s">
        <v>145</v>
      </c>
      <c r="E133" s="226" t="s">
        <v>19</v>
      </c>
      <c r="F133" s="227" t="s">
        <v>814</v>
      </c>
      <c r="G133" s="224"/>
      <c r="H133" s="228">
        <v>15</v>
      </c>
      <c r="I133" s="229"/>
      <c r="J133" s="224"/>
      <c r="K133" s="224"/>
      <c r="L133" s="230"/>
      <c r="M133" s="231"/>
      <c r="N133" s="232"/>
      <c r="O133" s="232"/>
      <c r="P133" s="232"/>
      <c r="Q133" s="232"/>
      <c r="R133" s="232"/>
      <c r="S133" s="232"/>
      <c r="T133" s="23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4" t="s">
        <v>145</v>
      </c>
      <c r="AU133" s="234" t="s">
        <v>79</v>
      </c>
      <c r="AV133" s="13" t="s">
        <v>79</v>
      </c>
      <c r="AW133" s="13" t="s">
        <v>31</v>
      </c>
      <c r="AX133" s="13" t="s">
        <v>69</v>
      </c>
      <c r="AY133" s="234" t="s">
        <v>134</v>
      </c>
    </row>
    <row r="134" s="13" customFormat="1">
      <c r="A134" s="13"/>
      <c r="B134" s="223"/>
      <c r="C134" s="224"/>
      <c r="D134" s="225" t="s">
        <v>145</v>
      </c>
      <c r="E134" s="226" t="s">
        <v>19</v>
      </c>
      <c r="F134" s="227" t="s">
        <v>815</v>
      </c>
      <c r="G134" s="224"/>
      <c r="H134" s="228">
        <v>35</v>
      </c>
      <c r="I134" s="229"/>
      <c r="J134" s="224"/>
      <c r="K134" s="224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145</v>
      </c>
      <c r="AU134" s="234" t="s">
        <v>79</v>
      </c>
      <c r="AV134" s="13" t="s">
        <v>79</v>
      </c>
      <c r="AW134" s="13" t="s">
        <v>31</v>
      </c>
      <c r="AX134" s="13" t="s">
        <v>69</v>
      </c>
      <c r="AY134" s="234" t="s">
        <v>134</v>
      </c>
    </row>
    <row r="135" s="13" customFormat="1">
      <c r="A135" s="13"/>
      <c r="B135" s="223"/>
      <c r="C135" s="224"/>
      <c r="D135" s="225" t="s">
        <v>145</v>
      </c>
      <c r="E135" s="226" t="s">
        <v>19</v>
      </c>
      <c r="F135" s="227" t="s">
        <v>816</v>
      </c>
      <c r="G135" s="224"/>
      <c r="H135" s="228">
        <v>3</v>
      </c>
      <c r="I135" s="229"/>
      <c r="J135" s="224"/>
      <c r="K135" s="224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145</v>
      </c>
      <c r="AU135" s="234" t="s">
        <v>79</v>
      </c>
      <c r="AV135" s="13" t="s">
        <v>79</v>
      </c>
      <c r="AW135" s="13" t="s">
        <v>31</v>
      </c>
      <c r="AX135" s="13" t="s">
        <v>69</v>
      </c>
      <c r="AY135" s="234" t="s">
        <v>134</v>
      </c>
    </row>
    <row r="136" s="14" customFormat="1">
      <c r="A136" s="14"/>
      <c r="B136" s="235"/>
      <c r="C136" s="236"/>
      <c r="D136" s="225" t="s">
        <v>145</v>
      </c>
      <c r="E136" s="237" t="s">
        <v>19</v>
      </c>
      <c r="F136" s="238" t="s">
        <v>197</v>
      </c>
      <c r="G136" s="236"/>
      <c r="H136" s="239">
        <v>53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145</v>
      </c>
      <c r="AU136" s="245" t="s">
        <v>79</v>
      </c>
      <c r="AV136" s="14" t="s">
        <v>141</v>
      </c>
      <c r="AW136" s="14" t="s">
        <v>31</v>
      </c>
      <c r="AX136" s="14" t="s">
        <v>77</v>
      </c>
      <c r="AY136" s="245" t="s">
        <v>134</v>
      </c>
    </row>
    <row r="137" s="2" customFormat="1" ht="24.15" customHeight="1">
      <c r="A137" s="39"/>
      <c r="B137" s="40"/>
      <c r="C137" s="205" t="s">
        <v>616</v>
      </c>
      <c r="D137" s="205" t="s">
        <v>136</v>
      </c>
      <c r="E137" s="206" t="s">
        <v>280</v>
      </c>
      <c r="F137" s="207" t="s">
        <v>281</v>
      </c>
      <c r="G137" s="208" t="s">
        <v>282</v>
      </c>
      <c r="H137" s="209">
        <v>133</v>
      </c>
      <c r="I137" s="210"/>
      <c r="J137" s="211">
        <f>ROUND(I137*H137,2)</f>
        <v>0</v>
      </c>
      <c r="K137" s="207" t="s">
        <v>140</v>
      </c>
      <c r="L137" s="45"/>
      <c r="M137" s="212" t="s">
        <v>19</v>
      </c>
      <c r="N137" s="213" t="s">
        <v>40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141</v>
      </c>
      <c r="AT137" s="216" t="s">
        <v>136</v>
      </c>
      <c r="AU137" s="216" t="s">
        <v>79</v>
      </c>
      <c r="AY137" s="18" t="s">
        <v>134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77</v>
      </c>
      <c r="BK137" s="217">
        <f>ROUND(I137*H137,2)</f>
        <v>0</v>
      </c>
      <c r="BL137" s="18" t="s">
        <v>141</v>
      </c>
      <c r="BM137" s="216" t="s">
        <v>820</v>
      </c>
    </row>
    <row r="138" s="2" customFormat="1">
      <c r="A138" s="39"/>
      <c r="B138" s="40"/>
      <c r="C138" s="41"/>
      <c r="D138" s="218" t="s">
        <v>143</v>
      </c>
      <c r="E138" s="41"/>
      <c r="F138" s="219" t="s">
        <v>284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143</v>
      </c>
      <c r="AU138" s="18" t="s">
        <v>79</v>
      </c>
    </row>
    <row r="139" s="2" customFormat="1">
      <c r="A139" s="39"/>
      <c r="B139" s="40"/>
      <c r="C139" s="41"/>
      <c r="D139" s="225" t="s">
        <v>285</v>
      </c>
      <c r="E139" s="41"/>
      <c r="F139" s="246" t="s">
        <v>286</v>
      </c>
      <c r="G139" s="41"/>
      <c r="H139" s="41"/>
      <c r="I139" s="220"/>
      <c r="J139" s="41"/>
      <c r="K139" s="41"/>
      <c r="L139" s="45"/>
      <c r="M139" s="221"/>
      <c r="N139" s="222"/>
      <c r="O139" s="85"/>
      <c r="P139" s="85"/>
      <c r="Q139" s="85"/>
      <c r="R139" s="85"/>
      <c r="S139" s="85"/>
      <c r="T139" s="86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T139" s="18" t="s">
        <v>285</v>
      </c>
      <c r="AU139" s="18" t="s">
        <v>79</v>
      </c>
    </row>
    <row r="140" s="13" customFormat="1">
      <c r="A140" s="13"/>
      <c r="B140" s="223"/>
      <c r="C140" s="224"/>
      <c r="D140" s="225" t="s">
        <v>145</v>
      </c>
      <c r="E140" s="226" t="s">
        <v>19</v>
      </c>
      <c r="F140" s="227" t="s">
        <v>821</v>
      </c>
      <c r="G140" s="224"/>
      <c r="H140" s="228">
        <v>133</v>
      </c>
      <c r="I140" s="229"/>
      <c r="J140" s="224"/>
      <c r="K140" s="224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145</v>
      </c>
      <c r="AU140" s="234" t="s">
        <v>79</v>
      </c>
      <c r="AV140" s="13" t="s">
        <v>79</v>
      </c>
      <c r="AW140" s="13" t="s">
        <v>31</v>
      </c>
      <c r="AX140" s="13" t="s">
        <v>77</v>
      </c>
      <c r="AY140" s="234" t="s">
        <v>134</v>
      </c>
    </row>
    <row r="141" s="2" customFormat="1" ht="24.15" customHeight="1">
      <c r="A141" s="39"/>
      <c r="B141" s="40"/>
      <c r="C141" s="205" t="s">
        <v>619</v>
      </c>
      <c r="D141" s="205" t="s">
        <v>136</v>
      </c>
      <c r="E141" s="206" t="s">
        <v>289</v>
      </c>
      <c r="F141" s="207" t="s">
        <v>290</v>
      </c>
      <c r="G141" s="208" t="s">
        <v>208</v>
      </c>
      <c r="H141" s="209">
        <v>66.5</v>
      </c>
      <c r="I141" s="210"/>
      <c r="J141" s="211">
        <f>ROUND(I141*H141,2)</f>
        <v>0</v>
      </c>
      <c r="K141" s="207" t="s">
        <v>140</v>
      </c>
      <c r="L141" s="45"/>
      <c r="M141" s="212" t="s">
        <v>19</v>
      </c>
      <c r="N141" s="213" t="s">
        <v>40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141</v>
      </c>
      <c r="AT141" s="216" t="s">
        <v>136</v>
      </c>
      <c r="AU141" s="216" t="s">
        <v>79</v>
      </c>
      <c r="AY141" s="18" t="s">
        <v>134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77</v>
      </c>
      <c r="BK141" s="217">
        <f>ROUND(I141*H141,2)</f>
        <v>0</v>
      </c>
      <c r="BL141" s="18" t="s">
        <v>141</v>
      </c>
      <c r="BM141" s="216" t="s">
        <v>822</v>
      </c>
    </row>
    <row r="142" s="2" customFormat="1">
      <c r="A142" s="39"/>
      <c r="B142" s="40"/>
      <c r="C142" s="41"/>
      <c r="D142" s="218" t="s">
        <v>143</v>
      </c>
      <c r="E142" s="41"/>
      <c r="F142" s="219" t="s">
        <v>292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143</v>
      </c>
      <c r="AU142" s="18" t="s">
        <v>79</v>
      </c>
    </row>
    <row r="143" s="2" customFormat="1">
      <c r="A143" s="39"/>
      <c r="B143" s="40"/>
      <c r="C143" s="41"/>
      <c r="D143" s="225" t="s">
        <v>285</v>
      </c>
      <c r="E143" s="41"/>
      <c r="F143" s="246" t="s">
        <v>293</v>
      </c>
      <c r="G143" s="41"/>
      <c r="H143" s="41"/>
      <c r="I143" s="220"/>
      <c r="J143" s="41"/>
      <c r="K143" s="41"/>
      <c r="L143" s="45"/>
      <c r="M143" s="221"/>
      <c r="N143" s="222"/>
      <c r="O143" s="85"/>
      <c r="P143" s="85"/>
      <c r="Q143" s="85"/>
      <c r="R143" s="85"/>
      <c r="S143" s="85"/>
      <c r="T143" s="86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T143" s="18" t="s">
        <v>285</v>
      </c>
      <c r="AU143" s="18" t="s">
        <v>79</v>
      </c>
    </row>
    <row r="144" s="13" customFormat="1">
      <c r="A144" s="13"/>
      <c r="B144" s="223"/>
      <c r="C144" s="224"/>
      <c r="D144" s="225" t="s">
        <v>145</v>
      </c>
      <c r="E144" s="226" t="s">
        <v>19</v>
      </c>
      <c r="F144" s="227" t="s">
        <v>823</v>
      </c>
      <c r="G144" s="224"/>
      <c r="H144" s="228">
        <v>66.5</v>
      </c>
      <c r="I144" s="229"/>
      <c r="J144" s="224"/>
      <c r="K144" s="224"/>
      <c r="L144" s="230"/>
      <c r="M144" s="231"/>
      <c r="N144" s="232"/>
      <c r="O144" s="232"/>
      <c r="P144" s="232"/>
      <c r="Q144" s="232"/>
      <c r="R144" s="232"/>
      <c r="S144" s="232"/>
      <c r="T144" s="23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4" t="s">
        <v>145</v>
      </c>
      <c r="AU144" s="234" t="s">
        <v>79</v>
      </c>
      <c r="AV144" s="13" t="s">
        <v>79</v>
      </c>
      <c r="AW144" s="13" t="s">
        <v>31</v>
      </c>
      <c r="AX144" s="13" t="s">
        <v>77</v>
      </c>
      <c r="AY144" s="234" t="s">
        <v>134</v>
      </c>
    </row>
    <row r="145" s="2" customFormat="1" ht="24.15" customHeight="1">
      <c r="A145" s="39"/>
      <c r="B145" s="40"/>
      <c r="C145" s="205" t="s">
        <v>557</v>
      </c>
      <c r="D145" s="205" t="s">
        <v>136</v>
      </c>
      <c r="E145" s="206" t="s">
        <v>304</v>
      </c>
      <c r="F145" s="207" t="s">
        <v>305</v>
      </c>
      <c r="G145" s="208" t="s">
        <v>139</v>
      </c>
      <c r="H145" s="209">
        <v>386</v>
      </c>
      <c r="I145" s="210"/>
      <c r="J145" s="211">
        <f>ROUND(I145*H145,2)</f>
        <v>0</v>
      </c>
      <c r="K145" s="207" t="s">
        <v>140</v>
      </c>
      <c r="L145" s="45"/>
      <c r="M145" s="212" t="s">
        <v>19</v>
      </c>
      <c r="N145" s="213" t="s">
        <v>40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141</v>
      </c>
      <c r="AT145" s="216" t="s">
        <v>136</v>
      </c>
      <c r="AU145" s="216" t="s">
        <v>79</v>
      </c>
      <c r="AY145" s="18" t="s">
        <v>134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77</v>
      </c>
      <c r="BK145" s="217">
        <f>ROUND(I145*H145,2)</f>
        <v>0</v>
      </c>
      <c r="BL145" s="18" t="s">
        <v>141</v>
      </c>
      <c r="BM145" s="216" t="s">
        <v>824</v>
      </c>
    </row>
    <row r="146" s="2" customFormat="1">
      <c r="A146" s="39"/>
      <c r="B146" s="40"/>
      <c r="C146" s="41"/>
      <c r="D146" s="218" t="s">
        <v>143</v>
      </c>
      <c r="E146" s="41"/>
      <c r="F146" s="219" t="s">
        <v>307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143</v>
      </c>
      <c r="AU146" s="18" t="s">
        <v>79</v>
      </c>
    </row>
    <row r="147" s="13" customFormat="1">
      <c r="A147" s="13"/>
      <c r="B147" s="223"/>
      <c r="C147" s="224"/>
      <c r="D147" s="225" t="s">
        <v>145</v>
      </c>
      <c r="E147" s="226" t="s">
        <v>19</v>
      </c>
      <c r="F147" s="227" t="s">
        <v>825</v>
      </c>
      <c r="G147" s="224"/>
      <c r="H147" s="228">
        <v>46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145</v>
      </c>
      <c r="AU147" s="234" t="s">
        <v>79</v>
      </c>
      <c r="AV147" s="13" t="s">
        <v>79</v>
      </c>
      <c r="AW147" s="13" t="s">
        <v>31</v>
      </c>
      <c r="AX147" s="13" t="s">
        <v>69</v>
      </c>
      <c r="AY147" s="234" t="s">
        <v>134</v>
      </c>
    </row>
    <row r="148" s="13" customFormat="1">
      <c r="A148" s="13"/>
      <c r="B148" s="223"/>
      <c r="C148" s="224"/>
      <c r="D148" s="225" t="s">
        <v>145</v>
      </c>
      <c r="E148" s="226" t="s">
        <v>19</v>
      </c>
      <c r="F148" s="227" t="s">
        <v>826</v>
      </c>
      <c r="G148" s="224"/>
      <c r="H148" s="228">
        <v>340</v>
      </c>
      <c r="I148" s="229"/>
      <c r="J148" s="224"/>
      <c r="K148" s="224"/>
      <c r="L148" s="230"/>
      <c r="M148" s="231"/>
      <c r="N148" s="232"/>
      <c r="O148" s="232"/>
      <c r="P148" s="232"/>
      <c r="Q148" s="232"/>
      <c r="R148" s="232"/>
      <c r="S148" s="232"/>
      <c r="T148" s="23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4" t="s">
        <v>145</v>
      </c>
      <c r="AU148" s="234" t="s">
        <v>79</v>
      </c>
      <c r="AV148" s="13" t="s">
        <v>79</v>
      </c>
      <c r="AW148" s="13" t="s">
        <v>31</v>
      </c>
      <c r="AX148" s="13" t="s">
        <v>69</v>
      </c>
      <c r="AY148" s="234" t="s">
        <v>134</v>
      </c>
    </row>
    <row r="149" s="14" customFormat="1">
      <c r="A149" s="14"/>
      <c r="B149" s="235"/>
      <c r="C149" s="236"/>
      <c r="D149" s="225" t="s">
        <v>145</v>
      </c>
      <c r="E149" s="237" t="s">
        <v>19</v>
      </c>
      <c r="F149" s="238" t="s">
        <v>197</v>
      </c>
      <c r="G149" s="236"/>
      <c r="H149" s="239">
        <v>386</v>
      </c>
      <c r="I149" s="240"/>
      <c r="J149" s="236"/>
      <c r="K149" s="236"/>
      <c r="L149" s="241"/>
      <c r="M149" s="242"/>
      <c r="N149" s="243"/>
      <c r="O149" s="243"/>
      <c r="P149" s="243"/>
      <c r="Q149" s="243"/>
      <c r="R149" s="243"/>
      <c r="S149" s="243"/>
      <c r="T149" s="244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45" t="s">
        <v>145</v>
      </c>
      <c r="AU149" s="245" t="s">
        <v>79</v>
      </c>
      <c r="AV149" s="14" t="s">
        <v>141</v>
      </c>
      <c r="AW149" s="14" t="s">
        <v>31</v>
      </c>
      <c r="AX149" s="14" t="s">
        <v>77</v>
      </c>
      <c r="AY149" s="245" t="s">
        <v>134</v>
      </c>
    </row>
    <row r="150" s="2" customFormat="1" ht="16.5" customHeight="1">
      <c r="A150" s="39"/>
      <c r="B150" s="40"/>
      <c r="C150" s="205" t="s">
        <v>705</v>
      </c>
      <c r="D150" s="205" t="s">
        <v>136</v>
      </c>
      <c r="E150" s="206" t="s">
        <v>311</v>
      </c>
      <c r="F150" s="207" t="s">
        <v>312</v>
      </c>
      <c r="G150" s="208" t="s">
        <v>139</v>
      </c>
      <c r="H150" s="209">
        <v>386</v>
      </c>
      <c r="I150" s="210"/>
      <c r="J150" s="211">
        <f>ROUND(I150*H150,2)</f>
        <v>0</v>
      </c>
      <c r="K150" s="207" t="s">
        <v>140</v>
      </c>
      <c r="L150" s="45"/>
      <c r="M150" s="212" t="s">
        <v>19</v>
      </c>
      <c r="N150" s="213" t="s">
        <v>40</v>
      </c>
      <c r="O150" s="85"/>
      <c r="P150" s="214">
        <f>O150*H150</f>
        <v>0</v>
      </c>
      <c r="Q150" s="214">
        <v>0</v>
      </c>
      <c r="R150" s="214">
        <f>Q150*H150</f>
        <v>0</v>
      </c>
      <c r="S150" s="214">
        <v>0</v>
      </c>
      <c r="T150" s="215">
        <f>S150*H150</f>
        <v>0</v>
      </c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R150" s="216" t="s">
        <v>141</v>
      </c>
      <c r="AT150" s="216" t="s">
        <v>136</v>
      </c>
      <c r="AU150" s="216" t="s">
        <v>79</v>
      </c>
      <c r="AY150" s="18" t="s">
        <v>134</v>
      </c>
      <c r="BE150" s="217">
        <f>IF(N150="základní",J150,0)</f>
        <v>0</v>
      </c>
      <c r="BF150" s="217">
        <f>IF(N150="snížená",J150,0)</f>
        <v>0</v>
      </c>
      <c r="BG150" s="217">
        <f>IF(N150="zákl. přenesená",J150,0)</f>
        <v>0</v>
      </c>
      <c r="BH150" s="217">
        <f>IF(N150="sníž. přenesená",J150,0)</f>
        <v>0</v>
      </c>
      <c r="BI150" s="217">
        <f>IF(N150="nulová",J150,0)</f>
        <v>0</v>
      </c>
      <c r="BJ150" s="18" t="s">
        <v>77</v>
      </c>
      <c r="BK150" s="217">
        <f>ROUND(I150*H150,2)</f>
        <v>0</v>
      </c>
      <c r="BL150" s="18" t="s">
        <v>141</v>
      </c>
      <c r="BM150" s="216" t="s">
        <v>827</v>
      </c>
    </row>
    <row r="151" s="2" customFormat="1">
      <c r="A151" s="39"/>
      <c r="B151" s="40"/>
      <c r="C151" s="41"/>
      <c r="D151" s="218" t="s">
        <v>143</v>
      </c>
      <c r="E151" s="41"/>
      <c r="F151" s="219" t="s">
        <v>314</v>
      </c>
      <c r="G151" s="41"/>
      <c r="H151" s="41"/>
      <c r="I151" s="220"/>
      <c r="J151" s="41"/>
      <c r="K151" s="41"/>
      <c r="L151" s="45"/>
      <c r="M151" s="221"/>
      <c r="N151" s="222"/>
      <c r="O151" s="85"/>
      <c r="P151" s="85"/>
      <c r="Q151" s="85"/>
      <c r="R151" s="85"/>
      <c r="S151" s="85"/>
      <c r="T151" s="86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T151" s="18" t="s">
        <v>143</v>
      </c>
      <c r="AU151" s="18" t="s">
        <v>79</v>
      </c>
    </row>
    <row r="152" s="13" customFormat="1">
      <c r="A152" s="13"/>
      <c r="B152" s="223"/>
      <c r="C152" s="224"/>
      <c r="D152" s="225" t="s">
        <v>145</v>
      </c>
      <c r="E152" s="226" t="s">
        <v>19</v>
      </c>
      <c r="F152" s="227" t="s">
        <v>825</v>
      </c>
      <c r="G152" s="224"/>
      <c r="H152" s="228">
        <v>46</v>
      </c>
      <c r="I152" s="229"/>
      <c r="J152" s="224"/>
      <c r="K152" s="224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145</v>
      </c>
      <c r="AU152" s="234" t="s">
        <v>79</v>
      </c>
      <c r="AV152" s="13" t="s">
        <v>79</v>
      </c>
      <c r="AW152" s="13" t="s">
        <v>31</v>
      </c>
      <c r="AX152" s="13" t="s">
        <v>69</v>
      </c>
      <c r="AY152" s="234" t="s">
        <v>134</v>
      </c>
    </row>
    <row r="153" s="13" customFormat="1">
      <c r="A153" s="13"/>
      <c r="B153" s="223"/>
      <c r="C153" s="224"/>
      <c r="D153" s="225" t="s">
        <v>145</v>
      </c>
      <c r="E153" s="226" t="s">
        <v>19</v>
      </c>
      <c r="F153" s="227" t="s">
        <v>826</v>
      </c>
      <c r="G153" s="224"/>
      <c r="H153" s="228">
        <v>340</v>
      </c>
      <c r="I153" s="229"/>
      <c r="J153" s="224"/>
      <c r="K153" s="224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145</v>
      </c>
      <c r="AU153" s="234" t="s">
        <v>79</v>
      </c>
      <c r="AV153" s="13" t="s">
        <v>79</v>
      </c>
      <c r="AW153" s="13" t="s">
        <v>31</v>
      </c>
      <c r="AX153" s="13" t="s">
        <v>69</v>
      </c>
      <c r="AY153" s="234" t="s">
        <v>134</v>
      </c>
    </row>
    <row r="154" s="14" customFormat="1">
      <c r="A154" s="14"/>
      <c r="B154" s="235"/>
      <c r="C154" s="236"/>
      <c r="D154" s="225" t="s">
        <v>145</v>
      </c>
      <c r="E154" s="237" t="s">
        <v>19</v>
      </c>
      <c r="F154" s="238" t="s">
        <v>197</v>
      </c>
      <c r="G154" s="236"/>
      <c r="H154" s="239">
        <v>386</v>
      </c>
      <c r="I154" s="240"/>
      <c r="J154" s="236"/>
      <c r="K154" s="236"/>
      <c r="L154" s="241"/>
      <c r="M154" s="242"/>
      <c r="N154" s="243"/>
      <c r="O154" s="243"/>
      <c r="P154" s="243"/>
      <c r="Q154" s="243"/>
      <c r="R154" s="243"/>
      <c r="S154" s="243"/>
      <c r="T154" s="24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45" t="s">
        <v>145</v>
      </c>
      <c r="AU154" s="245" t="s">
        <v>79</v>
      </c>
      <c r="AV154" s="14" t="s">
        <v>141</v>
      </c>
      <c r="AW154" s="14" t="s">
        <v>31</v>
      </c>
      <c r="AX154" s="14" t="s">
        <v>77</v>
      </c>
      <c r="AY154" s="245" t="s">
        <v>134</v>
      </c>
    </row>
    <row r="155" s="2" customFormat="1" ht="16.5" customHeight="1">
      <c r="A155" s="39"/>
      <c r="B155" s="40"/>
      <c r="C155" s="247" t="s">
        <v>449</v>
      </c>
      <c r="D155" s="247" t="s">
        <v>317</v>
      </c>
      <c r="E155" s="248" t="s">
        <v>318</v>
      </c>
      <c r="F155" s="249" t="s">
        <v>319</v>
      </c>
      <c r="G155" s="250" t="s">
        <v>320</v>
      </c>
      <c r="H155" s="251">
        <v>9.6500000000000004</v>
      </c>
      <c r="I155" s="252"/>
      <c r="J155" s="253">
        <f>ROUND(I155*H155,2)</f>
        <v>0</v>
      </c>
      <c r="K155" s="249" t="s">
        <v>140</v>
      </c>
      <c r="L155" s="254"/>
      <c r="M155" s="255" t="s">
        <v>19</v>
      </c>
      <c r="N155" s="256" t="s">
        <v>40</v>
      </c>
      <c r="O155" s="85"/>
      <c r="P155" s="214">
        <f>O155*H155</f>
        <v>0</v>
      </c>
      <c r="Q155" s="214">
        <v>0.001</v>
      </c>
      <c r="R155" s="214">
        <f>Q155*H155</f>
        <v>0.0096500000000000006</v>
      </c>
      <c r="S155" s="214">
        <v>0</v>
      </c>
      <c r="T155" s="215">
        <f>S155*H155</f>
        <v>0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16" t="s">
        <v>321</v>
      </c>
      <c r="AT155" s="216" t="s">
        <v>317</v>
      </c>
      <c r="AU155" s="216" t="s">
        <v>79</v>
      </c>
      <c r="AY155" s="18" t="s">
        <v>134</v>
      </c>
      <c r="BE155" s="217">
        <f>IF(N155="základní",J155,0)</f>
        <v>0</v>
      </c>
      <c r="BF155" s="217">
        <f>IF(N155="snížená",J155,0)</f>
        <v>0</v>
      </c>
      <c r="BG155" s="217">
        <f>IF(N155="zákl. přenesená",J155,0)</f>
        <v>0</v>
      </c>
      <c r="BH155" s="217">
        <f>IF(N155="sníž. přenesená",J155,0)</f>
        <v>0</v>
      </c>
      <c r="BI155" s="217">
        <f>IF(N155="nulová",J155,0)</f>
        <v>0</v>
      </c>
      <c r="BJ155" s="18" t="s">
        <v>77</v>
      </c>
      <c r="BK155" s="217">
        <f>ROUND(I155*H155,2)</f>
        <v>0</v>
      </c>
      <c r="BL155" s="18" t="s">
        <v>141</v>
      </c>
      <c r="BM155" s="216" t="s">
        <v>828</v>
      </c>
    </row>
    <row r="156" s="13" customFormat="1">
      <c r="A156" s="13"/>
      <c r="B156" s="223"/>
      <c r="C156" s="224"/>
      <c r="D156" s="225" t="s">
        <v>145</v>
      </c>
      <c r="E156" s="224"/>
      <c r="F156" s="227" t="s">
        <v>829</v>
      </c>
      <c r="G156" s="224"/>
      <c r="H156" s="228">
        <v>9.6500000000000004</v>
      </c>
      <c r="I156" s="229"/>
      <c r="J156" s="224"/>
      <c r="K156" s="224"/>
      <c r="L156" s="230"/>
      <c r="M156" s="231"/>
      <c r="N156" s="232"/>
      <c r="O156" s="232"/>
      <c r="P156" s="232"/>
      <c r="Q156" s="232"/>
      <c r="R156" s="232"/>
      <c r="S156" s="232"/>
      <c r="T156" s="23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T156" s="234" t="s">
        <v>145</v>
      </c>
      <c r="AU156" s="234" t="s">
        <v>79</v>
      </c>
      <c r="AV156" s="13" t="s">
        <v>79</v>
      </c>
      <c r="AW156" s="13" t="s">
        <v>4</v>
      </c>
      <c r="AX156" s="13" t="s">
        <v>77</v>
      </c>
      <c r="AY156" s="234" t="s">
        <v>134</v>
      </c>
    </row>
    <row r="157" s="2" customFormat="1" ht="21.75" customHeight="1">
      <c r="A157" s="39"/>
      <c r="B157" s="40"/>
      <c r="C157" s="205" t="s">
        <v>565</v>
      </c>
      <c r="D157" s="205" t="s">
        <v>136</v>
      </c>
      <c r="E157" s="206" t="s">
        <v>336</v>
      </c>
      <c r="F157" s="207" t="s">
        <v>337</v>
      </c>
      <c r="G157" s="208" t="s">
        <v>139</v>
      </c>
      <c r="H157" s="209">
        <v>492</v>
      </c>
      <c r="I157" s="210"/>
      <c r="J157" s="211">
        <f>ROUND(I157*H157,2)</f>
        <v>0</v>
      </c>
      <c r="K157" s="207" t="s">
        <v>140</v>
      </c>
      <c r="L157" s="45"/>
      <c r="M157" s="212" t="s">
        <v>19</v>
      </c>
      <c r="N157" s="213" t="s">
        <v>40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141</v>
      </c>
      <c r="AT157" s="216" t="s">
        <v>136</v>
      </c>
      <c r="AU157" s="216" t="s">
        <v>79</v>
      </c>
      <c r="AY157" s="18" t="s">
        <v>134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77</v>
      </c>
      <c r="BK157" s="217">
        <f>ROUND(I157*H157,2)</f>
        <v>0</v>
      </c>
      <c r="BL157" s="18" t="s">
        <v>141</v>
      </c>
      <c r="BM157" s="216" t="s">
        <v>830</v>
      </c>
    </row>
    <row r="158" s="2" customFormat="1">
      <c r="A158" s="39"/>
      <c r="B158" s="40"/>
      <c r="C158" s="41"/>
      <c r="D158" s="218" t="s">
        <v>143</v>
      </c>
      <c r="E158" s="41"/>
      <c r="F158" s="219" t="s">
        <v>339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143</v>
      </c>
      <c r="AU158" s="18" t="s">
        <v>79</v>
      </c>
    </row>
    <row r="159" s="13" customFormat="1">
      <c r="A159" s="13"/>
      <c r="B159" s="223"/>
      <c r="C159" s="224"/>
      <c r="D159" s="225" t="s">
        <v>145</v>
      </c>
      <c r="E159" s="226" t="s">
        <v>19</v>
      </c>
      <c r="F159" s="227" t="s">
        <v>184</v>
      </c>
      <c r="G159" s="224"/>
      <c r="H159" s="228">
        <v>146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145</v>
      </c>
      <c r="AU159" s="234" t="s">
        <v>79</v>
      </c>
      <c r="AV159" s="13" t="s">
        <v>79</v>
      </c>
      <c r="AW159" s="13" t="s">
        <v>31</v>
      </c>
      <c r="AX159" s="13" t="s">
        <v>69</v>
      </c>
      <c r="AY159" s="234" t="s">
        <v>134</v>
      </c>
    </row>
    <row r="160" s="13" customFormat="1">
      <c r="A160" s="13"/>
      <c r="B160" s="223"/>
      <c r="C160" s="224"/>
      <c r="D160" s="225" t="s">
        <v>145</v>
      </c>
      <c r="E160" s="226" t="s">
        <v>19</v>
      </c>
      <c r="F160" s="227" t="s">
        <v>831</v>
      </c>
      <c r="G160" s="224"/>
      <c r="H160" s="228">
        <v>200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145</v>
      </c>
      <c r="AU160" s="234" t="s">
        <v>79</v>
      </c>
      <c r="AV160" s="13" t="s">
        <v>79</v>
      </c>
      <c r="AW160" s="13" t="s">
        <v>31</v>
      </c>
      <c r="AX160" s="13" t="s">
        <v>69</v>
      </c>
      <c r="AY160" s="234" t="s">
        <v>134</v>
      </c>
    </row>
    <row r="161" s="13" customFormat="1">
      <c r="A161" s="13"/>
      <c r="B161" s="223"/>
      <c r="C161" s="224"/>
      <c r="D161" s="225" t="s">
        <v>145</v>
      </c>
      <c r="E161" s="226" t="s">
        <v>19</v>
      </c>
      <c r="F161" s="227" t="s">
        <v>832</v>
      </c>
      <c r="G161" s="224"/>
      <c r="H161" s="228">
        <v>146</v>
      </c>
      <c r="I161" s="229"/>
      <c r="J161" s="224"/>
      <c r="K161" s="224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145</v>
      </c>
      <c r="AU161" s="234" t="s">
        <v>79</v>
      </c>
      <c r="AV161" s="13" t="s">
        <v>79</v>
      </c>
      <c r="AW161" s="13" t="s">
        <v>31</v>
      </c>
      <c r="AX161" s="13" t="s">
        <v>69</v>
      </c>
      <c r="AY161" s="234" t="s">
        <v>134</v>
      </c>
    </row>
    <row r="162" s="14" customFormat="1">
      <c r="A162" s="14"/>
      <c r="B162" s="235"/>
      <c r="C162" s="236"/>
      <c r="D162" s="225" t="s">
        <v>145</v>
      </c>
      <c r="E162" s="237" t="s">
        <v>19</v>
      </c>
      <c r="F162" s="238" t="s">
        <v>197</v>
      </c>
      <c r="G162" s="236"/>
      <c r="H162" s="239">
        <v>492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145</v>
      </c>
      <c r="AU162" s="245" t="s">
        <v>79</v>
      </c>
      <c r="AV162" s="14" t="s">
        <v>141</v>
      </c>
      <c r="AW162" s="14" t="s">
        <v>31</v>
      </c>
      <c r="AX162" s="14" t="s">
        <v>77</v>
      </c>
      <c r="AY162" s="245" t="s">
        <v>134</v>
      </c>
    </row>
    <row r="163" s="2" customFormat="1" ht="24.15" customHeight="1">
      <c r="A163" s="39"/>
      <c r="B163" s="40"/>
      <c r="C163" s="205" t="s">
        <v>147</v>
      </c>
      <c r="D163" s="205" t="s">
        <v>136</v>
      </c>
      <c r="E163" s="206" t="s">
        <v>344</v>
      </c>
      <c r="F163" s="207" t="s">
        <v>345</v>
      </c>
      <c r="G163" s="208" t="s">
        <v>139</v>
      </c>
      <c r="H163" s="209">
        <v>109</v>
      </c>
      <c r="I163" s="210"/>
      <c r="J163" s="211">
        <f>ROUND(I163*H163,2)</f>
        <v>0</v>
      </c>
      <c r="K163" s="207" t="s">
        <v>140</v>
      </c>
      <c r="L163" s="45"/>
      <c r="M163" s="212" t="s">
        <v>19</v>
      </c>
      <c r="N163" s="213" t="s">
        <v>40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141</v>
      </c>
      <c r="AT163" s="216" t="s">
        <v>136</v>
      </c>
      <c r="AU163" s="216" t="s">
        <v>79</v>
      </c>
      <c r="AY163" s="18" t="s">
        <v>134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77</v>
      </c>
      <c r="BK163" s="217">
        <f>ROUND(I163*H163,2)</f>
        <v>0</v>
      </c>
      <c r="BL163" s="18" t="s">
        <v>141</v>
      </c>
      <c r="BM163" s="216" t="s">
        <v>833</v>
      </c>
    </row>
    <row r="164" s="2" customFormat="1">
      <c r="A164" s="39"/>
      <c r="B164" s="40"/>
      <c r="C164" s="41"/>
      <c r="D164" s="218" t="s">
        <v>143</v>
      </c>
      <c r="E164" s="41"/>
      <c r="F164" s="219" t="s">
        <v>347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143</v>
      </c>
      <c r="AU164" s="18" t="s">
        <v>79</v>
      </c>
    </row>
    <row r="165" s="13" customFormat="1">
      <c r="A165" s="13"/>
      <c r="B165" s="223"/>
      <c r="C165" s="224"/>
      <c r="D165" s="225" t="s">
        <v>145</v>
      </c>
      <c r="E165" s="226" t="s">
        <v>19</v>
      </c>
      <c r="F165" s="227" t="s">
        <v>834</v>
      </c>
      <c r="G165" s="224"/>
      <c r="H165" s="228">
        <v>109</v>
      </c>
      <c r="I165" s="229"/>
      <c r="J165" s="224"/>
      <c r="K165" s="224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145</v>
      </c>
      <c r="AU165" s="234" t="s">
        <v>79</v>
      </c>
      <c r="AV165" s="13" t="s">
        <v>79</v>
      </c>
      <c r="AW165" s="13" t="s">
        <v>31</v>
      </c>
      <c r="AX165" s="13" t="s">
        <v>77</v>
      </c>
      <c r="AY165" s="234" t="s">
        <v>134</v>
      </c>
    </row>
    <row r="166" s="12" customFormat="1" ht="22.8" customHeight="1">
      <c r="A166" s="12"/>
      <c r="B166" s="189"/>
      <c r="C166" s="190"/>
      <c r="D166" s="191" t="s">
        <v>68</v>
      </c>
      <c r="E166" s="203" t="s">
        <v>79</v>
      </c>
      <c r="F166" s="203" t="s">
        <v>349</v>
      </c>
      <c r="G166" s="190"/>
      <c r="H166" s="190"/>
      <c r="I166" s="193"/>
      <c r="J166" s="204">
        <f>BK166</f>
        <v>0</v>
      </c>
      <c r="K166" s="190"/>
      <c r="L166" s="195"/>
      <c r="M166" s="196"/>
      <c r="N166" s="197"/>
      <c r="O166" s="197"/>
      <c r="P166" s="198">
        <f>SUM(P167:P172)</f>
        <v>0</v>
      </c>
      <c r="Q166" s="197"/>
      <c r="R166" s="198">
        <f>SUM(R167:R172)</f>
        <v>0.16362950000000004</v>
      </c>
      <c r="S166" s="197"/>
      <c r="T166" s="199">
        <f>SUM(T167:T172)</f>
        <v>0</v>
      </c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R166" s="200" t="s">
        <v>77</v>
      </c>
      <c r="AT166" s="201" t="s">
        <v>68</v>
      </c>
      <c r="AU166" s="201" t="s">
        <v>77</v>
      </c>
      <c r="AY166" s="200" t="s">
        <v>134</v>
      </c>
      <c r="BK166" s="202">
        <f>SUM(BK167:BK172)</f>
        <v>0</v>
      </c>
    </row>
    <row r="167" s="2" customFormat="1" ht="24.15" customHeight="1">
      <c r="A167" s="39"/>
      <c r="B167" s="40"/>
      <c r="C167" s="205" t="s">
        <v>8</v>
      </c>
      <c r="D167" s="205" t="s">
        <v>136</v>
      </c>
      <c r="E167" s="206" t="s">
        <v>351</v>
      </c>
      <c r="F167" s="207" t="s">
        <v>352</v>
      </c>
      <c r="G167" s="208" t="s">
        <v>139</v>
      </c>
      <c r="H167" s="209">
        <v>120</v>
      </c>
      <c r="I167" s="210"/>
      <c r="J167" s="211">
        <f>ROUND(I167*H167,2)</f>
        <v>0</v>
      </c>
      <c r="K167" s="207" t="s">
        <v>140</v>
      </c>
      <c r="L167" s="45"/>
      <c r="M167" s="212" t="s">
        <v>19</v>
      </c>
      <c r="N167" s="213" t="s">
        <v>40</v>
      </c>
      <c r="O167" s="85"/>
      <c r="P167" s="214">
        <f>O167*H167</f>
        <v>0</v>
      </c>
      <c r="Q167" s="214">
        <v>0.00013750000000000001</v>
      </c>
      <c r="R167" s="214">
        <f>Q167*H167</f>
        <v>0.016500000000000001</v>
      </c>
      <c r="S167" s="214">
        <v>0</v>
      </c>
      <c r="T167" s="215">
        <f>S167*H167</f>
        <v>0</v>
      </c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R167" s="216" t="s">
        <v>141</v>
      </c>
      <c r="AT167" s="216" t="s">
        <v>136</v>
      </c>
      <c r="AU167" s="216" t="s">
        <v>79</v>
      </c>
      <c r="AY167" s="18" t="s">
        <v>134</v>
      </c>
      <c r="BE167" s="217">
        <f>IF(N167="základní",J167,0)</f>
        <v>0</v>
      </c>
      <c r="BF167" s="217">
        <f>IF(N167="snížená",J167,0)</f>
        <v>0</v>
      </c>
      <c r="BG167" s="217">
        <f>IF(N167="zákl. přenesená",J167,0)</f>
        <v>0</v>
      </c>
      <c r="BH167" s="217">
        <f>IF(N167="sníž. přenesená",J167,0)</f>
        <v>0</v>
      </c>
      <c r="BI167" s="217">
        <f>IF(N167="nulová",J167,0)</f>
        <v>0</v>
      </c>
      <c r="BJ167" s="18" t="s">
        <v>77</v>
      </c>
      <c r="BK167" s="217">
        <f>ROUND(I167*H167,2)</f>
        <v>0</v>
      </c>
      <c r="BL167" s="18" t="s">
        <v>141</v>
      </c>
      <c r="BM167" s="216" t="s">
        <v>835</v>
      </c>
    </row>
    <row r="168" s="2" customFormat="1">
      <c r="A168" s="39"/>
      <c r="B168" s="40"/>
      <c r="C168" s="41"/>
      <c r="D168" s="218" t="s">
        <v>143</v>
      </c>
      <c r="E168" s="41"/>
      <c r="F168" s="219" t="s">
        <v>354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143</v>
      </c>
      <c r="AU168" s="18" t="s">
        <v>79</v>
      </c>
    </row>
    <row r="169" s="13" customFormat="1">
      <c r="A169" s="13"/>
      <c r="B169" s="223"/>
      <c r="C169" s="224"/>
      <c r="D169" s="225" t="s">
        <v>145</v>
      </c>
      <c r="E169" s="226" t="s">
        <v>19</v>
      </c>
      <c r="F169" s="227" t="s">
        <v>836</v>
      </c>
      <c r="G169" s="224"/>
      <c r="H169" s="228">
        <v>120</v>
      </c>
      <c r="I169" s="229"/>
      <c r="J169" s="224"/>
      <c r="K169" s="224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145</v>
      </c>
      <c r="AU169" s="234" t="s">
        <v>79</v>
      </c>
      <c r="AV169" s="13" t="s">
        <v>79</v>
      </c>
      <c r="AW169" s="13" t="s">
        <v>31</v>
      </c>
      <c r="AX169" s="13" t="s">
        <v>69</v>
      </c>
      <c r="AY169" s="234" t="s">
        <v>134</v>
      </c>
    </row>
    <row r="170" s="14" customFormat="1">
      <c r="A170" s="14"/>
      <c r="B170" s="235"/>
      <c r="C170" s="236"/>
      <c r="D170" s="225" t="s">
        <v>145</v>
      </c>
      <c r="E170" s="237" t="s">
        <v>19</v>
      </c>
      <c r="F170" s="238" t="s">
        <v>197</v>
      </c>
      <c r="G170" s="236"/>
      <c r="H170" s="239">
        <v>120</v>
      </c>
      <c r="I170" s="240"/>
      <c r="J170" s="236"/>
      <c r="K170" s="236"/>
      <c r="L170" s="241"/>
      <c r="M170" s="242"/>
      <c r="N170" s="243"/>
      <c r="O170" s="243"/>
      <c r="P170" s="243"/>
      <c r="Q170" s="243"/>
      <c r="R170" s="243"/>
      <c r="S170" s="243"/>
      <c r="T170" s="24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5" t="s">
        <v>145</v>
      </c>
      <c r="AU170" s="245" t="s">
        <v>79</v>
      </c>
      <c r="AV170" s="14" t="s">
        <v>141</v>
      </c>
      <c r="AW170" s="14" t="s">
        <v>31</v>
      </c>
      <c r="AX170" s="14" t="s">
        <v>77</v>
      </c>
      <c r="AY170" s="245" t="s">
        <v>134</v>
      </c>
    </row>
    <row r="171" s="2" customFormat="1" ht="16.5" customHeight="1">
      <c r="A171" s="39"/>
      <c r="B171" s="40"/>
      <c r="C171" s="247" t="s">
        <v>159</v>
      </c>
      <c r="D171" s="247" t="s">
        <v>317</v>
      </c>
      <c r="E171" s="248" t="s">
        <v>357</v>
      </c>
      <c r="F171" s="249" t="s">
        <v>358</v>
      </c>
      <c r="G171" s="250" t="s">
        <v>139</v>
      </c>
      <c r="H171" s="251">
        <v>294.25900000000001</v>
      </c>
      <c r="I171" s="252"/>
      <c r="J171" s="253">
        <f>ROUND(I171*H171,2)</f>
        <v>0</v>
      </c>
      <c r="K171" s="249" t="s">
        <v>140</v>
      </c>
      <c r="L171" s="254"/>
      <c r="M171" s="255" t="s">
        <v>19</v>
      </c>
      <c r="N171" s="256" t="s">
        <v>40</v>
      </c>
      <c r="O171" s="85"/>
      <c r="P171" s="214">
        <f>O171*H171</f>
        <v>0</v>
      </c>
      <c r="Q171" s="214">
        <v>0.00050000000000000001</v>
      </c>
      <c r="R171" s="214">
        <f>Q171*H171</f>
        <v>0.14712950000000002</v>
      </c>
      <c r="S171" s="214">
        <v>0</v>
      </c>
      <c r="T171" s="215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16" t="s">
        <v>321</v>
      </c>
      <c r="AT171" s="216" t="s">
        <v>317</v>
      </c>
      <c r="AU171" s="216" t="s">
        <v>79</v>
      </c>
      <c r="AY171" s="18" t="s">
        <v>134</v>
      </c>
      <c r="BE171" s="217">
        <f>IF(N171="základní",J171,0)</f>
        <v>0</v>
      </c>
      <c r="BF171" s="217">
        <f>IF(N171="snížená",J171,0)</f>
        <v>0</v>
      </c>
      <c r="BG171" s="217">
        <f>IF(N171="zákl. přenesená",J171,0)</f>
        <v>0</v>
      </c>
      <c r="BH171" s="217">
        <f>IF(N171="sníž. přenesená",J171,0)</f>
        <v>0</v>
      </c>
      <c r="BI171" s="217">
        <f>IF(N171="nulová",J171,0)</f>
        <v>0</v>
      </c>
      <c r="BJ171" s="18" t="s">
        <v>77</v>
      </c>
      <c r="BK171" s="217">
        <f>ROUND(I171*H171,2)</f>
        <v>0</v>
      </c>
      <c r="BL171" s="18" t="s">
        <v>141</v>
      </c>
      <c r="BM171" s="216" t="s">
        <v>837</v>
      </c>
    </row>
    <row r="172" s="13" customFormat="1">
      <c r="A172" s="13"/>
      <c r="B172" s="223"/>
      <c r="C172" s="224"/>
      <c r="D172" s="225" t="s">
        <v>145</v>
      </c>
      <c r="E172" s="224"/>
      <c r="F172" s="227" t="s">
        <v>838</v>
      </c>
      <c r="G172" s="224"/>
      <c r="H172" s="228">
        <v>294.25900000000001</v>
      </c>
      <c r="I172" s="229"/>
      <c r="J172" s="224"/>
      <c r="K172" s="224"/>
      <c r="L172" s="230"/>
      <c r="M172" s="231"/>
      <c r="N172" s="232"/>
      <c r="O172" s="232"/>
      <c r="P172" s="232"/>
      <c r="Q172" s="232"/>
      <c r="R172" s="232"/>
      <c r="S172" s="232"/>
      <c r="T172" s="23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4" t="s">
        <v>145</v>
      </c>
      <c r="AU172" s="234" t="s">
        <v>79</v>
      </c>
      <c r="AV172" s="13" t="s">
        <v>79</v>
      </c>
      <c r="AW172" s="13" t="s">
        <v>4</v>
      </c>
      <c r="AX172" s="13" t="s">
        <v>77</v>
      </c>
      <c r="AY172" s="234" t="s">
        <v>134</v>
      </c>
    </row>
    <row r="173" s="12" customFormat="1" ht="22.8" customHeight="1">
      <c r="A173" s="12"/>
      <c r="B173" s="189"/>
      <c r="C173" s="190"/>
      <c r="D173" s="191" t="s">
        <v>68</v>
      </c>
      <c r="E173" s="203" t="s">
        <v>141</v>
      </c>
      <c r="F173" s="203" t="s">
        <v>420</v>
      </c>
      <c r="G173" s="190"/>
      <c r="H173" s="190"/>
      <c r="I173" s="193"/>
      <c r="J173" s="204">
        <f>BK173</f>
        <v>0</v>
      </c>
      <c r="K173" s="190"/>
      <c r="L173" s="195"/>
      <c r="M173" s="196"/>
      <c r="N173" s="197"/>
      <c r="O173" s="197"/>
      <c r="P173" s="198">
        <f>SUM(P174:P185)</f>
        <v>0</v>
      </c>
      <c r="Q173" s="197"/>
      <c r="R173" s="198">
        <f>SUM(R174:R185)</f>
        <v>160.85042399999998</v>
      </c>
      <c r="S173" s="197"/>
      <c r="T173" s="199">
        <f>SUM(T174:T185)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00" t="s">
        <v>77</v>
      </c>
      <c r="AT173" s="201" t="s">
        <v>68</v>
      </c>
      <c r="AU173" s="201" t="s">
        <v>77</v>
      </c>
      <c r="AY173" s="200" t="s">
        <v>134</v>
      </c>
      <c r="BK173" s="202">
        <f>SUM(BK174:BK185)</f>
        <v>0</v>
      </c>
    </row>
    <row r="174" s="2" customFormat="1" ht="24.15" customHeight="1">
      <c r="A174" s="39"/>
      <c r="B174" s="40"/>
      <c r="C174" s="205" t="s">
        <v>587</v>
      </c>
      <c r="D174" s="205" t="s">
        <v>136</v>
      </c>
      <c r="E174" s="206" t="s">
        <v>429</v>
      </c>
      <c r="F174" s="207" t="s">
        <v>430</v>
      </c>
      <c r="G174" s="208" t="s">
        <v>208</v>
      </c>
      <c r="H174" s="209">
        <v>36.549999999999997</v>
      </c>
      <c r="I174" s="210"/>
      <c r="J174" s="211">
        <f>ROUND(I174*H174,2)</f>
        <v>0</v>
      </c>
      <c r="K174" s="207" t="s">
        <v>140</v>
      </c>
      <c r="L174" s="45"/>
      <c r="M174" s="212" t="s">
        <v>19</v>
      </c>
      <c r="N174" s="213" t="s">
        <v>40</v>
      </c>
      <c r="O174" s="85"/>
      <c r="P174" s="214">
        <f>O174*H174</f>
        <v>0</v>
      </c>
      <c r="Q174" s="214">
        <v>2.4340799999999998</v>
      </c>
      <c r="R174" s="214">
        <f>Q174*H174</f>
        <v>88.965623999999991</v>
      </c>
      <c r="S174" s="214">
        <v>0</v>
      </c>
      <c r="T174" s="215">
        <f>S174*H174</f>
        <v>0</v>
      </c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R174" s="216" t="s">
        <v>141</v>
      </c>
      <c r="AT174" s="216" t="s">
        <v>136</v>
      </c>
      <c r="AU174" s="216" t="s">
        <v>79</v>
      </c>
      <c r="AY174" s="18" t="s">
        <v>134</v>
      </c>
      <c r="BE174" s="217">
        <f>IF(N174="základní",J174,0)</f>
        <v>0</v>
      </c>
      <c r="BF174" s="217">
        <f>IF(N174="snížená",J174,0)</f>
        <v>0</v>
      </c>
      <c r="BG174" s="217">
        <f>IF(N174="zákl. přenesená",J174,0)</f>
        <v>0</v>
      </c>
      <c r="BH174" s="217">
        <f>IF(N174="sníž. přenesená",J174,0)</f>
        <v>0</v>
      </c>
      <c r="BI174" s="217">
        <f>IF(N174="nulová",J174,0)</f>
        <v>0</v>
      </c>
      <c r="BJ174" s="18" t="s">
        <v>77</v>
      </c>
      <c r="BK174" s="217">
        <f>ROUND(I174*H174,2)</f>
        <v>0</v>
      </c>
      <c r="BL174" s="18" t="s">
        <v>141</v>
      </c>
      <c r="BM174" s="216" t="s">
        <v>839</v>
      </c>
    </row>
    <row r="175" s="2" customFormat="1">
      <c r="A175" s="39"/>
      <c r="B175" s="40"/>
      <c r="C175" s="41"/>
      <c r="D175" s="218" t="s">
        <v>143</v>
      </c>
      <c r="E175" s="41"/>
      <c r="F175" s="219" t="s">
        <v>432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143</v>
      </c>
      <c r="AU175" s="18" t="s">
        <v>79</v>
      </c>
    </row>
    <row r="176" s="13" customFormat="1">
      <c r="A176" s="13"/>
      <c r="B176" s="223"/>
      <c r="C176" s="224"/>
      <c r="D176" s="225" t="s">
        <v>145</v>
      </c>
      <c r="E176" s="226" t="s">
        <v>19</v>
      </c>
      <c r="F176" s="227" t="s">
        <v>840</v>
      </c>
      <c r="G176" s="224"/>
      <c r="H176" s="228">
        <v>36.549999999999997</v>
      </c>
      <c r="I176" s="229"/>
      <c r="J176" s="224"/>
      <c r="K176" s="224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145</v>
      </c>
      <c r="AU176" s="234" t="s">
        <v>79</v>
      </c>
      <c r="AV176" s="13" t="s">
        <v>79</v>
      </c>
      <c r="AW176" s="13" t="s">
        <v>31</v>
      </c>
      <c r="AX176" s="13" t="s">
        <v>69</v>
      </c>
      <c r="AY176" s="234" t="s">
        <v>134</v>
      </c>
    </row>
    <row r="177" s="14" customFormat="1">
      <c r="A177" s="14"/>
      <c r="B177" s="235"/>
      <c r="C177" s="236"/>
      <c r="D177" s="225" t="s">
        <v>145</v>
      </c>
      <c r="E177" s="237" t="s">
        <v>19</v>
      </c>
      <c r="F177" s="238" t="s">
        <v>197</v>
      </c>
      <c r="G177" s="236"/>
      <c r="H177" s="239">
        <v>36.549999999999997</v>
      </c>
      <c r="I177" s="240"/>
      <c r="J177" s="236"/>
      <c r="K177" s="236"/>
      <c r="L177" s="241"/>
      <c r="M177" s="242"/>
      <c r="N177" s="243"/>
      <c r="O177" s="243"/>
      <c r="P177" s="243"/>
      <c r="Q177" s="243"/>
      <c r="R177" s="243"/>
      <c r="S177" s="243"/>
      <c r="T177" s="24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5" t="s">
        <v>145</v>
      </c>
      <c r="AU177" s="245" t="s">
        <v>79</v>
      </c>
      <c r="AV177" s="14" t="s">
        <v>141</v>
      </c>
      <c r="AW177" s="14" t="s">
        <v>31</v>
      </c>
      <c r="AX177" s="14" t="s">
        <v>77</v>
      </c>
      <c r="AY177" s="245" t="s">
        <v>134</v>
      </c>
    </row>
    <row r="178" s="2" customFormat="1" ht="24.15" customHeight="1">
      <c r="A178" s="39"/>
      <c r="B178" s="40"/>
      <c r="C178" s="205" t="s">
        <v>589</v>
      </c>
      <c r="D178" s="205" t="s">
        <v>136</v>
      </c>
      <c r="E178" s="206" t="s">
        <v>435</v>
      </c>
      <c r="F178" s="207" t="s">
        <v>436</v>
      </c>
      <c r="G178" s="208" t="s">
        <v>208</v>
      </c>
      <c r="H178" s="209">
        <v>36</v>
      </c>
      <c r="I178" s="210"/>
      <c r="J178" s="211">
        <f>ROUND(I178*H178,2)</f>
        <v>0</v>
      </c>
      <c r="K178" s="207" t="s">
        <v>140</v>
      </c>
      <c r="L178" s="45"/>
      <c r="M178" s="212" t="s">
        <v>19</v>
      </c>
      <c r="N178" s="213" t="s">
        <v>40</v>
      </c>
      <c r="O178" s="85"/>
      <c r="P178" s="214">
        <f>O178*H178</f>
        <v>0</v>
      </c>
      <c r="Q178" s="214">
        <v>1.9967999999999999</v>
      </c>
      <c r="R178" s="214">
        <f>Q178*H178</f>
        <v>71.884799999999998</v>
      </c>
      <c r="S178" s="214">
        <v>0</v>
      </c>
      <c r="T178" s="215">
        <f>S178*H178</f>
        <v>0</v>
      </c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R178" s="216" t="s">
        <v>141</v>
      </c>
      <c r="AT178" s="216" t="s">
        <v>136</v>
      </c>
      <c r="AU178" s="216" t="s">
        <v>79</v>
      </c>
      <c r="AY178" s="18" t="s">
        <v>134</v>
      </c>
      <c r="BE178" s="217">
        <f>IF(N178="základní",J178,0)</f>
        <v>0</v>
      </c>
      <c r="BF178" s="217">
        <f>IF(N178="snížená",J178,0)</f>
        <v>0</v>
      </c>
      <c r="BG178" s="217">
        <f>IF(N178="zákl. přenesená",J178,0)</f>
        <v>0</v>
      </c>
      <c r="BH178" s="217">
        <f>IF(N178="sníž. přenesená",J178,0)</f>
        <v>0</v>
      </c>
      <c r="BI178" s="217">
        <f>IF(N178="nulová",J178,0)</f>
        <v>0</v>
      </c>
      <c r="BJ178" s="18" t="s">
        <v>77</v>
      </c>
      <c r="BK178" s="217">
        <f>ROUND(I178*H178,2)</f>
        <v>0</v>
      </c>
      <c r="BL178" s="18" t="s">
        <v>141</v>
      </c>
      <c r="BM178" s="216" t="s">
        <v>841</v>
      </c>
    </row>
    <row r="179" s="2" customFormat="1">
      <c r="A179" s="39"/>
      <c r="B179" s="40"/>
      <c r="C179" s="41"/>
      <c r="D179" s="218" t="s">
        <v>143</v>
      </c>
      <c r="E179" s="41"/>
      <c r="F179" s="219" t="s">
        <v>438</v>
      </c>
      <c r="G179" s="41"/>
      <c r="H179" s="41"/>
      <c r="I179" s="220"/>
      <c r="J179" s="41"/>
      <c r="K179" s="41"/>
      <c r="L179" s="45"/>
      <c r="M179" s="221"/>
      <c r="N179" s="222"/>
      <c r="O179" s="85"/>
      <c r="P179" s="85"/>
      <c r="Q179" s="85"/>
      <c r="R179" s="85"/>
      <c r="S179" s="85"/>
      <c r="T179" s="86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T179" s="18" t="s">
        <v>143</v>
      </c>
      <c r="AU179" s="18" t="s">
        <v>79</v>
      </c>
    </row>
    <row r="180" s="13" customFormat="1">
      <c r="A180" s="13"/>
      <c r="B180" s="223"/>
      <c r="C180" s="224"/>
      <c r="D180" s="225" t="s">
        <v>145</v>
      </c>
      <c r="E180" s="226" t="s">
        <v>19</v>
      </c>
      <c r="F180" s="227" t="s">
        <v>842</v>
      </c>
      <c r="G180" s="224"/>
      <c r="H180" s="228">
        <v>36</v>
      </c>
      <c r="I180" s="229"/>
      <c r="J180" s="224"/>
      <c r="K180" s="224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145</v>
      </c>
      <c r="AU180" s="234" t="s">
        <v>79</v>
      </c>
      <c r="AV180" s="13" t="s">
        <v>79</v>
      </c>
      <c r="AW180" s="13" t="s">
        <v>31</v>
      </c>
      <c r="AX180" s="13" t="s">
        <v>69</v>
      </c>
      <c r="AY180" s="234" t="s">
        <v>134</v>
      </c>
    </row>
    <row r="181" s="14" customFormat="1">
      <c r="A181" s="14"/>
      <c r="B181" s="235"/>
      <c r="C181" s="236"/>
      <c r="D181" s="225" t="s">
        <v>145</v>
      </c>
      <c r="E181" s="237" t="s">
        <v>19</v>
      </c>
      <c r="F181" s="238" t="s">
        <v>197</v>
      </c>
      <c r="G181" s="236"/>
      <c r="H181" s="239">
        <v>36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145</v>
      </c>
      <c r="AU181" s="245" t="s">
        <v>79</v>
      </c>
      <c r="AV181" s="14" t="s">
        <v>141</v>
      </c>
      <c r="AW181" s="14" t="s">
        <v>31</v>
      </c>
      <c r="AX181" s="14" t="s">
        <v>77</v>
      </c>
      <c r="AY181" s="245" t="s">
        <v>134</v>
      </c>
    </row>
    <row r="182" s="2" customFormat="1" ht="16.5" customHeight="1">
      <c r="A182" s="39"/>
      <c r="B182" s="40"/>
      <c r="C182" s="205" t="s">
        <v>169</v>
      </c>
      <c r="D182" s="205" t="s">
        <v>136</v>
      </c>
      <c r="E182" s="206" t="s">
        <v>445</v>
      </c>
      <c r="F182" s="207" t="s">
        <v>446</v>
      </c>
      <c r="G182" s="208" t="s">
        <v>139</v>
      </c>
      <c r="H182" s="209">
        <v>36</v>
      </c>
      <c r="I182" s="210"/>
      <c r="J182" s="211">
        <f>ROUND(I182*H182,2)</f>
        <v>0</v>
      </c>
      <c r="K182" s="207" t="s">
        <v>140</v>
      </c>
      <c r="L182" s="45"/>
      <c r="M182" s="212" t="s">
        <v>19</v>
      </c>
      <c r="N182" s="213" t="s">
        <v>40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141</v>
      </c>
      <c r="AT182" s="216" t="s">
        <v>136</v>
      </c>
      <c r="AU182" s="216" t="s">
        <v>79</v>
      </c>
      <c r="AY182" s="18" t="s">
        <v>134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77</v>
      </c>
      <c r="BK182" s="217">
        <f>ROUND(I182*H182,2)</f>
        <v>0</v>
      </c>
      <c r="BL182" s="18" t="s">
        <v>141</v>
      </c>
      <c r="BM182" s="216" t="s">
        <v>843</v>
      </c>
    </row>
    <row r="183" s="2" customFormat="1">
      <c r="A183" s="39"/>
      <c r="B183" s="40"/>
      <c r="C183" s="41"/>
      <c r="D183" s="218" t="s">
        <v>143</v>
      </c>
      <c r="E183" s="41"/>
      <c r="F183" s="219" t="s">
        <v>448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143</v>
      </c>
      <c r="AU183" s="18" t="s">
        <v>79</v>
      </c>
    </row>
    <row r="184" s="13" customFormat="1">
      <c r="A184" s="13"/>
      <c r="B184" s="223"/>
      <c r="C184" s="224"/>
      <c r="D184" s="225" t="s">
        <v>145</v>
      </c>
      <c r="E184" s="226" t="s">
        <v>19</v>
      </c>
      <c r="F184" s="227" t="s">
        <v>842</v>
      </c>
      <c r="G184" s="224"/>
      <c r="H184" s="228">
        <v>36</v>
      </c>
      <c r="I184" s="229"/>
      <c r="J184" s="224"/>
      <c r="K184" s="224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145</v>
      </c>
      <c r="AU184" s="234" t="s">
        <v>79</v>
      </c>
      <c r="AV184" s="13" t="s">
        <v>79</v>
      </c>
      <c r="AW184" s="13" t="s">
        <v>31</v>
      </c>
      <c r="AX184" s="13" t="s">
        <v>69</v>
      </c>
      <c r="AY184" s="234" t="s">
        <v>134</v>
      </c>
    </row>
    <row r="185" s="14" customFormat="1">
      <c r="A185" s="14"/>
      <c r="B185" s="235"/>
      <c r="C185" s="236"/>
      <c r="D185" s="225" t="s">
        <v>145</v>
      </c>
      <c r="E185" s="237" t="s">
        <v>19</v>
      </c>
      <c r="F185" s="238" t="s">
        <v>197</v>
      </c>
      <c r="G185" s="236"/>
      <c r="H185" s="239">
        <v>36</v>
      </c>
      <c r="I185" s="240"/>
      <c r="J185" s="236"/>
      <c r="K185" s="236"/>
      <c r="L185" s="241"/>
      <c r="M185" s="242"/>
      <c r="N185" s="243"/>
      <c r="O185" s="243"/>
      <c r="P185" s="243"/>
      <c r="Q185" s="243"/>
      <c r="R185" s="243"/>
      <c r="S185" s="243"/>
      <c r="T185" s="24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5" t="s">
        <v>145</v>
      </c>
      <c r="AU185" s="245" t="s">
        <v>79</v>
      </c>
      <c r="AV185" s="14" t="s">
        <v>141</v>
      </c>
      <c r="AW185" s="14" t="s">
        <v>31</v>
      </c>
      <c r="AX185" s="14" t="s">
        <v>77</v>
      </c>
      <c r="AY185" s="245" t="s">
        <v>134</v>
      </c>
    </row>
    <row r="186" s="12" customFormat="1" ht="22.8" customHeight="1">
      <c r="A186" s="12"/>
      <c r="B186" s="189"/>
      <c r="C186" s="190"/>
      <c r="D186" s="191" t="s">
        <v>68</v>
      </c>
      <c r="E186" s="203" t="s">
        <v>153</v>
      </c>
      <c r="F186" s="203" t="s">
        <v>457</v>
      </c>
      <c r="G186" s="190"/>
      <c r="H186" s="190"/>
      <c r="I186" s="193"/>
      <c r="J186" s="204">
        <f>BK186</f>
        <v>0</v>
      </c>
      <c r="K186" s="190"/>
      <c r="L186" s="195"/>
      <c r="M186" s="196"/>
      <c r="N186" s="197"/>
      <c r="O186" s="197"/>
      <c r="P186" s="198">
        <f>SUM(P187:P194)</f>
        <v>0</v>
      </c>
      <c r="Q186" s="197"/>
      <c r="R186" s="198">
        <f>SUM(R187:R194)</f>
        <v>128.34</v>
      </c>
      <c r="S186" s="197"/>
      <c r="T186" s="199">
        <f>SUM(T187:T194)</f>
        <v>0</v>
      </c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R186" s="200" t="s">
        <v>77</v>
      </c>
      <c r="AT186" s="201" t="s">
        <v>68</v>
      </c>
      <c r="AU186" s="201" t="s">
        <v>77</v>
      </c>
      <c r="AY186" s="200" t="s">
        <v>134</v>
      </c>
      <c r="BK186" s="202">
        <f>SUM(BK187:BK194)</f>
        <v>0</v>
      </c>
    </row>
    <row r="187" s="2" customFormat="1" ht="21.75" customHeight="1">
      <c r="A187" s="39"/>
      <c r="B187" s="40"/>
      <c r="C187" s="205" t="s">
        <v>622</v>
      </c>
      <c r="D187" s="205" t="s">
        <v>136</v>
      </c>
      <c r="E187" s="206" t="s">
        <v>459</v>
      </c>
      <c r="F187" s="207" t="s">
        <v>460</v>
      </c>
      <c r="G187" s="208" t="s">
        <v>139</v>
      </c>
      <c r="H187" s="209">
        <v>266</v>
      </c>
      <c r="I187" s="210"/>
      <c r="J187" s="211">
        <f>ROUND(I187*H187,2)</f>
        <v>0</v>
      </c>
      <c r="K187" s="207" t="s">
        <v>140</v>
      </c>
      <c r="L187" s="45"/>
      <c r="M187" s="212" t="s">
        <v>19</v>
      </c>
      <c r="N187" s="213" t="s">
        <v>40</v>
      </c>
      <c r="O187" s="85"/>
      <c r="P187" s="214">
        <f>O187*H187</f>
        <v>0</v>
      </c>
      <c r="Q187" s="214">
        <v>0.23000000000000001</v>
      </c>
      <c r="R187" s="214">
        <f>Q187*H187</f>
        <v>61.18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141</v>
      </c>
      <c r="AT187" s="216" t="s">
        <v>136</v>
      </c>
      <c r="AU187" s="216" t="s">
        <v>79</v>
      </c>
      <c r="AY187" s="18" t="s">
        <v>134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77</v>
      </c>
      <c r="BK187" s="217">
        <f>ROUND(I187*H187,2)</f>
        <v>0</v>
      </c>
      <c r="BL187" s="18" t="s">
        <v>141</v>
      </c>
      <c r="BM187" s="216" t="s">
        <v>844</v>
      </c>
    </row>
    <row r="188" s="2" customFormat="1">
      <c r="A188" s="39"/>
      <c r="B188" s="40"/>
      <c r="C188" s="41"/>
      <c r="D188" s="218" t="s">
        <v>143</v>
      </c>
      <c r="E188" s="41"/>
      <c r="F188" s="219" t="s">
        <v>462</v>
      </c>
      <c r="G188" s="41"/>
      <c r="H188" s="41"/>
      <c r="I188" s="220"/>
      <c r="J188" s="41"/>
      <c r="K188" s="41"/>
      <c r="L188" s="45"/>
      <c r="M188" s="221"/>
      <c r="N188" s="222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143</v>
      </c>
      <c r="AU188" s="18" t="s">
        <v>79</v>
      </c>
    </row>
    <row r="189" s="13" customFormat="1">
      <c r="A189" s="13"/>
      <c r="B189" s="223"/>
      <c r="C189" s="224"/>
      <c r="D189" s="225" t="s">
        <v>145</v>
      </c>
      <c r="E189" s="226" t="s">
        <v>19</v>
      </c>
      <c r="F189" s="227" t="s">
        <v>845</v>
      </c>
      <c r="G189" s="224"/>
      <c r="H189" s="228">
        <v>120</v>
      </c>
      <c r="I189" s="229"/>
      <c r="J189" s="224"/>
      <c r="K189" s="224"/>
      <c r="L189" s="230"/>
      <c r="M189" s="231"/>
      <c r="N189" s="232"/>
      <c r="O189" s="232"/>
      <c r="P189" s="232"/>
      <c r="Q189" s="232"/>
      <c r="R189" s="232"/>
      <c r="S189" s="232"/>
      <c r="T189" s="23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34" t="s">
        <v>145</v>
      </c>
      <c r="AU189" s="234" t="s">
        <v>79</v>
      </c>
      <c r="AV189" s="13" t="s">
        <v>79</v>
      </c>
      <c r="AW189" s="13" t="s">
        <v>31</v>
      </c>
      <c r="AX189" s="13" t="s">
        <v>69</v>
      </c>
      <c r="AY189" s="234" t="s">
        <v>134</v>
      </c>
    </row>
    <row r="190" s="13" customFormat="1">
      <c r="A190" s="13"/>
      <c r="B190" s="223"/>
      <c r="C190" s="224"/>
      <c r="D190" s="225" t="s">
        <v>145</v>
      </c>
      <c r="E190" s="226" t="s">
        <v>19</v>
      </c>
      <c r="F190" s="227" t="s">
        <v>184</v>
      </c>
      <c r="G190" s="224"/>
      <c r="H190" s="228">
        <v>146</v>
      </c>
      <c r="I190" s="229"/>
      <c r="J190" s="224"/>
      <c r="K190" s="224"/>
      <c r="L190" s="230"/>
      <c r="M190" s="231"/>
      <c r="N190" s="232"/>
      <c r="O190" s="232"/>
      <c r="P190" s="232"/>
      <c r="Q190" s="232"/>
      <c r="R190" s="232"/>
      <c r="S190" s="232"/>
      <c r="T190" s="233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4" t="s">
        <v>145</v>
      </c>
      <c r="AU190" s="234" t="s">
        <v>79</v>
      </c>
      <c r="AV190" s="13" t="s">
        <v>79</v>
      </c>
      <c r="AW190" s="13" t="s">
        <v>31</v>
      </c>
      <c r="AX190" s="13" t="s">
        <v>69</v>
      </c>
      <c r="AY190" s="234" t="s">
        <v>134</v>
      </c>
    </row>
    <row r="191" s="14" customFormat="1">
      <c r="A191" s="14"/>
      <c r="B191" s="235"/>
      <c r="C191" s="236"/>
      <c r="D191" s="225" t="s">
        <v>145</v>
      </c>
      <c r="E191" s="237" t="s">
        <v>19</v>
      </c>
      <c r="F191" s="238" t="s">
        <v>197</v>
      </c>
      <c r="G191" s="236"/>
      <c r="H191" s="239">
        <v>266</v>
      </c>
      <c r="I191" s="240"/>
      <c r="J191" s="236"/>
      <c r="K191" s="236"/>
      <c r="L191" s="241"/>
      <c r="M191" s="242"/>
      <c r="N191" s="243"/>
      <c r="O191" s="243"/>
      <c r="P191" s="243"/>
      <c r="Q191" s="243"/>
      <c r="R191" s="243"/>
      <c r="S191" s="243"/>
      <c r="T191" s="24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45" t="s">
        <v>145</v>
      </c>
      <c r="AU191" s="245" t="s">
        <v>79</v>
      </c>
      <c r="AV191" s="14" t="s">
        <v>141</v>
      </c>
      <c r="AW191" s="14" t="s">
        <v>31</v>
      </c>
      <c r="AX191" s="14" t="s">
        <v>77</v>
      </c>
      <c r="AY191" s="245" t="s">
        <v>134</v>
      </c>
    </row>
    <row r="192" s="2" customFormat="1" ht="21.75" customHeight="1">
      <c r="A192" s="39"/>
      <c r="B192" s="40"/>
      <c r="C192" s="205" t="s">
        <v>241</v>
      </c>
      <c r="D192" s="205" t="s">
        <v>136</v>
      </c>
      <c r="E192" s="206" t="s">
        <v>466</v>
      </c>
      <c r="F192" s="207" t="s">
        <v>467</v>
      </c>
      <c r="G192" s="208" t="s">
        <v>139</v>
      </c>
      <c r="H192" s="209">
        <v>146</v>
      </c>
      <c r="I192" s="210"/>
      <c r="J192" s="211">
        <f>ROUND(I192*H192,2)</f>
        <v>0</v>
      </c>
      <c r="K192" s="207" t="s">
        <v>140</v>
      </c>
      <c r="L192" s="45"/>
      <c r="M192" s="212" t="s">
        <v>19</v>
      </c>
      <c r="N192" s="213" t="s">
        <v>40</v>
      </c>
      <c r="O192" s="85"/>
      <c r="P192" s="214">
        <f>O192*H192</f>
        <v>0</v>
      </c>
      <c r="Q192" s="214">
        <v>0.46000000000000002</v>
      </c>
      <c r="R192" s="214">
        <f>Q192*H192</f>
        <v>67.159999999999997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141</v>
      </c>
      <c r="AT192" s="216" t="s">
        <v>136</v>
      </c>
      <c r="AU192" s="216" t="s">
        <v>79</v>
      </c>
      <c r="AY192" s="18" t="s">
        <v>134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77</v>
      </c>
      <c r="BK192" s="217">
        <f>ROUND(I192*H192,2)</f>
        <v>0</v>
      </c>
      <c r="BL192" s="18" t="s">
        <v>141</v>
      </c>
      <c r="BM192" s="216" t="s">
        <v>846</v>
      </c>
    </row>
    <row r="193" s="2" customFormat="1">
      <c r="A193" s="39"/>
      <c r="B193" s="40"/>
      <c r="C193" s="41"/>
      <c r="D193" s="218" t="s">
        <v>143</v>
      </c>
      <c r="E193" s="41"/>
      <c r="F193" s="219" t="s">
        <v>469</v>
      </c>
      <c r="G193" s="41"/>
      <c r="H193" s="41"/>
      <c r="I193" s="220"/>
      <c r="J193" s="41"/>
      <c r="K193" s="41"/>
      <c r="L193" s="45"/>
      <c r="M193" s="221"/>
      <c r="N193" s="222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143</v>
      </c>
      <c r="AU193" s="18" t="s">
        <v>79</v>
      </c>
    </row>
    <row r="194" s="13" customFormat="1">
      <c r="A194" s="13"/>
      <c r="B194" s="223"/>
      <c r="C194" s="224"/>
      <c r="D194" s="225" t="s">
        <v>145</v>
      </c>
      <c r="E194" s="226" t="s">
        <v>19</v>
      </c>
      <c r="F194" s="227" t="s">
        <v>184</v>
      </c>
      <c r="G194" s="224"/>
      <c r="H194" s="228">
        <v>146</v>
      </c>
      <c r="I194" s="229"/>
      <c r="J194" s="224"/>
      <c r="K194" s="224"/>
      <c r="L194" s="230"/>
      <c r="M194" s="231"/>
      <c r="N194" s="232"/>
      <c r="O194" s="232"/>
      <c r="P194" s="232"/>
      <c r="Q194" s="232"/>
      <c r="R194" s="232"/>
      <c r="S194" s="232"/>
      <c r="T194" s="233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4" t="s">
        <v>145</v>
      </c>
      <c r="AU194" s="234" t="s">
        <v>79</v>
      </c>
      <c r="AV194" s="13" t="s">
        <v>79</v>
      </c>
      <c r="AW194" s="13" t="s">
        <v>31</v>
      </c>
      <c r="AX194" s="13" t="s">
        <v>77</v>
      </c>
      <c r="AY194" s="234" t="s">
        <v>134</v>
      </c>
    </row>
    <row r="195" s="12" customFormat="1" ht="22.8" customHeight="1">
      <c r="A195" s="12"/>
      <c r="B195" s="189"/>
      <c r="C195" s="190"/>
      <c r="D195" s="191" t="s">
        <v>68</v>
      </c>
      <c r="E195" s="203" t="s">
        <v>444</v>
      </c>
      <c r="F195" s="203" t="s">
        <v>482</v>
      </c>
      <c r="G195" s="190"/>
      <c r="H195" s="190"/>
      <c r="I195" s="193"/>
      <c r="J195" s="204">
        <f>BK195</f>
        <v>0</v>
      </c>
      <c r="K195" s="190"/>
      <c r="L195" s="195"/>
      <c r="M195" s="196"/>
      <c r="N195" s="197"/>
      <c r="O195" s="197"/>
      <c r="P195" s="198">
        <f>SUM(P196:P198)</f>
        <v>0</v>
      </c>
      <c r="Q195" s="197"/>
      <c r="R195" s="198">
        <f>SUM(R196:R198)</f>
        <v>0</v>
      </c>
      <c r="S195" s="197"/>
      <c r="T195" s="199">
        <f>SUM(T196:T198)</f>
        <v>40</v>
      </c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R195" s="200" t="s">
        <v>77</v>
      </c>
      <c r="AT195" s="201" t="s">
        <v>68</v>
      </c>
      <c r="AU195" s="201" t="s">
        <v>77</v>
      </c>
      <c r="AY195" s="200" t="s">
        <v>134</v>
      </c>
      <c r="BK195" s="202">
        <f>SUM(BK196:BK198)</f>
        <v>0</v>
      </c>
    </row>
    <row r="196" s="2" customFormat="1" ht="33" customHeight="1">
      <c r="A196" s="39"/>
      <c r="B196" s="40"/>
      <c r="C196" s="205" t="s">
        <v>602</v>
      </c>
      <c r="D196" s="205" t="s">
        <v>136</v>
      </c>
      <c r="E196" s="206" t="s">
        <v>501</v>
      </c>
      <c r="F196" s="207" t="s">
        <v>502</v>
      </c>
      <c r="G196" s="208" t="s">
        <v>139</v>
      </c>
      <c r="H196" s="209">
        <v>2000</v>
      </c>
      <c r="I196" s="210"/>
      <c r="J196" s="211">
        <f>ROUND(I196*H196,2)</f>
        <v>0</v>
      </c>
      <c r="K196" s="207" t="s">
        <v>140</v>
      </c>
      <c r="L196" s="45"/>
      <c r="M196" s="212" t="s">
        <v>19</v>
      </c>
      <c r="N196" s="213" t="s">
        <v>40</v>
      </c>
      <c r="O196" s="85"/>
      <c r="P196" s="214">
        <f>O196*H196</f>
        <v>0</v>
      </c>
      <c r="Q196" s="214">
        <v>0</v>
      </c>
      <c r="R196" s="214">
        <f>Q196*H196</f>
        <v>0</v>
      </c>
      <c r="S196" s="214">
        <v>0.02</v>
      </c>
      <c r="T196" s="215">
        <f>S196*H196</f>
        <v>40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16" t="s">
        <v>141</v>
      </c>
      <c r="AT196" s="216" t="s">
        <v>136</v>
      </c>
      <c r="AU196" s="216" t="s">
        <v>79</v>
      </c>
      <c r="AY196" s="18" t="s">
        <v>134</v>
      </c>
      <c r="BE196" s="217">
        <f>IF(N196="základní",J196,0)</f>
        <v>0</v>
      </c>
      <c r="BF196" s="217">
        <f>IF(N196="snížená",J196,0)</f>
        <v>0</v>
      </c>
      <c r="BG196" s="217">
        <f>IF(N196="zákl. přenesená",J196,0)</f>
        <v>0</v>
      </c>
      <c r="BH196" s="217">
        <f>IF(N196="sníž. přenesená",J196,0)</f>
        <v>0</v>
      </c>
      <c r="BI196" s="217">
        <f>IF(N196="nulová",J196,0)</f>
        <v>0</v>
      </c>
      <c r="BJ196" s="18" t="s">
        <v>77</v>
      </c>
      <c r="BK196" s="217">
        <f>ROUND(I196*H196,2)</f>
        <v>0</v>
      </c>
      <c r="BL196" s="18" t="s">
        <v>141</v>
      </c>
      <c r="BM196" s="216" t="s">
        <v>847</v>
      </c>
    </row>
    <row r="197" s="2" customFormat="1">
      <c r="A197" s="39"/>
      <c r="B197" s="40"/>
      <c r="C197" s="41"/>
      <c r="D197" s="218" t="s">
        <v>143</v>
      </c>
      <c r="E197" s="41"/>
      <c r="F197" s="219" t="s">
        <v>504</v>
      </c>
      <c r="G197" s="41"/>
      <c r="H197" s="41"/>
      <c r="I197" s="220"/>
      <c r="J197" s="41"/>
      <c r="K197" s="41"/>
      <c r="L197" s="45"/>
      <c r="M197" s="221"/>
      <c r="N197" s="222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143</v>
      </c>
      <c r="AU197" s="18" t="s">
        <v>79</v>
      </c>
    </row>
    <row r="198" s="13" customFormat="1">
      <c r="A198" s="13"/>
      <c r="B198" s="223"/>
      <c r="C198" s="224"/>
      <c r="D198" s="225" t="s">
        <v>145</v>
      </c>
      <c r="E198" s="226" t="s">
        <v>19</v>
      </c>
      <c r="F198" s="227" t="s">
        <v>505</v>
      </c>
      <c r="G198" s="224"/>
      <c r="H198" s="228">
        <v>2000</v>
      </c>
      <c r="I198" s="229"/>
      <c r="J198" s="224"/>
      <c r="K198" s="224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145</v>
      </c>
      <c r="AU198" s="234" t="s">
        <v>79</v>
      </c>
      <c r="AV198" s="13" t="s">
        <v>79</v>
      </c>
      <c r="AW198" s="13" t="s">
        <v>31</v>
      </c>
      <c r="AX198" s="13" t="s">
        <v>77</v>
      </c>
      <c r="AY198" s="234" t="s">
        <v>134</v>
      </c>
    </row>
    <row r="199" s="12" customFormat="1" ht="22.8" customHeight="1">
      <c r="A199" s="12"/>
      <c r="B199" s="189"/>
      <c r="C199" s="190"/>
      <c r="D199" s="191" t="s">
        <v>68</v>
      </c>
      <c r="E199" s="203" t="s">
        <v>517</v>
      </c>
      <c r="F199" s="203" t="s">
        <v>518</v>
      </c>
      <c r="G199" s="190"/>
      <c r="H199" s="190"/>
      <c r="I199" s="193"/>
      <c r="J199" s="204">
        <f>BK199</f>
        <v>0</v>
      </c>
      <c r="K199" s="190"/>
      <c r="L199" s="195"/>
      <c r="M199" s="196"/>
      <c r="N199" s="197"/>
      <c r="O199" s="197"/>
      <c r="P199" s="198">
        <f>SUM(P200:P201)</f>
        <v>0</v>
      </c>
      <c r="Q199" s="197"/>
      <c r="R199" s="198">
        <f>SUM(R200:R201)</f>
        <v>0</v>
      </c>
      <c r="S199" s="197"/>
      <c r="T199" s="199">
        <f>SUM(T200:T201)</f>
        <v>0</v>
      </c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R199" s="200" t="s">
        <v>77</v>
      </c>
      <c r="AT199" s="201" t="s">
        <v>68</v>
      </c>
      <c r="AU199" s="201" t="s">
        <v>77</v>
      </c>
      <c r="AY199" s="200" t="s">
        <v>134</v>
      </c>
      <c r="BK199" s="202">
        <f>SUM(BK200:BK201)</f>
        <v>0</v>
      </c>
    </row>
    <row r="200" s="2" customFormat="1" ht="21.75" customHeight="1">
      <c r="A200" s="39"/>
      <c r="B200" s="40"/>
      <c r="C200" s="205" t="s">
        <v>7</v>
      </c>
      <c r="D200" s="205" t="s">
        <v>136</v>
      </c>
      <c r="E200" s="206" t="s">
        <v>520</v>
      </c>
      <c r="F200" s="207" t="s">
        <v>521</v>
      </c>
      <c r="G200" s="208" t="s">
        <v>282</v>
      </c>
      <c r="H200" s="209">
        <v>104.24</v>
      </c>
      <c r="I200" s="210"/>
      <c r="J200" s="211">
        <f>ROUND(I200*H200,2)</f>
        <v>0</v>
      </c>
      <c r="K200" s="207" t="s">
        <v>140</v>
      </c>
      <c r="L200" s="45"/>
      <c r="M200" s="212" t="s">
        <v>19</v>
      </c>
      <c r="N200" s="213" t="s">
        <v>40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141</v>
      </c>
      <c r="AT200" s="216" t="s">
        <v>136</v>
      </c>
      <c r="AU200" s="216" t="s">
        <v>79</v>
      </c>
      <c r="AY200" s="18" t="s">
        <v>134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77</v>
      </c>
      <c r="BK200" s="217">
        <f>ROUND(I200*H200,2)</f>
        <v>0</v>
      </c>
      <c r="BL200" s="18" t="s">
        <v>141</v>
      </c>
      <c r="BM200" s="216" t="s">
        <v>848</v>
      </c>
    </row>
    <row r="201" s="2" customFormat="1">
      <c r="A201" s="39"/>
      <c r="B201" s="40"/>
      <c r="C201" s="41"/>
      <c r="D201" s="218" t="s">
        <v>143</v>
      </c>
      <c r="E201" s="41"/>
      <c r="F201" s="219" t="s">
        <v>523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143</v>
      </c>
      <c r="AU201" s="18" t="s">
        <v>79</v>
      </c>
    </row>
    <row r="202" s="12" customFormat="1" ht="22.8" customHeight="1">
      <c r="A202" s="12"/>
      <c r="B202" s="189"/>
      <c r="C202" s="190"/>
      <c r="D202" s="191" t="s">
        <v>68</v>
      </c>
      <c r="E202" s="203" t="s">
        <v>524</v>
      </c>
      <c r="F202" s="203" t="s">
        <v>525</v>
      </c>
      <c r="G202" s="190"/>
      <c r="H202" s="190"/>
      <c r="I202" s="193"/>
      <c r="J202" s="204">
        <f>BK202</f>
        <v>0</v>
      </c>
      <c r="K202" s="190"/>
      <c r="L202" s="195"/>
      <c r="M202" s="196"/>
      <c r="N202" s="197"/>
      <c r="O202" s="197"/>
      <c r="P202" s="198">
        <f>SUM(P203:P204)</f>
        <v>0</v>
      </c>
      <c r="Q202" s="197"/>
      <c r="R202" s="198">
        <f>SUM(R203:R204)</f>
        <v>0</v>
      </c>
      <c r="S202" s="197"/>
      <c r="T202" s="199">
        <f>SUM(T203:T204)</f>
        <v>0</v>
      </c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R202" s="200" t="s">
        <v>77</v>
      </c>
      <c r="AT202" s="201" t="s">
        <v>68</v>
      </c>
      <c r="AU202" s="201" t="s">
        <v>77</v>
      </c>
      <c r="AY202" s="200" t="s">
        <v>134</v>
      </c>
      <c r="BK202" s="202">
        <f>SUM(BK203:BK204)</f>
        <v>0</v>
      </c>
    </row>
    <row r="203" s="2" customFormat="1" ht="16.5" customHeight="1">
      <c r="A203" s="39"/>
      <c r="B203" s="40"/>
      <c r="C203" s="205" t="s">
        <v>613</v>
      </c>
      <c r="D203" s="205" t="s">
        <v>136</v>
      </c>
      <c r="E203" s="206" t="s">
        <v>527</v>
      </c>
      <c r="F203" s="207" t="s">
        <v>528</v>
      </c>
      <c r="G203" s="208" t="s">
        <v>282</v>
      </c>
      <c r="H203" s="209">
        <v>289.36500000000001</v>
      </c>
      <c r="I203" s="210"/>
      <c r="J203" s="211">
        <f>ROUND(I203*H203,2)</f>
        <v>0</v>
      </c>
      <c r="K203" s="207" t="s">
        <v>140</v>
      </c>
      <c r="L203" s="45"/>
      <c r="M203" s="212" t="s">
        <v>19</v>
      </c>
      <c r="N203" s="213" t="s">
        <v>40</v>
      </c>
      <c r="O203" s="85"/>
      <c r="P203" s="214">
        <f>O203*H203</f>
        <v>0</v>
      </c>
      <c r="Q203" s="214">
        <v>0</v>
      </c>
      <c r="R203" s="214">
        <f>Q203*H203</f>
        <v>0</v>
      </c>
      <c r="S203" s="214">
        <v>0</v>
      </c>
      <c r="T203" s="215">
        <f>S203*H203</f>
        <v>0</v>
      </c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R203" s="216" t="s">
        <v>141</v>
      </c>
      <c r="AT203" s="216" t="s">
        <v>136</v>
      </c>
      <c r="AU203" s="216" t="s">
        <v>79</v>
      </c>
      <c r="AY203" s="18" t="s">
        <v>134</v>
      </c>
      <c r="BE203" s="217">
        <f>IF(N203="základní",J203,0)</f>
        <v>0</v>
      </c>
      <c r="BF203" s="217">
        <f>IF(N203="snížená",J203,0)</f>
        <v>0</v>
      </c>
      <c r="BG203" s="217">
        <f>IF(N203="zákl. přenesená",J203,0)</f>
        <v>0</v>
      </c>
      <c r="BH203" s="217">
        <f>IF(N203="sníž. přenesená",J203,0)</f>
        <v>0</v>
      </c>
      <c r="BI203" s="217">
        <f>IF(N203="nulová",J203,0)</f>
        <v>0</v>
      </c>
      <c r="BJ203" s="18" t="s">
        <v>77</v>
      </c>
      <c r="BK203" s="217">
        <f>ROUND(I203*H203,2)</f>
        <v>0</v>
      </c>
      <c r="BL203" s="18" t="s">
        <v>141</v>
      </c>
      <c r="BM203" s="216" t="s">
        <v>849</v>
      </c>
    </row>
    <row r="204" s="2" customFormat="1">
      <c r="A204" s="39"/>
      <c r="B204" s="40"/>
      <c r="C204" s="41"/>
      <c r="D204" s="218" t="s">
        <v>143</v>
      </c>
      <c r="E204" s="41"/>
      <c r="F204" s="219" t="s">
        <v>530</v>
      </c>
      <c r="G204" s="41"/>
      <c r="H204" s="41"/>
      <c r="I204" s="220"/>
      <c r="J204" s="41"/>
      <c r="K204" s="41"/>
      <c r="L204" s="45"/>
      <c r="M204" s="257"/>
      <c r="N204" s="258"/>
      <c r="O204" s="259"/>
      <c r="P204" s="259"/>
      <c r="Q204" s="259"/>
      <c r="R204" s="259"/>
      <c r="S204" s="259"/>
      <c r="T204" s="260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T204" s="18" t="s">
        <v>143</v>
      </c>
      <c r="AU204" s="18" t="s">
        <v>79</v>
      </c>
    </row>
    <row r="205" s="2" customFormat="1" ht="6.96" customHeight="1">
      <c r="A205" s="39"/>
      <c r="B205" s="60"/>
      <c r="C205" s="61"/>
      <c r="D205" s="61"/>
      <c r="E205" s="61"/>
      <c r="F205" s="61"/>
      <c r="G205" s="61"/>
      <c r="H205" s="61"/>
      <c r="I205" s="61"/>
      <c r="J205" s="61"/>
      <c r="K205" s="61"/>
      <c r="L205" s="45"/>
      <c r="M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</row>
  </sheetData>
  <sheetProtection sheet="1" autoFilter="0" formatColumns="0" formatRows="0" objects="1" scenarios="1" spinCount="100000" saltValue="ct4IwoVF2+gmQWU96iOb3C7ywSSCU5lBrft4ur+rhuldcLYvZiUy76mkQQvKXtAiOVFREPKkK4pPl+SR7JPEcg==" hashValue="/unTnrosdDlFWjde4ESkFsDZOr+vZ7IIYhN7enyXHT+xlmawwsUCHuSnTdu1jNMcpjt7WFgMeBcLFY0+hiqMbg==" algorithmName="SHA-512" password="CC35"/>
  <autoFilter ref="C86:K20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2_02/111151103"/>
    <hyperlink ref="F94" r:id="rId2" display="https://podminky.urs.cz/item/CS_URS_2022_02/111211231"/>
    <hyperlink ref="F97" r:id="rId3" display="https://podminky.urs.cz/item/CS_URS_2022_02/112111111"/>
    <hyperlink ref="F100" r:id="rId4" display="https://podminky.urs.cz/item/CS_URS_2022_02/113107163"/>
    <hyperlink ref="F103" r:id="rId5" display="https://podminky.urs.cz/item/CS_URS_2022_02/115101201"/>
    <hyperlink ref="F106" r:id="rId6" display="https://podminky.urs.cz/item/CS_URS_2022_02/115101301"/>
    <hyperlink ref="F109" r:id="rId7" display="https://podminky.urs.cz/item/CS_URS_2022_02/124253102"/>
    <hyperlink ref="F114" r:id="rId8" display="https://podminky.urs.cz/item/CS_URS_2022_02/162351103"/>
    <hyperlink ref="F123" r:id="rId9" display="https://podminky.urs.cz/item/CS_URS_2022_02/167151111"/>
    <hyperlink ref="F132" r:id="rId10" display="https://podminky.urs.cz/item/CS_URS_2022_02/171151103"/>
    <hyperlink ref="F138" r:id="rId11" display="https://podminky.urs.cz/item/CS_URS_2022_02/171201221"/>
    <hyperlink ref="F142" r:id="rId12" display="https://podminky.urs.cz/item/CS_URS_2022_02/171251201"/>
    <hyperlink ref="F146" r:id="rId13" display="https://podminky.urs.cz/item/CS_URS_2022_02/181351113"/>
    <hyperlink ref="F151" r:id="rId14" display="https://podminky.urs.cz/item/CS_URS_2022_02/181451311"/>
    <hyperlink ref="F158" r:id="rId15" display="https://podminky.urs.cz/item/CS_URS_2022_02/181951112"/>
    <hyperlink ref="F164" r:id="rId16" display="https://podminky.urs.cz/item/CS_URS_2022_02/182151111"/>
    <hyperlink ref="F168" r:id="rId17" display="https://podminky.urs.cz/item/CS_URS_2022_02/213141112"/>
    <hyperlink ref="F175" r:id="rId18" display="https://podminky.urs.cz/item/CS_URS_2022_02/462512370"/>
    <hyperlink ref="F179" r:id="rId19" display="https://podminky.urs.cz/item/CS_URS_2022_02/463212111"/>
    <hyperlink ref="F183" r:id="rId20" display="https://podminky.urs.cz/item/CS_URS_2022_02/463212191"/>
    <hyperlink ref="F188" r:id="rId21" display="https://podminky.urs.cz/item/CS_URS_2022_02/564831111"/>
    <hyperlink ref="F193" r:id="rId22" display="https://podminky.urs.cz/item/CS_URS_2022_02/564861111"/>
    <hyperlink ref="F197" r:id="rId23" display="https://podminky.urs.cz/item/CS_URS_2022_02/938909311"/>
    <hyperlink ref="F201" r:id="rId24" display="https://podminky.urs.cz/item/CS_URS_2022_02/997013501"/>
    <hyperlink ref="F204" r:id="rId25" display="https://podminky.urs.cz/item/CS_URS_2022_02/9983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6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Hospodaření se srážkovými vodami na území obce Skřípov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850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22. 11. 2022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ROUND(J87,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ROUND((SUM(BE87:BE244)),  2)</f>
        <v>0</v>
      </c>
      <c r="G33" s="39"/>
      <c r="H33" s="39"/>
      <c r="I33" s="149">
        <v>0.20999999999999999</v>
      </c>
      <c r="J33" s="148">
        <f>ROUND(((SUM(BE87:BE244))*I33),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ROUND((SUM(BF87:BF244)),  2)</f>
        <v>0</v>
      </c>
      <c r="G34" s="39"/>
      <c r="H34" s="39"/>
      <c r="I34" s="149">
        <v>0.14999999999999999</v>
      </c>
      <c r="J34" s="148">
        <f>ROUND(((SUM(BF87:BF244))*I34),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ROUND((SUM(BG87:BG244)),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ROUND((SUM(BH87:BH244)),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ROUND((SUM(BI87:BI244)),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Hospodaření se srážkovými vodami na území obce Skřípov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04 - Vodní tůň 4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22. 11. 2022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J87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109</v>
      </c>
      <c r="E60" s="169"/>
      <c r="F60" s="169"/>
      <c r="G60" s="169"/>
      <c r="H60" s="169"/>
      <c r="I60" s="169"/>
      <c r="J60" s="170">
        <f>J88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110</v>
      </c>
      <c r="E61" s="175"/>
      <c r="F61" s="175"/>
      <c r="G61" s="175"/>
      <c r="H61" s="175"/>
      <c r="I61" s="175"/>
      <c r="J61" s="176">
        <f>J89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111</v>
      </c>
      <c r="E62" s="175"/>
      <c r="F62" s="175"/>
      <c r="G62" s="175"/>
      <c r="H62" s="175"/>
      <c r="I62" s="175"/>
      <c r="J62" s="176">
        <f>J203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113</v>
      </c>
      <c r="E63" s="175"/>
      <c r="F63" s="175"/>
      <c r="G63" s="175"/>
      <c r="H63" s="175"/>
      <c r="I63" s="175"/>
      <c r="J63" s="176">
        <f>J215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114</v>
      </c>
      <c r="E64" s="175"/>
      <c r="F64" s="175"/>
      <c r="G64" s="175"/>
      <c r="H64" s="175"/>
      <c r="I64" s="175"/>
      <c r="J64" s="176">
        <f>J226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116</v>
      </c>
      <c r="E65" s="175"/>
      <c r="F65" s="175"/>
      <c r="G65" s="175"/>
      <c r="H65" s="175"/>
      <c r="I65" s="175"/>
      <c r="J65" s="176">
        <f>J235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117</v>
      </c>
      <c r="E66" s="175"/>
      <c r="F66" s="175"/>
      <c r="G66" s="175"/>
      <c r="H66" s="175"/>
      <c r="I66" s="175"/>
      <c r="J66" s="176">
        <f>J239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118</v>
      </c>
      <c r="E67" s="175"/>
      <c r="F67" s="175"/>
      <c r="G67" s="175"/>
      <c r="H67" s="175"/>
      <c r="I67" s="175"/>
      <c r="J67" s="176">
        <f>J242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2" customFormat="1" ht="21.84" customHeight="1">
      <c r="A68" s="39"/>
      <c r="B68" s="40"/>
      <c r="C68" s="41"/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60"/>
      <c r="C69" s="61"/>
      <c r="D69" s="61"/>
      <c r="E69" s="61"/>
      <c r="F69" s="61"/>
      <c r="G69" s="61"/>
      <c r="H69" s="61"/>
      <c r="I69" s="61"/>
      <c r="J69" s="61"/>
      <c r="K69" s="6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3" s="2" customFormat="1" ht="6.96" customHeight="1">
      <c r="A73" s="39"/>
      <c r="B73" s="62"/>
      <c r="C73" s="63"/>
      <c r="D73" s="63"/>
      <c r="E73" s="63"/>
      <c r="F73" s="63"/>
      <c r="G73" s="63"/>
      <c r="H73" s="63"/>
      <c r="I73" s="63"/>
      <c r="J73" s="63"/>
      <c r="K73" s="63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24.96" customHeight="1">
      <c r="A74" s="39"/>
      <c r="B74" s="40"/>
      <c r="C74" s="24" t="s">
        <v>119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6.96" customHeight="1">
      <c r="A75" s="39"/>
      <c r="B75" s="40"/>
      <c r="C75" s="41"/>
      <c r="D75" s="41"/>
      <c r="E75" s="41"/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12" customHeight="1">
      <c r="A76" s="39"/>
      <c r="B76" s="40"/>
      <c r="C76" s="33" t="s">
        <v>16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6.5" customHeight="1">
      <c r="A77" s="39"/>
      <c r="B77" s="40"/>
      <c r="C77" s="41"/>
      <c r="D77" s="41"/>
      <c r="E77" s="161" t="str">
        <f>E7</f>
        <v>Hospodaření se srážkovými vodami na území obce Skřípov</v>
      </c>
      <c r="F77" s="33"/>
      <c r="G77" s="33"/>
      <c r="H77" s="33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103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70" t="str">
        <f>E9</f>
        <v>SO 04 - Vodní tůň 4</v>
      </c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6.96" customHeight="1">
      <c r="A80" s="39"/>
      <c r="B80" s="40"/>
      <c r="C80" s="41"/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2" customHeight="1">
      <c r="A81" s="39"/>
      <c r="B81" s="40"/>
      <c r="C81" s="33" t="s">
        <v>21</v>
      </c>
      <c r="D81" s="41"/>
      <c r="E81" s="41"/>
      <c r="F81" s="28" t="str">
        <f>F12</f>
        <v xml:space="preserve"> </v>
      </c>
      <c r="G81" s="41"/>
      <c r="H81" s="41"/>
      <c r="I81" s="33" t="s">
        <v>23</v>
      </c>
      <c r="J81" s="73" t="str">
        <f>IF(J12="","",J12)</f>
        <v>22. 11. 2022</v>
      </c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5.15" customHeight="1">
      <c r="A83" s="39"/>
      <c r="B83" s="40"/>
      <c r="C83" s="33" t="s">
        <v>25</v>
      </c>
      <c r="D83" s="41"/>
      <c r="E83" s="41"/>
      <c r="F83" s="28" t="str">
        <f>E15</f>
        <v xml:space="preserve"> </v>
      </c>
      <c r="G83" s="41"/>
      <c r="H83" s="41"/>
      <c r="I83" s="33" t="s">
        <v>30</v>
      </c>
      <c r="J83" s="37" t="str">
        <f>E21</f>
        <v xml:space="preserve"> 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15.15" customHeight="1">
      <c r="A84" s="39"/>
      <c r="B84" s="40"/>
      <c r="C84" s="33" t="s">
        <v>28</v>
      </c>
      <c r="D84" s="41"/>
      <c r="E84" s="41"/>
      <c r="F84" s="28" t="str">
        <f>IF(E18="","",E18)</f>
        <v>Vyplň údaj</v>
      </c>
      <c r="G84" s="41"/>
      <c r="H84" s="41"/>
      <c r="I84" s="33" t="s">
        <v>32</v>
      </c>
      <c r="J84" s="37" t="str">
        <f>E24</f>
        <v xml:space="preserve"> </v>
      </c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0.32" customHeight="1">
      <c r="A85" s="39"/>
      <c r="B85" s="40"/>
      <c r="C85" s="41"/>
      <c r="D85" s="41"/>
      <c r="E85" s="41"/>
      <c r="F85" s="41"/>
      <c r="G85" s="41"/>
      <c r="H85" s="41"/>
      <c r="I85" s="41"/>
      <c r="J85" s="41"/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11" customFormat="1" ht="29.28" customHeight="1">
      <c r="A86" s="178"/>
      <c r="B86" s="179"/>
      <c r="C86" s="180" t="s">
        <v>120</v>
      </c>
      <c r="D86" s="181" t="s">
        <v>54</v>
      </c>
      <c r="E86" s="181" t="s">
        <v>50</v>
      </c>
      <c r="F86" s="181" t="s">
        <v>51</v>
      </c>
      <c r="G86" s="181" t="s">
        <v>121</v>
      </c>
      <c r="H86" s="181" t="s">
        <v>122</v>
      </c>
      <c r="I86" s="181" t="s">
        <v>123</v>
      </c>
      <c r="J86" s="181" t="s">
        <v>107</v>
      </c>
      <c r="K86" s="182" t="s">
        <v>124</v>
      </c>
      <c r="L86" s="183"/>
      <c r="M86" s="93" t="s">
        <v>19</v>
      </c>
      <c r="N86" s="94" t="s">
        <v>39</v>
      </c>
      <c r="O86" s="94" t="s">
        <v>125</v>
      </c>
      <c r="P86" s="94" t="s">
        <v>126</v>
      </c>
      <c r="Q86" s="94" t="s">
        <v>127</v>
      </c>
      <c r="R86" s="94" t="s">
        <v>128</v>
      </c>
      <c r="S86" s="94" t="s">
        <v>129</v>
      </c>
      <c r="T86" s="95" t="s">
        <v>130</v>
      </c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</row>
    <row r="87" s="2" customFormat="1" ht="22.8" customHeight="1">
      <c r="A87" s="39"/>
      <c r="B87" s="40"/>
      <c r="C87" s="100" t="s">
        <v>131</v>
      </c>
      <c r="D87" s="41"/>
      <c r="E87" s="41"/>
      <c r="F87" s="41"/>
      <c r="G87" s="41"/>
      <c r="H87" s="41"/>
      <c r="I87" s="41"/>
      <c r="J87" s="184">
        <f>BK87</f>
        <v>0</v>
      </c>
      <c r="K87" s="41"/>
      <c r="L87" s="45"/>
      <c r="M87" s="96"/>
      <c r="N87" s="185"/>
      <c r="O87" s="97"/>
      <c r="P87" s="186">
        <f>P88</f>
        <v>0</v>
      </c>
      <c r="Q87" s="97"/>
      <c r="R87" s="186">
        <f>R88</f>
        <v>77.557186680000001</v>
      </c>
      <c r="S87" s="97"/>
      <c r="T87" s="187">
        <f>T88</f>
        <v>39.799999999999997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T87" s="18" t="s">
        <v>68</v>
      </c>
      <c r="AU87" s="18" t="s">
        <v>108</v>
      </c>
      <c r="BK87" s="188">
        <f>BK88</f>
        <v>0</v>
      </c>
    </row>
    <row r="88" s="12" customFormat="1" ht="25.92" customHeight="1">
      <c r="A88" s="12"/>
      <c r="B88" s="189"/>
      <c r="C88" s="190"/>
      <c r="D88" s="191" t="s">
        <v>68</v>
      </c>
      <c r="E88" s="192" t="s">
        <v>132</v>
      </c>
      <c r="F88" s="192" t="s">
        <v>133</v>
      </c>
      <c r="G88" s="190"/>
      <c r="H88" s="190"/>
      <c r="I88" s="193"/>
      <c r="J88" s="194">
        <f>BK88</f>
        <v>0</v>
      </c>
      <c r="K88" s="190"/>
      <c r="L88" s="195"/>
      <c r="M88" s="196"/>
      <c r="N88" s="197"/>
      <c r="O88" s="197"/>
      <c r="P88" s="198">
        <f>P89+P203+P215+P226+P235+P239+P242</f>
        <v>0</v>
      </c>
      <c r="Q88" s="197"/>
      <c r="R88" s="198">
        <f>R89+R203+R215+R226+R235+R239+R242</f>
        <v>77.557186680000001</v>
      </c>
      <c r="S88" s="197"/>
      <c r="T88" s="199">
        <f>T89+T203+T215+T226+T235+T239+T242</f>
        <v>39.799999999999997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0" t="s">
        <v>77</v>
      </c>
      <c r="AT88" s="201" t="s">
        <v>68</v>
      </c>
      <c r="AU88" s="201" t="s">
        <v>69</v>
      </c>
      <c r="AY88" s="200" t="s">
        <v>134</v>
      </c>
      <c r="BK88" s="202">
        <f>BK89+BK203+BK215+BK226+BK235+BK239+BK242</f>
        <v>0</v>
      </c>
    </row>
    <row r="89" s="12" customFormat="1" ht="22.8" customHeight="1">
      <c r="A89" s="12"/>
      <c r="B89" s="189"/>
      <c r="C89" s="190"/>
      <c r="D89" s="191" t="s">
        <v>68</v>
      </c>
      <c r="E89" s="203" t="s">
        <v>77</v>
      </c>
      <c r="F89" s="203" t="s">
        <v>135</v>
      </c>
      <c r="G89" s="190"/>
      <c r="H89" s="190"/>
      <c r="I89" s="193"/>
      <c r="J89" s="204">
        <f>BK89</f>
        <v>0</v>
      </c>
      <c r="K89" s="190"/>
      <c r="L89" s="195"/>
      <c r="M89" s="196"/>
      <c r="N89" s="197"/>
      <c r="O89" s="197"/>
      <c r="P89" s="198">
        <f>SUM(P90:P202)</f>
        <v>0</v>
      </c>
      <c r="Q89" s="197"/>
      <c r="R89" s="198">
        <f>SUM(R90:R202)</f>
        <v>0.00655268</v>
      </c>
      <c r="S89" s="197"/>
      <c r="T89" s="199">
        <f>SUM(T90:T202)</f>
        <v>19.800000000000001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0" t="s">
        <v>77</v>
      </c>
      <c r="AT89" s="201" t="s">
        <v>68</v>
      </c>
      <c r="AU89" s="201" t="s">
        <v>77</v>
      </c>
      <c r="AY89" s="200" t="s">
        <v>134</v>
      </c>
      <c r="BK89" s="202">
        <f>SUM(BK90:BK202)</f>
        <v>0</v>
      </c>
    </row>
    <row r="90" s="2" customFormat="1" ht="16.5" customHeight="1">
      <c r="A90" s="39"/>
      <c r="B90" s="40"/>
      <c r="C90" s="205" t="s">
        <v>526</v>
      </c>
      <c r="D90" s="205" t="s">
        <v>136</v>
      </c>
      <c r="E90" s="206" t="s">
        <v>137</v>
      </c>
      <c r="F90" s="207" t="s">
        <v>138</v>
      </c>
      <c r="G90" s="208" t="s">
        <v>139</v>
      </c>
      <c r="H90" s="209">
        <v>45</v>
      </c>
      <c r="I90" s="210"/>
      <c r="J90" s="211">
        <f>ROUND(I90*H90,2)</f>
        <v>0</v>
      </c>
      <c r="K90" s="207" t="s">
        <v>140</v>
      </c>
      <c r="L90" s="45"/>
      <c r="M90" s="212" t="s">
        <v>19</v>
      </c>
      <c r="N90" s="213" t="s">
        <v>40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141</v>
      </c>
      <c r="AT90" s="216" t="s">
        <v>136</v>
      </c>
      <c r="AU90" s="216" t="s">
        <v>79</v>
      </c>
      <c r="AY90" s="18" t="s">
        <v>134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77</v>
      </c>
      <c r="BK90" s="217">
        <f>ROUND(I90*H90,2)</f>
        <v>0</v>
      </c>
      <c r="BL90" s="18" t="s">
        <v>141</v>
      </c>
      <c r="BM90" s="216" t="s">
        <v>851</v>
      </c>
    </row>
    <row r="91" s="2" customFormat="1">
      <c r="A91" s="39"/>
      <c r="B91" s="40"/>
      <c r="C91" s="41"/>
      <c r="D91" s="218" t="s">
        <v>143</v>
      </c>
      <c r="E91" s="41"/>
      <c r="F91" s="219" t="s">
        <v>144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143</v>
      </c>
      <c r="AU91" s="18" t="s">
        <v>79</v>
      </c>
    </row>
    <row r="92" s="13" customFormat="1">
      <c r="A92" s="13"/>
      <c r="B92" s="223"/>
      <c r="C92" s="224"/>
      <c r="D92" s="225" t="s">
        <v>145</v>
      </c>
      <c r="E92" s="226" t="s">
        <v>19</v>
      </c>
      <c r="F92" s="227" t="s">
        <v>852</v>
      </c>
      <c r="G92" s="224"/>
      <c r="H92" s="228">
        <v>45</v>
      </c>
      <c r="I92" s="229"/>
      <c r="J92" s="224"/>
      <c r="K92" s="224"/>
      <c r="L92" s="230"/>
      <c r="M92" s="231"/>
      <c r="N92" s="232"/>
      <c r="O92" s="232"/>
      <c r="P92" s="232"/>
      <c r="Q92" s="232"/>
      <c r="R92" s="232"/>
      <c r="S92" s="232"/>
      <c r="T92" s="23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4" t="s">
        <v>145</v>
      </c>
      <c r="AU92" s="234" t="s">
        <v>79</v>
      </c>
      <c r="AV92" s="13" t="s">
        <v>79</v>
      </c>
      <c r="AW92" s="13" t="s">
        <v>31</v>
      </c>
      <c r="AX92" s="13" t="s">
        <v>77</v>
      </c>
      <c r="AY92" s="234" t="s">
        <v>134</v>
      </c>
    </row>
    <row r="93" s="2" customFormat="1" ht="24.15" customHeight="1">
      <c r="A93" s="39"/>
      <c r="B93" s="40"/>
      <c r="C93" s="205" t="s">
        <v>79</v>
      </c>
      <c r="D93" s="205" t="s">
        <v>136</v>
      </c>
      <c r="E93" s="206" t="s">
        <v>148</v>
      </c>
      <c r="F93" s="207" t="s">
        <v>149</v>
      </c>
      <c r="G93" s="208" t="s">
        <v>150</v>
      </c>
      <c r="H93" s="209">
        <v>5</v>
      </c>
      <c r="I93" s="210"/>
      <c r="J93" s="211">
        <f>ROUND(I93*H93,2)</f>
        <v>0</v>
      </c>
      <c r="K93" s="207" t="s">
        <v>140</v>
      </c>
      <c r="L93" s="45"/>
      <c r="M93" s="212" t="s">
        <v>19</v>
      </c>
      <c r="N93" s="213" t="s">
        <v>40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141</v>
      </c>
      <c r="AT93" s="216" t="s">
        <v>136</v>
      </c>
      <c r="AU93" s="216" t="s">
        <v>79</v>
      </c>
      <c r="AY93" s="18" t="s">
        <v>134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77</v>
      </c>
      <c r="BK93" s="217">
        <f>ROUND(I93*H93,2)</f>
        <v>0</v>
      </c>
      <c r="BL93" s="18" t="s">
        <v>141</v>
      </c>
      <c r="BM93" s="216" t="s">
        <v>853</v>
      </c>
    </row>
    <row r="94" s="2" customFormat="1">
      <c r="A94" s="39"/>
      <c r="B94" s="40"/>
      <c r="C94" s="41"/>
      <c r="D94" s="218" t="s">
        <v>143</v>
      </c>
      <c r="E94" s="41"/>
      <c r="F94" s="219" t="s">
        <v>152</v>
      </c>
      <c r="G94" s="41"/>
      <c r="H94" s="41"/>
      <c r="I94" s="220"/>
      <c r="J94" s="41"/>
      <c r="K94" s="41"/>
      <c r="L94" s="45"/>
      <c r="M94" s="221"/>
      <c r="N94" s="222"/>
      <c r="O94" s="85"/>
      <c r="P94" s="85"/>
      <c r="Q94" s="85"/>
      <c r="R94" s="85"/>
      <c r="S94" s="85"/>
      <c r="T94" s="86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143</v>
      </c>
      <c r="AU94" s="18" t="s">
        <v>79</v>
      </c>
    </row>
    <row r="95" s="13" customFormat="1">
      <c r="A95" s="13"/>
      <c r="B95" s="223"/>
      <c r="C95" s="224"/>
      <c r="D95" s="225" t="s">
        <v>145</v>
      </c>
      <c r="E95" s="226" t="s">
        <v>19</v>
      </c>
      <c r="F95" s="227" t="s">
        <v>153</v>
      </c>
      <c r="G95" s="224"/>
      <c r="H95" s="228">
        <v>5</v>
      </c>
      <c r="I95" s="229"/>
      <c r="J95" s="224"/>
      <c r="K95" s="224"/>
      <c r="L95" s="230"/>
      <c r="M95" s="231"/>
      <c r="N95" s="232"/>
      <c r="O95" s="232"/>
      <c r="P95" s="232"/>
      <c r="Q95" s="232"/>
      <c r="R95" s="232"/>
      <c r="S95" s="232"/>
      <c r="T95" s="23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T95" s="234" t="s">
        <v>145</v>
      </c>
      <c r="AU95" s="234" t="s">
        <v>79</v>
      </c>
      <c r="AV95" s="13" t="s">
        <v>79</v>
      </c>
      <c r="AW95" s="13" t="s">
        <v>31</v>
      </c>
      <c r="AX95" s="13" t="s">
        <v>77</v>
      </c>
      <c r="AY95" s="234" t="s">
        <v>134</v>
      </c>
    </row>
    <row r="96" s="2" customFormat="1" ht="24.15" customHeight="1">
      <c r="A96" s="39"/>
      <c r="B96" s="40"/>
      <c r="C96" s="205" t="s">
        <v>198</v>
      </c>
      <c r="D96" s="205" t="s">
        <v>136</v>
      </c>
      <c r="E96" s="206" t="s">
        <v>154</v>
      </c>
      <c r="F96" s="207" t="s">
        <v>155</v>
      </c>
      <c r="G96" s="208" t="s">
        <v>139</v>
      </c>
      <c r="H96" s="209">
        <v>30</v>
      </c>
      <c r="I96" s="210"/>
      <c r="J96" s="211">
        <f>ROUND(I96*H96,2)</f>
        <v>0</v>
      </c>
      <c r="K96" s="207" t="s">
        <v>140</v>
      </c>
      <c r="L96" s="45"/>
      <c r="M96" s="212" t="s">
        <v>19</v>
      </c>
      <c r="N96" s="213" t="s">
        <v>40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141</v>
      </c>
      <c r="AT96" s="216" t="s">
        <v>136</v>
      </c>
      <c r="AU96" s="216" t="s">
        <v>79</v>
      </c>
      <c r="AY96" s="18" t="s">
        <v>134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77</v>
      </c>
      <c r="BK96" s="217">
        <f>ROUND(I96*H96,2)</f>
        <v>0</v>
      </c>
      <c r="BL96" s="18" t="s">
        <v>141</v>
      </c>
      <c r="BM96" s="216" t="s">
        <v>854</v>
      </c>
    </row>
    <row r="97" s="2" customFormat="1">
      <c r="A97" s="39"/>
      <c r="B97" s="40"/>
      <c r="C97" s="41"/>
      <c r="D97" s="218" t="s">
        <v>143</v>
      </c>
      <c r="E97" s="41"/>
      <c r="F97" s="219" t="s">
        <v>157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143</v>
      </c>
      <c r="AU97" s="18" t="s">
        <v>79</v>
      </c>
    </row>
    <row r="98" s="13" customFormat="1">
      <c r="A98" s="13"/>
      <c r="B98" s="223"/>
      <c r="C98" s="224"/>
      <c r="D98" s="225" t="s">
        <v>145</v>
      </c>
      <c r="E98" s="226" t="s">
        <v>19</v>
      </c>
      <c r="F98" s="227" t="s">
        <v>855</v>
      </c>
      <c r="G98" s="224"/>
      <c r="H98" s="228">
        <v>30</v>
      </c>
      <c r="I98" s="229"/>
      <c r="J98" s="224"/>
      <c r="K98" s="224"/>
      <c r="L98" s="230"/>
      <c r="M98" s="231"/>
      <c r="N98" s="232"/>
      <c r="O98" s="232"/>
      <c r="P98" s="232"/>
      <c r="Q98" s="232"/>
      <c r="R98" s="232"/>
      <c r="S98" s="232"/>
      <c r="T98" s="23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34" t="s">
        <v>145</v>
      </c>
      <c r="AU98" s="234" t="s">
        <v>79</v>
      </c>
      <c r="AV98" s="13" t="s">
        <v>79</v>
      </c>
      <c r="AW98" s="13" t="s">
        <v>31</v>
      </c>
      <c r="AX98" s="13" t="s">
        <v>77</v>
      </c>
      <c r="AY98" s="234" t="s">
        <v>134</v>
      </c>
    </row>
    <row r="99" s="2" customFormat="1" ht="21.75" customHeight="1">
      <c r="A99" s="39"/>
      <c r="B99" s="40"/>
      <c r="C99" s="205" t="s">
        <v>141</v>
      </c>
      <c r="D99" s="205" t="s">
        <v>136</v>
      </c>
      <c r="E99" s="206" t="s">
        <v>160</v>
      </c>
      <c r="F99" s="207" t="s">
        <v>161</v>
      </c>
      <c r="G99" s="208" t="s">
        <v>150</v>
      </c>
      <c r="H99" s="209">
        <v>5</v>
      </c>
      <c r="I99" s="210"/>
      <c r="J99" s="211">
        <f>ROUND(I99*H99,2)</f>
        <v>0</v>
      </c>
      <c r="K99" s="207" t="s">
        <v>140</v>
      </c>
      <c r="L99" s="45"/>
      <c r="M99" s="212" t="s">
        <v>19</v>
      </c>
      <c r="N99" s="213" t="s">
        <v>40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141</v>
      </c>
      <c r="AT99" s="216" t="s">
        <v>136</v>
      </c>
      <c r="AU99" s="216" t="s">
        <v>79</v>
      </c>
      <c r="AY99" s="18" t="s">
        <v>134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77</v>
      </c>
      <c r="BK99" s="217">
        <f>ROUND(I99*H99,2)</f>
        <v>0</v>
      </c>
      <c r="BL99" s="18" t="s">
        <v>141</v>
      </c>
      <c r="BM99" s="216" t="s">
        <v>856</v>
      </c>
    </row>
    <row r="100" s="2" customFormat="1">
      <c r="A100" s="39"/>
      <c r="B100" s="40"/>
      <c r="C100" s="41"/>
      <c r="D100" s="218" t="s">
        <v>143</v>
      </c>
      <c r="E100" s="41"/>
      <c r="F100" s="219" t="s">
        <v>163</v>
      </c>
      <c r="G100" s="41"/>
      <c r="H100" s="41"/>
      <c r="I100" s="220"/>
      <c r="J100" s="41"/>
      <c r="K100" s="41"/>
      <c r="L100" s="45"/>
      <c r="M100" s="221"/>
      <c r="N100" s="222"/>
      <c r="O100" s="85"/>
      <c r="P100" s="85"/>
      <c r="Q100" s="85"/>
      <c r="R100" s="85"/>
      <c r="S100" s="85"/>
      <c r="T100" s="86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T100" s="18" t="s">
        <v>143</v>
      </c>
      <c r="AU100" s="18" t="s">
        <v>79</v>
      </c>
    </row>
    <row r="101" s="13" customFormat="1">
      <c r="A101" s="13"/>
      <c r="B101" s="223"/>
      <c r="C101" s="224"/>
      <c r="D101" s="225" t="s">
        <v>145</v>
      </c>
      <c r="E101" s="226" t="s">
        <v>19</v>
      </c>
      <c r="F101" s="227" t="s">
        <v>153</v>
      </c>
      <c r="G101" s="224"/>
      <c r="H101" s="228">
        <v>5</v>
      </c>
      <c r="I101" s="229"/>
      <c r="J101" s="224"/>
      <c r="K101" s="224"/>
      <c r="L101" s="230"/>
      <c r="M101" s="231"/>
      <c r="N101" s="232"/>
      <c r="O101" s="232"/>
      <c r="P101" s="232"/>
      <c r="Q101" s="232"/>
      <c r="R101" s="232"/>
      <c r="S101" s="232"/>
      <c r="T101" s="23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4" t="s">
        <v>145</v>
      </c>
      <c r="AU101" s="234" t="s">
        <v>79</v>
      </c>
      <c r="AV101" s="13" t="s">
        <v>79</v>
      </c>
      <c r="AW101" s="13" t="s">
        <v>31</v>
      </c>
      <c r="AX101" s="13" t="s">
        <v>77</v>
      </c>
      <c r="AY101" s="234" t="s">
        <v>134</v>
      </c>
    </row>
    <row r="102" s="2" customFormat="1" ht="16.5" customHeight="1">
      <c r="A102" s="39"/>
      <c r="B102" s="40"/>
      <c r="C102" s="205" t="s">
        <v>471</v>
      </c>
      <c r="D102" s="205" t="s">
        <v>136</v>
      </c>
      <c r="E102" s="206" t="s">
        <v>165</v>
      </c>
      <c r="F102" s="207" t="s">
        <v>166</v>
      </c>
      <c r="G102" s="208" t="s">
        <v>150</v>
      </c>
      <c r="H102" s="209">
        <v>5</v>
      </c>
      <c r="I102" s="210"/>
      <c r="J102" s="211">
        <f>ROUND(I102*H102,2)</f>
        <v>0</v>
      </c>
      <c r="K102" s="207" t="s">
        <v>140</v>
      </c>
      <c r="L102" s="45"/>
      <c r="M102" s="212" t="s">
        <v>19</v>
      </c>
      <c r="N102" s="213" t="s">
        <v>40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141</v>
      </c>
      <c r="AT102" s="216" t="s">
        <v>136</v>
      </c>
      <c r="AU102" s="216" t="s">
        <v>79</v>
      </c>
      <c r="AY102" s="18" t="s">
        <v>134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77</v>
      </c>
      <c r="BK102" s="217">
        <f>ROUND(I102*H102,2)</f>
        <v>0</v>
      </c>
      <c r="BL102" s="18" t="s">
        <v>141</v>
      </c>
      <c r="BM102" s="216" t="s">
        <v>857</v>
      </c>
    </row>
    <row r="103" s="2" customFormat="1">
      <c r="A103" s="39"/>
      <c r="B103" s="40"/>
      <c r="C103" s="41"/>
      <c r="D103" s="218" t="s">
        <v>143</v>
      </c>
      <c r="E103" s="41"/>
      <c r="F103" s="219" t="s">
        <v>168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143</v>
      </c>
      <c r="AU103" s="18" t="s">
        <v>79</v>
      </c>
    </row>
    <row r="104" s="13" customFormat="1">
      <c r="A104" s="13"/>
      <c r="B104" s="223"/>
      <c r="C104" s="224"/>
      <c r="D104" s="225" t="s">
        <v>145</v>
      </c>
      <c r="E104" s="226" t="s">
        <v>19</v>
      </c>
      <c r="F104" s="227" t="s">
        <v>153</v>
      </c>
      <c r="G104" s="224"/>
      <c r="H104" s="228">
        <v>5</v>
      </c>
      <c r="I104" s="229"/>
      <c r="J104" s="224"/>
      <c r="K104" s="224"/>
      <c r="L104" s="230"/>
      <c r="M104" s="231"/>
      <c r="N104" s="232"/>
      <c r="O104" s="232"/>
      <c r="P104" s="232"/>
      <c r="Q104" s="232"/>
      <c r="R104" s="232"/>
      <c r="S104" s="232"/>
      <c r="T104" s="23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4" t="s">
        <v>145</v>
      </c>
      <c r="AU104" s="234" t="s">
        <v>79</v>
      </c>
      <c r="AV104" s="13" t="s">
        <v>79</v>
      </c>
      <c r="AW104" s="13" t="s">
        <v>31</v>
      </c>
      <c r="AX104" s="13" t="s">
        <v>77</v>
      </c>
      <c r="AY104" s="234" t="s">
        <v>134</v>
      </c>
    </row>
    <row r="105" s="2" customFormat="1" ht="16.5" customHeight="1">
      <c r="A105" s="39"/>
      <c r="B105" s="40"/>
      <c r="C105" s="205" t="s">
        <v>153</v>
      </c>
      <c r="D105" s="205" t="s">
        <v>136</v>
      </c>
      <c r="E105" s="206" t="s">
        <v>170</v>
      </c>
      <c r="F105" s="207" t="s">
        <v>171</v>
      </c>
      <c r="G105" s="208" t="s">
        <v>150</v>
      </c>
      <c r="H105" s="209">
        <v>5</v>
      </c>
      <c r="I105" s="210"/>
      <c r="J105" s="211">
        <f>ROUND(I105*H105,2)</f>
        <v>0</v>
      </c>
      <c r="K105" s="207" t="s">
        <v>140</v>
      </c>
      <c r="L105" s="45"/>
      <c r="M105" s="212" t="s">
        <v>19</v>
      </c>
      <c r="N105" s="213" t="s">
        <v>40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141</v>
      </c>
      <c r="AT105" s="216" t="s">
        <v>136</v>
      </c>
      <c r="AU105" s="216" t="s">
        <v>79</v>
      </c>
      <c r="AY105" s="18" t="s">
        <v>134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77</v>
      </c>
      <c r="BK105" s="217">
        <f>ROUND(I105*H105,2)</f>
        <v>0</v>
      </c>
      <c r="BL105" s="18" t="s">
        <v>141</v>
      </c>
      <c r="BM105" s="216" t="s">
        <v>858</v>
      </c>
    </row>
    <row r="106" s="2" customFormat="1">
      <c r="A106" s="39"/>
      <c r="B106" s="40"/>
      <c r="C106" s="41"/>
      <c r="D106" s="218" t="s">
        <v>143</v>
      </c>
      <c r="E106" s="41"/>
      <c r="F106" s="219" t="s">
        <v>173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143</v>
      </c>
      <c r="AU106" s="18" t="s">
        <v>79</v>
      </c>
    </row>
    <row r="107" s="13" customFormat="1">
      <c r="A107" s="13"/>
      <c r="B107" s="223"/>
      <c r="C107" s="224"/>
      <c r="D107" s="225" t="s">
        <v>145</v>
      </c>
      <c r="E107" s="226" t="s">
        <v>19</v>
      </c>
      <c r="F107" s="227" t="s">
        <v>153</v>
      </c>
      <c r="G107" s="224"/>
      <c r="H107" s="228">
        <v>5</v>
      </c>
      <c r="I107" s="229"/>
      <c r="J107" s="224"/>
      <c r="K107" s="224"/>
      <c r="L107" s="230"/>
      <c r="M107" s="231"/>
      <c r="N107" s="232"/>
      <c r="O107" s="232"/>
      <c r="P107" s="232"/>
      <c r="Q107" s="232"/>
      <c r="R107" s="232"/>
      <c r="S107" s="232"/>
      <c r="T107" s="23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4" t="s">
        <v>145</v>
      </c>
      <c r="AU107" s="234" t="s">
        <v>79</v>
      </c>
      <c r="AV107" s="13" t="s">
        <v>79</v>
      </c>
      <c r="AW107" s="13" t="s">
        <v>31</v>
      </c>
      <c r="AX107" s="13" t="s">
        <v>77</v>
      </c>
      <c r="AY107" s="234" t="s">
        <v>134</v>
      </c>
    </row>
    <row r="108" s="2" customFormat="1" ht="37.8" customHeight="1">
      <c r="A108" s="39"/>
      <c r="B108" s="40"/>
      <c r="C108" s="205" t="s">
        <v>688</v>
      </c>
      <c r="D108" s="205" t="s">
        <v>136</v>
      </c>
      <c r="E108" s="206" t="s">
        <v>180</v>
      </c>
      <c r="F108" s="207" t="s">
        <v>181</v>
      </c>
      <c r="G108" s="208" t="s">
        <v>139</v>
      </c>
      <c r="H108" s="209">
        <v>45</v>
      </c>
      <c r="I108" s="210"/>
      <c r="J108" s="211">
        <f>ROUND(I108*H108,2)</f>
        <v>0</v>
      </c>
      <c r="K108" s="207" t="s">
        <v>140</v>
      </c>
      <c r="L108" s="45"/>
      <c r="M108" s="212" t="s">
        <v>19</v>
      </c>
      <c r="N108" s="213" t="s">
        <v>40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0.44</v>
      </c>
      <c r="T108" s="215">
        <f>S108*H108</f>
        <v>19.800000000000001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141</v>
      </c>
      <c r="AT108" s="216" t="s">
        <v>136</v>
      </c>
      <c r="AU108" s="216" t="s">
        <v>79</v>
      </c>
      <c r="AY108" s="18" t="s">
        <v>134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77</v>
      </c>
      <c r="BK108" s="217">
        <f>ROUND(I108*H108,2)</f>
        <v>0</v>
      </c>
      <c r="BL108" s="18" t="s">
        <v>141</v>
      </c>
      <c r="BM108" s="216" t="s">
        <v>859</v>
      </c>
    </row>
    <row r="109" s="2" customFormat="1">
      <c r="A109" s="39"/>
      <c r="B109" s="40"/>
      <c r="C109" s="41"/>
      <c r="D109" s="218" t="s">
        <v>143</v>
      </c>
      <c r="E109" s="41"/>
      <c r="F109" s="219" t="s">
        <v>183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143</v>
      </c>
      <c r="AU109" s="18" t="s">
        <v>79</v>
      </c>
    </row>
    <row r="110" s="13" customFormat="1">
      <c r="A110" s="13"/>
      <c r="B110" s="223"/>
      <c r="C110" s="224"/>
      <c r="D110" s="225" t="s">
        <v>145</v>
      </c>
      <c r="E110" s="226" t="s">
        <v>19</v>
      </c>
      <c r="F110" s="227" t="s">
        <v>860</v>
      </c>
      <c r="G110" s="224"/>
      <c r="H110" s="228">
        <v>45</v>
      </c>
      <c r="I110" s="229"/>
      <c r="J110" s="224"/>
      <c r="K110" s="224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145</v>
      </c>
      <c r="AU110" s="234" t="s">
        <v>79</v>
      </c>
      <c r="AV110" s="13" t="s">
        <v>79</v>
      </c>
      <c r="AW110" s="13" t="s">
        <v>31</v>
      </c>
      <c r="AX110" s="13" t="s">
        <v>77</v>
      </c>
      <c r="AY110" s="234" t="s">
        <v>134</v>
      </c>
    </row>
    <row r="111" s="2" customFormat="1" ht="16.5" customHeight="1">
      <c r="A111" s="39"/>
      <c r="B111" s="40"/>
      <c r="C111" s="205" t="s">
        <v>542</v>
      </c>
      <c r="D111" s="205" t="s">
        <v>136</v>
      </c>
      <c r="E111" s="206" t="s">
        <v>185</v>
      </c>
      <c r="F111" s="207" t="s">
        <v>186</v>
      </c>
      <c r="G111" s="208" t="s">
        <v>187</v>
      </c>
      <c r="H111" s="209">
        <v>20</v>
      </c>
      <c r="I111" s="210"/>
      <c r="J111" s="211">
        <f>ROUND(I111*H111,2)</f>
        <v>0</v>
      </c>
      <c r="K111" s="207" t="s">
        <v>140</v>
      </c>
      <c r="L111" s="45"/>
      <c r="M111" s="212" t="s">
        <v>19</v>
      </c>
      <c r="N111" s="213" t="s">
        <v>40</v>
      </c>
      <c r="O111" s="85"/>
      <c r="P111" s="214">
        <f>O111*H111</f>
        <v>0</v>
      </c>
      <c r="Q111" s="214">
        <v>3.2634E-05</v>
      </c>
      <c r="R111" s="214">
        <f>Q111*H111</f>
        <v>0.00065267999999999999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141</v>
      </c>
      <c r="AT111" s="216" t="s">
        <v>136</v>
      </c>
      <c r="AU111" s="216" t="s">
        <v>79</v>
      </c>
      <c r="AY111" s="18" t="s">
        <v>134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77</v>
      </c>
      <c r="BK111" s="217">
        <f>ROUND(I111*H111,2)</f>
        <v>0</v>
      </c>
      <c r="BL111" s="18" t="s">
        <v>141</v>
      </c>
      <c r="BM111" s="216" t="s">
        <v>861</v>
      </c>
    </row>
    <row r="112" s="2" customFormat="1">
      <c r="A112" s="39"/>
      <c r="B112" s="40"/>
      <c r="C112" s="41"/>
      <c r="D112" s="218" t="s">
        <v>143</v>
      </c>
      <c r="E112" s="41"/>
      <c r="F112" s="219" t="s">
        <v>189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143</v>
      </c>
      <c r="AU112" s="18" t="s">
        <v>79</v>
      </c>
    </row>
    <row r="113" s="13" customFormat="1">
      <c r="A113" s="13"/>
      <c r="B113" s="223"/>
      <c r="C113" s="224"/>
      <c r="D113" s="225" t="s">
        <v>145</v>
      </c>
      <c r="E113" s="226" t="s">
        <v>19</v>
      </c>
      <c r="F113" s="227" t="s">
        <v>204</v>
      </c>
      <c r="G113" s="224"/>
      <c r="H113" s="228">
        <v>20</v>
      </c>
      <c r="I113" s="229"/>
      <c r="J113" s="224"/>
      <c r="K113" s="224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145</v>
      </c>
      <c r="AU113" s="234" t="s">
        <v>79</v>
      </c>
      <c r="AV113" s="13" t="s">
        <v>79</v>
      </c>
      <c r="AW113" s="13" t="s">
        <v>31</v>
      </c>
      <c r="AX113" s="13" t="s">
        <v>77</v>
      </c>
      <c r="AY113" s="234" t="s">
        <v>134</v>
      </c>
    </row>
    <row r="114" s="2" customFormat="1" ht="24.15" customHeight="1">
      <c r="A114" s="39"/>
      <c r="B114" s="40"/>
      <c r="C114" s="205" t="s">
        <v>321</v>
      </c>
      <c r="D114" s="205" t="s">
        <v>136</v>
      </c>
      <c r="E114" s="206" t="s">
        <v>199</v>
      </c>
      <c r="F114" s="207" t="s">
        <v>200</v>
      </c>
      <c r="G114" s="208" t="s">
        <v>201</v>
      </c>
      <c r="H114" s="209">
        <v>15</v>
      </c>
      <c r="I114" s="210"/>
      <c r="J114" s="211">
        <f>ROUND(I114*H114,2)</f>
        <v>0</v>
      </c>
      <c r="K114" s="207" t="s">
        <v>140</v>
      </c>
      <c r="L114" s="45"/>
      <c r="M114" s="212" t="s">
        <v>19</v>
      </c>
      <c r="N114" s="213" t="s">
        <v>40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141</v>
      </c>
      <c r="AT114" s="216" t="s">
        <v>136</v>
      </c>
      <c r="AU114" s="216" t="s">
        <v>79</v>
      </c>
      <c r="AY114" s="18" t="s">
        <v>134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77</v>
      </c>
      <c r="BK114" s="217">
        <f>ROUND(I114*H114,2)</f>
        <v>0</v>
      </c>
      <c r="BL114" s="18" t="s">
        <v>141</v>
      </c>
      <c r="BM114" s="216" t="s">
        <v>862</v>
      </c>
    </row>
    <row r="115" s="2" customFormat="1">
      <c r="A115" s="39"/>
      <c r="B115" s="40"/>
      <c r="C115" s="41"/>
      <c r="D115" s="218" t="s">
        <v>143</v>
      </c>
      <c r="E115" s="41"/>
      <c r="F115" s="219" t="s">
        <v>203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143</v>
      </c>
      <c r="AU115" s="18" t="s">
        <v>79</v>
      </c>
    </row>
    <row r="116" s="13" customFormat="1">
      <c r="A116" s="13"/>
      <c r="B116" s="223"/>
      <c r="C116" s="224"/>
      <c r="D116" s="225" t="s">
        <v>145</v>
      </c>
      <c r="E116" s="226" t="s">
        <v>19</v>
      </c>
      <c r="F116" s="227" t="s">
        <v>863</v>
      </c>
      <c r="G116" s="224"/>
      <c r="H116" s="228">
        <v>15</v>
      </c>
      <c r="I116" s="229"/>
      <c r="J116" s="224"/>
      <c r="K116" s="224"/>
      <c r="L116" s="230"/>
      <c r="M116" s="231"/>
      <c r="N116" s="232"/>
      <c r="O116" s="232"/>
      <c r="P116" s="232"/>
      <c r="Q116" s="232"/>
      <c r="R116" s="232"/>
      <c r="S116" s="232"/>
      <c r="T116" s="23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4" t="s">
        <v>145</v>
      </c>
      <c r="AU116" s="234" t="s">
        <v>79</v>
      </c>
      <c r="AV116" s="13" t="s">
        <v>79</v>
      </c>
      <c r="AW116" s="13" t="s">
        <v>31</v>
      </c>
      <c r="AX116" s="13" t="s">
        <v>77</v>
      </c>
      <c r="AY116" s="234" t="s">
        <v>134</v>
      </c>
    </row>
    <row r="117" s="2" customFormat="1" ht="16.5" customHeight="1">
      <c r="A117" s="39"/>
      <c r="B117" s="40"/>
      <c r="C117" s="205" t="s">
        <v>483</v>
      </c>
      <c r="D117" s="205" t="s">
        <v>136</v>
      </c>
      <c r="E117" s="206" t="s">
        <v>206</v>
      </c>
      <c r="F117" s="207" t="s">
        <v>207</v>
      </c>
      <c r="G117" s="208" t="s">
        <v>208</v>
      </c>
      <c r="H117" s="209">
        <v>16.5</v>
      </c>
      <c r="I117" s="210"/>
      <c r="J117" s="211">
        <f>ROUND(I117*H117,2)</f>
        <v>0</v>
      </c>
      <c r="K117" s="207" t="s">
        <v>140</v>
      </c>
      <c r="L117" s="45"/>
      <c r="M117" s="212" t="s">
        <v>19</v>
      </c>
      <c r="N117" s="213" t="s">
        <v>40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141</v>
      </c>
      <c r="AT117" s="216" t="s">
        <v>136</v>
      </c>
      <c r="AU117" s="216" t="s">
        <v>79</v>
      </c>
      <c r="AY117" s="18" t="s">
        <v>134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77</v>
      </c>
      <c r="BK117" s="217">
        <f>ROUND(I117*H117,2)</f>
        <v>0</v>
      </c>
      <c r="BL117" s="18" t="s">
        <v>141</v>
      </c>
      <c r="BM117" s="216" t="s">
        <v>864</v>
      </c>
    </row>
    <row r="118" s="2" customFormat="1">
      <c r="A118" s="39"/>
      <c r="B118" s="40"/>
      <c r="C118" s="41"/>
      <c r="D118" s="218" t="s">
        <v>143</v>
      </c>
      <c r="E118" s="41"/>
      <c r="F118" s="219" t="s">
        <v>210</v>
      </c>
      <c r="G118" s="41"/>
      <c r="H118" s="41"/>
      <c r="I118" s="220"/>
      <c r="J118" s="41"/>
      <c r="K118" s="41"/>
      <c r="L118" s="45"/>
      <c r="M118" s="221"/>
      <c r="N118" s="222"/>
      <c r="O118" s="85"/>
      <c r="P118" s="85"/>
      <c r="Q118" s="85"/>
      <c r="R118" s="85"/>
      <c r="S118" s="85"/>
      <c r="T118" s="86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T118" s="18" t="s">
        <v>143</v>
      </c>
      <c r="AU118" s="18" t="s">
        <v>79</v>
      </c>
    </row>
    <row r="119" s="13" customFormat="1">
      <c r="A119" s="13"/>
      <c r="B119" s="223"/>
      <c r="C119" s="224"/>
      <c r="D119" s="225" t="s">
        <v>145</v>
      </c>
      <c r="E119" s="226" t="s">
        <v>19</v>
      </c>
      <c r="F119" s="227" t="s">
        <v>865</v>
      </c>
      <c r="G119" s="224"/>
      <c r="H119" s="228">
        <v>16.5</v>
      </c>
      <c r="I119" s="229"/>
      <c r="J119" s="224"/>
      <c r="K119" s="224"/>
      <c r="L119" s="230"/>
      <c r="M119" s="231"/>
      <c r="N119" s="232"/>
      <c r="O119" s="232"/>
      <c r="P119" s="232"/>
      <c r="Q119" s="232"/>
      <c r="R119" s="232"/>
      <c r="S119" s="232"/>
      <c r="T119" s="23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34" t="s">
        <v>145</v>
      </c>
      <c r="AU119" s="234" t="s">
        <v>79</v>
      </c>
      <c r="AV119" s="13" t="s">
        <v>79</v>
      </c>
      <c r="AW119" s="13" t="s">
        <v>31</v>
      </c>
      <c r="AX119" s="13" t="s">
        <v>77</v>
      </c>
      <c r="AY119" s="234" t="s">
        <v>134</v>
      </c>
    </row>
    <row r="120" s="2" customFormat="1" ht="21.75" customHeight="1">
      <c r="A120" s="39"/>
      <c r="B120" s="40"/>
      <c r="C120" s="205" t="s">
        <v>444</v>
      </c>
      <c r="D120" s="205" t="s">
        <v>136</v>
      </c>
      <c r="E120" s="206" t="s">
        <v>570</v>
      </c>
      <c r="F120" s="207" t="s">
        <v>571</v>
      </c>
      <c r="G120" s="208" t="s">
        <v>208</v>
      </c>
      <c r="H120" s="209">
        <v>38.5</v>
      </c>
      <c r="I120" s="210"/>
      <c r="J120" s="211">
        <f>ROUND(I120*H120,2)</f>
        <v>0</v>
      </c>
      <c r="K120" s="207" t="s">
        <v>140</v>
      </c>
      <c r="L120" s="45"/>
      <c r="M120" s="212" t="s">
        <v>19</v>
      </c>
      <c r="N120" s="213" t="s">
        <v>40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141</v>
      </c>
      <c r="AT120" s="216" t="s">
        <v>136</v>
      </c>
      <c r="AU120" s="216" t="s">
        <v>79</v>
      </c>
      <c r="AY120" s="18" t="s">
        <v>134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77</v>
      </c>
      <c r="BK120" s="217">
        <f>ROUND(I120*H120,2)</f>
        <v>0</v>
      </c>
      <c r="BL120" s="18" t="s">
        <v>141</v>
      </c>
      <c r="BM120" s="216" t="s">
        <v>866</v>
      </c>
    </row>
    <row r="121" s="2" customFormat="1">
      <c r="A121" s="39"/>
      <c r="B121" s="40"/>
      <c r="C121" s="41"/>
      <c r="D121" s="218" t="s">
        <v>143</v>
      </c>
      <c r="E121" s="41"/>
      <c r="F121" s="219" t="s">
        <v>573</v>
      </c>
      <c r="G121" s="41"/>
      <c r="H121" s="41"/>
      <c r="I121" s="220"/>
      <c r="J121" s="41"/>
      <c r="K121" s="41"/>
      <c r="L121" s="45"/>
      <c r="M121" s="221"/>
      <c r="N121" s="222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143</v>
      </c>
      <c r="AU121" s="18" t="s">
        <v>79</v>
      </c>
    </row>
    <row r="122" s="13" customFormat="1">
      <c r="A122" s="13"/>
      <c r="B122" s="223"/>
      <c r="C122" s="224"/>
      <c r="D122" s="225" t="s">
        <v>145</v>
      </c>
      <c r="E122" s="226" t="s">
        <v>19</v>
      </c>
      <c r="F122" s="227" t="s">
        <v>867</v>
      </c>
      <c r="G122" s="224"/>
      <c r="H122" s="228">
        <v>25</v>
      </c>
      <c r="I122" s="229"/>
      <c r="J122" s="224"/>
      <c r="K122" s="224"/>
      <c r="L122" s="230"/>
      <c r="M122" s="231"/>
      <c r="N122" s="232"/>
      <c r="O122" s="232"/>
      <c r="P122" s="232"/>
      <c r="Q122" s="232"/>
      <c r="R122" s="232"/>
      <c r="S122" s="232"/>
      <c r="T122" s="23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4" t="s">
        <v>145</v>
      </c>
      <c r="AU122" s="234" t="s">
        <v>79</v>
      </c>
      <c r="AV122" s="13" t="s">
        <v>79</v>
      </c>
      <c r="AW122" s="13" t="s">
        <v>31</v>
      </c>
      <c r="AX122" s="13" t="s">
        <v>69</v>
      </c>
      <c r="AY122" s="234" t="s">
        <v>134</v>
      </c>
    </row>
    <row r="123" s="13" customFormat="1">
      <c r="A123" s="13"/>
      <c r="B123" s="223"/>
      <c r="C123" s="224"/>
      <c r="D123" s="225" t="s">
        <v>145</v>
      </c>
      <c r="E123" s="226" t="s">
        <v>19</v>
      </c>
      <c r="F123" s="227" t="s">
        <v>868</v>
      </c>
      <c r="G123" s="224"/>
      <c r="H123" s="228">
        <v>13.5</v>
      </c>
      <c r="I123" s="229"/>
      <c r="J123" s="224"/>
      <c r="K123" s="224"/>
      <c r="L123" s="230"/>
      <c r="M123" s="231"/>
      <c r="N123" s="232"/>
      <c r="O123" s="232"/>
      <c r="P123" s="232"/>
      <c r="Q123" s="232"/>
      <c r="R123" s="232"/>
      <c r="S123" s="232"/>
      <c r="T123" s="23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4" t="s">
        <v>145</v>
      </c>
      <c r="AU123" s="234" t="s">
        <v>79</v>
      </c>
      <c r="AV123" s="13" t="s">
        <v>79</v>
      </c>
      <c r="AW123" s="13" t="s">
        <v>31</v>
      </c>
      <c r="AX123" s="13" t="s">
        <v>69</v>
      </c>
      <c r="AY123" s="234" t="s">
        <v>134</v>
      </c>
    </row>
    <row r="124" s="14" customFormat="1">
      <c r="A124" s="14"/>
      <c r="B124" s="235"/>
      <c r="C124" s="236"/>
      <c r="D124" s="225" t="s">
        <v>145</v>
      </c>
      <c r="E124" s="237" t="s">
        <v>19</v>
      </c>
      <c r="F124" s="238" t="s">
        <v>218</v>
      </c>
      <c r="G124" s="236"/>
      <c r="H124" s="239">
        <v>38.5</v>
      </c>
      <c r="I124" s="240"/>
      <c r="J124" s="236"/>
      <c r="K124" s="236"/>
      <c r="L124" s="241"/>
      <c r="M124" s="242"/>
      <c r="N124" s="243"/>
      <c r="O124" s="243"/>
      <c r="P124" s="243"/>
      <c r="Q124" s="243"/>
      <c r="R124" s="243"/>
      <c r="S124" s="243"/>
      <c r="T124" s="24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5" t="s">
        <v>145</v>
      </c>
      <c r="AU124" s="245" t="s">
        <v>79</v>
      </c>
      <c r="AV124" s="14" t="s">
        <v>141</v>
      </c>
      <c r="AW124" s="14" t="s">
        <v>31</v>
      </c>
      <c r="AX124" s="14" t="s">
        <v>77</v>
      </c>
      <c r="AY124" s="245" t="s">
        <v>134</v>
      </c>
    </row>
    <row r="125" s="2" customFormat="1" ht="24.15" customHeight="1">
      <c r="A125" s="39"/>
      <c r="B125" s="40"/>
      <c r="C125" s="205" t="s">
        <v>489</v>
      </c>
      <c r="D125" s="205" t="s">
        <v>136</v>
      </c>
      <c r="E125" s="206" t="s">
        <v>220</v>
      </c>
      <c r="F125" s="207" t="s">
        <v>221</v>
      </c>
      <c r="G125" s="208" t="s">
        <v>208</v>
      </c>
      <c r="H125" s="209">
        <v>38.5</v>
      </c>
      <c r="I125" s="210"/>
      <c r="J125" s="211">
        <f>ROUND(I125*H125,2)</f>
        <v>0</v>
      </c>
      <c r="K125" s="207" t="s">
        <v>140</v>
      </c>
      <c r="L125" s="45"/>
      <c r="M125" s="212" t="s">
        <v>19</v>
      </c>
      <c r="N125" s="213" t="s">
        <v>40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141</v>
      </c>
      <c r="AT125" s="216" t="s">
        <v>136</v>
      </c>
      <c r="AU125" s="216" t="s">
        <v>79</v>
      </c>
      <c r="AY125" s="18" t="s">
        <v>134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77</v>
      </c>
      <c r="BK125" s="217">
        <f>ROUND(I125*H125,2)</f>
        <v>0</v>
      </c>
      <c r="BL125" s="18" t="s">
        <v>141</v>
      </c>
      <c r="BM125" s="216" t="s">
        <v>869</v>
      </c>
    </row>
    <row r="126" s="2" customFormat="1">
      <c r="A126" s="39"/>
      <c r="B126" s="40"/>
      <c r="C126" s="41"/>
      <c r="D126" s="218" t="s">
        <v>143</v>
      </c>
      <c r="E126" s="41"/>
      <c r="F126" s="219" t="s">
        <v>223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143</v>
      </c>
      <c r="AU126" s="18" t="s">
        <v>79</v>
      </c>
    </row>
    <row r="127" s="13" customFormat="1">
      <c r="A127" s="13"/>
      <c r="B127" s="223"/>
      <c r="C127" s="224"/>
      <c r="D127" s="225" t="s">
        <v>145</v>
      </c>
      <c r="E127" s="226" t="s">
        <v>19</v>
      </c>
      <c r="F127" s="227" t="s">
        <v>867</v>
      </c>
      <c r="G127" s="224"/>
      <c r="H127" s="228">
        <v>25</v>
      </c>
      <c r="I127" s="229"/>
      <c r="J127" s="224"/>
      <c r="K127" s="224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145</v>
      </c>
      <c r="AU127" s="234" t="s">
        <v>79</v>
      </c>
      <c r="AV127" s="13" t="s">
        <v>79</v>
      </c>
      <c r="AW127" s="13" t="s">
        <v>31</v>
      </c>
      <c r="AX127" s="13" t="s">
        <v>69</v>
      </c>
      <c r="AY127" s="234" t="s">
        <v>134</v>
      </c>
    </row>
    <row r="128" s="13" customFormat="1">
      <c r="A128" s="13"/>
      <c r="B128" s="223"/>
      <c r="C128" s="224"/>
      <c r="D128" s="225" t="s">
        <v>145</v>
      </c>
      <c r="E128" s="226" t="s">
        <v>19</v>
      </c>
      <c r="F128" s="227" t="s">
        <v>868</v>
      </c>
      <c r="G128" s="224"/>
      <c r="H128" s="228">
        <v>13.5</v>
      </c>
      <c r="I128" s="229"/>
      <c r="J128" s="224"/>
      <c r="K128" s="224"/>
      <c r="L128" s="230"/>
      <c r="M128" s="231"/>
      <c r="N128" s="232"/>
      <c r="O128" s="232"/>
      <c r="P128" s="232"/>
      <c r="Q128" s="232"/>
      <c r="R128" s="232"/>
      <c r="S128" s="232"/>
      <c r="T128" s="23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4" t="s">
        <v>145</v>
      </c>
      <c r="AU128" s="234" t="s">
        <v>79</v>
      </c>
      <c r="AV128" s="13" t="s">
        <v>79</v>
      </c>
      <c r="AW128" s="13" t="s">
        <v>31</v>
      </c>
      <c r="AX128" s="13" t="s">
        <v>69</v>
      </c>
      <c r="AY128" s="234" t="s">
        <v>134</v>
      </c>
    </row>
    <row r="129" s="14" customFormat="1">
      <c r="A129" s="14"/>
      <c r="B129" s="235"/>
      <c r="C129" s="236"/>
      <c r="D129" s="225" t="s">
        <v>145</v>
      </c>
      <c r="E129" s="237" t="s">
        <v>19</v>
      </c>
      <c r="F129" s="238" t="s">
        <v>218</v>
      </c>
      <c r="G129" s="236"/>
      <c r="H129" s="239">
        <v>38.5</v>
      </c>
      <c r="I129" s="240"/>
      <c r="J129" s="236"/>
      <c r="K129" s="236"/>
      <c r="L129" s="241"/>
      <c r="M129" s="242"/>
      <c r="N129" s="243"/>
      <c r="O129" s="243"/>
      <c r="P129" s="243"/>
      <c r="Q129" s="243"/>
      <c r="R129" s="243"/>
      <c r="S129" s="243"/>
      <c r="T129" s="24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5" t="s">
        <v>145</v>
      </c>
      <c r="AU129" s="245" t="s">
        <v>79</v>
      </c>
      <c r="AV129" s="14" t="s">
        <v>141</v>
      </c>
      <c r="AW129" s="14" t="s">
        <v>31</v>
      </c>
      <c r="AX129" s="14" t="s">
        <v>77</v>
      </c>
      <c r="AY129" s="245" t="s">
        <v>134</v>
      </c>
    </row>
    <row r="130" s="2" customFormat="1" ht="24.15" customHeight="1">
      <c r="A130" s="39"/>
      <c r="B130" s="40"/>
      <c r="C130" s="205" t="s">
        <v>557</v>
      </c>
      <c r="D130" s="205" t="s">
        <v>136</v>
      </c>
      <c r="E130" s="206" t="s">
        <v>582</v>
      </c>
      <c r="F130" s="207" t="s">
        <v>583</v>
      </c>
      <c r="G130" s="208" t="s">
        <v>208</v>
      </c>
      <c r="H130" s="209">
        <v>16.5</v>
      </c>
      <c r="I130" s="210"/>
      <c r="J130" s="211">
        <f>ROUND(I130*H130,2)</f>
        <v>0</v>
      </c>
      <c r="K130" s="207" t="s">
        <v>140</v>
      </c>
      <c r="L130" s="45"/>
      <c r="M130" s="212" t="s">
        <v>19</v>
      </c>
      <c r="N130" s="213" t="s">
        <v>40</v>
      </c>
      <c r="O130" s="85"/>
      <c r="P130" s="214">
        <f>O130*H130</f>
        <v>0</v>
      </c>
      <c r="Q130" s="214">
        <v>0</v>
      </c>
      <c r="R130" s="214">
        <f>Q130*H130</f>
        <v>0</v>
      </c>
      <c r="S130" s="214">
        <v>0</v>
      </c>
      <c r="T130" s="215">
        <f>S130*H130</f>
        <v>0</v>
      </c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R130" s="216" t="s">
        <v>141</v>
      </c>
      <c r="AT130" s="216" t="s">
        <v>136</v>
      </c>
      <c r="AU130" s="216" t="s">
        <v>79</v>
      </c>
      <c r="AY130" s="18" t="s">
        <v>134</v>
      </c>
      <c r="BE130" s="217">
        <f>IF(N130="základní",J130,0)</f>
        <v>0</v>
      </c>
      <c r="BF130" s="217">
        <f>IF(N130="snížená",J130,0)</f>
        <v>0</v>
      </c>
      <c r="BG130" s="217">
        <f>IF(N130="zákl. přenesená",J130,0)</f>
        <v>0</v>
      </c>
      <c r="BH130" s="217">
        <f>IF(N130="sníž. přenesená",J130,0)</f>
        <v>0</v>
      </c>
      <c r="BI130" s="217">
        <f>IF(N130="nulová",J130,0)</f>
        <v>0</v>
      </c>
      <c r="BJ130" s="18" t="s">
        <v>77</v>
      </c>
      <c r="BK130" s="217">
        <f>ROUND(I130*H130,2)</f>
        <v>0</v>
      </c>
      <c r="BL130" s="18" t="s">
        <v>141</v>
      </c>
      <c r="BM130" s="216" t="s">
        <v>870</v>
      </c>
    </row>
    <row r="131" s="2" customFormat="1">
      <c r="A131" s="39"/>
      <c r="B131" s="40"/>
      <c r="C131" s="41"/>
      <c r="D131" s="218" t="s">
        <v>143</v>
      </c>
      <c r="E131" s="41"/>
      <c r="F131" s="219" t="s">
        <v>585</v>
      </c>
      <c r="G131" s="41"/>
      <c r="H131" s="41"/>
      <c r="I131" s="220"/>
      <c r="J131" s="41"/>
      <c r="K131" s="41"/>
      <c r="L131" s="45"/>
      <c r="M131" s="221"/>
      <c r="N131" s="222"/>
      <c r="O131" s="85"/>
      <c r="P131" s="85"/>
      <c r="Q131" s="85"/>
      <c r="R131" s="85"/>
      <c r="S131" s="85"/>
      <c r="T131" s="86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T131" s="18" t="s">
        <v>143</v>
      </c>
      <c r="AU131" s="18" t="s">
        <v>79</v>
      </c>
    </row>
    <row r="132" s="13" customFormat="1">
      <c r="A132" s="13"/>
      <c r="B132" s="223"/>
      <c r="C132" s="224"/>
      <c r="D132" s="225" t="s">
        <v>145</v>
      </c>
      <c r="E132" s="226" t="s">
        <v>19</v>
      </c>
      <c r="F132" s="227" t="s">
        <v>865</v>
      </c>
      <c r="G132" s="224"/>
      <c r="H132" s="228">
        <v>16.5</v>
      </c>
      <c r="I132" s="229"/>
      <c r="J132" s="224"/>
      <c r="K132" s="224"/>
      <c r="L132" s="230"/>
      <c r="M132" s="231"/>
      <c r="N132" s="232"/>
      <c r="O132" s="232"/>
      <c r="P132" s="232"/>
      <c r="Q132" s="232"/>
      <c r="R132" s="232"/>
      <c r="S132" s="232"/>
      <c r="T132" s="23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4" t="s">
        <v>145</v>
      </c>
      <c r="AU132" s="234" t="s">
        <v>79</v>
      </c>
      <c r="AV132" s="13" t="s">
        <v>79</v>
      </c>
      <c r="AW132" s="13" t="s">
        <v>31</v>
      </c>
      <c r="AX132" s="13" t="s">
        <v>77</v>
      </c>
      <c r="AY132" s="234" t="s">
        <v>134</v>
      </c>
    </row>
    <row r="133" s="2" customFormat="1" ht="24.15" customHeight="1">
      <c r="A133" s="39"/>
      <c r="B133" s="40"/>
      <c r="C133" s="205" t="s">
        <v>705</v>
      </c>
      <c r="D133" s="205" t="s">
        <v>136</v>
      </c>
      <c r="E133" s="206" t="s">
        <v>242</v>
      </c>
      <c r="F133" s="207" t="s">
        <v>243</v>
      </c>
      <c r="G133" s="208" t="s">
        <v>150</v>
      </c>
      <c r="H133" s="209">
        <v>5</v>
      </c>
      <c r="I133" s="210"/>
      <c r="J133" s="211">
        <f>ROUND(I133*H133,2)</f>
        <v>0</v>
      </c>
      <c r="K133" s="207" t="s">
        <v>140</v>
      </c>
      <c r="L133" s="45"/>
      <c r="M133" s="212" t="s">
        <v>19</v>
      </c>
      <c r="N133" s="213" t="s">
        <v>40</v>
      </c>
      <c r="O133" s="85"/>
      <c r="P133" s="214">
        <f>O133*H133</f>
        <v>0</v>
      </c>
      <c r="Q133" s="214">
        <v>0</v>
      </c>
      <c r="R133" s="214">
        <f>Q133*H133</f>
        <v>0</v>
      </c>
      <c r="S133" s="214">
        <v>0</v>
      </c>
      <c r="T133" s="215">
        <f>S133*H133</f>
        <v>0</v>
      </c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R133" s="216" t="s">
        <v>141</v>
      </c>
      <c r="AT133" s="216" t="s">
        <v>136</v>
      </c>
      <c r="AU133" s="216" t="s">
        <v>79</v>
      </c>
      <c r="AY133" s="18" t="s">
        <v>134</v>
      </c>
      <c r="BE133" s="217">
        <f>IF(N133="základní",J133,0)</f>
        <v>0</v>
      </c>
      <c r="BF133" s="217">
        <f>IF(N133="snížená",J133,0)</f>
        <v>0</v>
      </c>
      <c r="BG133" s="217">
        <f>IF(N133="zákl. přenesená",J133,0)</f>
        <v>0</v>
      </c>
      <c r="BH133" s="217">
        <f>IF(N133="sníž. přenesená",J133,0)</f>
        <v>0</v>
      </c>
      <c r="BI133" s="217">
        <f>IF(N133="nulová",J133,0)</f>
        <v>0</v>
      </c>
      <c r="BJ133" s="18" t="s">
        <v>77</v>
      </c>
      <c r="BK133" s="217">
        <f>ROUND(I133*H133,2)</f>
        <v>0</v>
      </c>
      <c r="BL133" s="18" t="s">
        <v>141</v>
      </c>
      <c r="BM133" s="216" t="s">
        <v>871</v>
      </c>
    </row>
    <row r="134" s="2" customFormat="1">
      <c r="A134" s="39"/>
      <c r="B134" s="40"/>
      <c r="C134" s="41"/>
      <c r="D134" s="218" t="s">
        <v>143</v>
      </c>
      <c r="E134" s="41"/>
      <c r="F134" s="219" t="s">
        <v>245</v>
      </c>
      <c r="G134" s="41"/>
      <c r="H134" s="41"/>
      <c r="I134" s="220"/>
      <c r="J134" s="41"/>
      <c r="K134" s="41"/>
      <c r="L134" s="45"/>
      <c r="M134" s="221"/>
      <c r="N134" s="222"/>
      <c r="O134" s="85"/>
      <c r="P134" s="85"/>
      <c r="Q134" s="85"/>
      <c r="R134" s="85"/>
      <c r="S134" s="85"/>
      <c r="T134" s="86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T134" s="18" t="s">
        <v>143</v>
      </c>
      <c r="AU134" s="18" t="s">
        <v>79</v>
      </c>
    </row>
    <row r="135" s="13" customFormat="1">
      <c r="A135" s="13"/>
      <c r="B135" s="223"/>
      <c r="C135" s="224"/>
      <c r="D135" s="225" t="s">
        <v>145</v>
      </c>
      <c r="E135" s="226" t="s">
        <v>19</v>
      </c>
      <c r="F135" s="227" t="s">
        <v>153</v>
      </c>
      <c r="G135" s="224"/>
      <c r="H135" s="228">
        <v>5</v>
      </c>
      <c r="I135" s="229"/>
      <c r="J135" s="224"/>
      <c r="K135" s="224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145</v>
      </c>
      <c r="AU135" s="234" t="s">
        <v>79</v>
      </c>
      <c r="AV135" s="13" t="s">
        <v>79</v>
      </c>
      <c r="AW135" s="13" t="s">
        <v>31</v>
      </c>
      <c r="AX135" s="13" t="s">
        <v>77</v>
      </c>
      <c r="AY135" s="234" t="s">
        <v>134</v>
      </c>
    </row>
    <row r="136" s="2" customFormat="1" ht="37.8" customHeight="1">
      <c r="A136" s="39"/>
      <c r="B136" s="40"/>
      <c r="C136" s="205" t="s">
        <v>449</v>
      </c>
      <c r="D136" s="205" t="s">
        <v>136</v>
      </c>
      <c r="E136" s="206" t="s">
        <v>247</v>
      </c>
      <c r="F136" s="207" t="s">
        <v>248</v>
      </c>
      <c r="G136" s="208" t="s">
        <v>208</v>
      </c>
      <c r="H136" s="209">
        <v>114.40000000000001</v>
      </c>
      <c r="I136" s="210"/>
      <c r="J136" s="211">
        <f>ROUND(I136*H136,2)</f>
        <v>0</v>
      </c>
      <c r="K136" s="207" t="s">
        <v>140</v>
      </c>
      <c r="L136" s="45"/>
      <c r="M136" s="212" t="s">
        <v>19</v>
      </c>
      <c r="N136" s="213" t="s">
        <v>40</v>
      </c>
      <c r="O136" s="85"/>
      <c r="P136" s="214">
        <f>O136*H136</f>
        <v>0</v>
      </c>
      <c r="Q136" s="214">
        <v>0</v>
      </c>
      <c r="R136" s="214">
        <f>Q136*H136</f>
        <v>0</v>
      </c>
      <c r="S136" s="214">
        <v>0</v>
      </c>
      <c r="T136" s="215">
        <f>S136*H136</f>
        <v>0</v>
      </c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R136" s="216" t="s">
        <v>141</v>
      </c>
      <c r="AT136" s="216" t="s">
        <v>136</v>
      </c>
      <c r="AU136" s="216" t="s">
        <v>79</v>
      </c>
      <c r="AY136" s="18" t="s">
        <v>134</v>
      </c>
      <c r="BE136" s="217">
        <f>IF(N136="základní",J136,0)</f>
        <v>0</v>
      </c>
      <c r="BF136" s="217">
        <f>IF(N136="snížená",J136,0)</f>
        <v>0</v>
      </c>
      <c r="BG136" s="217">
        <f>IF(N136="zákl. přenesená",J136,0)</f>
        <v>0</v>
      </c>
      <c r="BH136" s="217">
        <f>IF(N136="sníž. přenesená",J136,0)</f>
        <v>0</v>
      </c>
      <c r="BI136" s="217">
        <f>IF(N136="nulová",J136,0)</f>
        <v>0</v>
      </c>
      <c r="BJ136" s="18" t="s">
        <v>77</v>
      </c>
      <c r="BK136" s="217">
        <f>ROUND(I136*H136,2)</f>
        <v>0</v>
      </c>
      <c r="BL136" s="18" t="s">
        <v>141</v>
      </c>
      <c r="BM136" s="216" t="s">
        <v>872</v>
      </c>
    </row>
    <row r="137" s="2" customFormat="1">
      <c r="A137" s="39"/>
      <c r="B137" s="40"/>
      <c r="C137" s="41"/>
      <c r="D137" s="218" t="s">
        <v>143</v>
      </c>
      <c r="E137" s="41"/>
      <c r="F137" s="219" t="s">
        <v>250</v>
      </c>
      <c r="G137" s="41"/>
      <c r="H137" s="41"/>
      <c r="I137" s="220"/>
      <c r="J137" s="41"/>
      <c r="K137" s="41"/>
      <c r="L137" s="45"/>
      <c r="M137" s="221"/>
      <c r="N137" s="222"/>
      <c r="O137" s="85"/>
      <c r="P137" s="85"/>
      <c r="Q137" s="85"/>
      <c r="R137" s="85"/>
      <c r="S137" s="85"/>
      <c r="T137" s="86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T137" s="18" t="s">
        <v>143</v>
      </c>
      <c r="AU137" s="18" t="s">
        <v>79</v>
      </c>
    </row>
    <row r="138" s="13" customFormat="1">
      <c r="A138" s="13"/>
      <c r="B138" s="223"/>
      <c r="C138" s="224"/>
      <c r="D138" s="225" t="s">
        <v>145</v>
      </c>
      <c r="E138" s="226" t="s">
        <v>19</v>
      </c>
      <c r="F138" s="227" t="s">
        <v>873</v>
      </c>
      <c r="G138" s="224"/>
      <c r="H138" s="228">
        <v>41.399999999999999</v>
      </c>
      <c r="I138" s="229"/>
      <c r="J138" s="224"/>
      <c r="K138" s="224"/>
      <c r="L138" s="230"/>
      <c r="M138" s="231"/>
      <c r="N138" s="232"/>
      <c r="O138" s="232"/>
      <c r="P138" s="232"/>
      <c r="Q138" s="232"/>
      <c r="R138" s="232"/>
      <c r="S138" s="232"/>
      <c r="T138" s="23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4" t="s">
        <v>145</v>
      </c>
      <c r="AU138" s="234" t="s">
        <v>79</v>
      </c>
      <c r="AV138" s="13" t="s">
        <v>79</v>
      </c>
      <c r="AW138" s="13" t="s">
        <v>31</v>
      </c>
      <c r="AX138" s="13" t="s">
        <v>69</v>
      </c>
      <c r="AY138" s="234" t="s">
        <v>134</v>
      </c>
    </row>
    <row r="139" s="13" customFormat="1">
      <c r="A139" s="13"/>
      <c r="B139" s="223"/>
      <c r="C139" s="224"/>
      <c r="D139" s="225" t="s">
        <v>145</v>
      </c>
      <c r="E139" s="226" t="s">
        <v>19</v>
      </c>
      <c r="F139" s="227" t="s">
        <v>252</v>
      </c>
      <c r="G139" s="224"/>
      <c r="H139" s="228">
        <v>4</v>
      </c>
      <c r="I139" s="229"/>
      <c r="J139" s="224"/>
      <c r="K139" s="224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145</v>
      </c>
      <c r="AU139" s="234" t="s">
        <v>79</v>
      </c>
      <c r="AV139" s="13" t="s">
        <v>79</v>
      </c>
      <c r="AW139" s="13" t="s">
        <v>31</v>
      </c>
      <c r="AX139" s="13" t="s">
        <v>69</v>
      </c>
      <c r="AY139" s="234" t="s">
        <v>134</v>
      </c>
    </row>
    <row r="140" s="13" customFormat="1">
      <c r="A140" s="13"/>
      <c r="B140" s="223"/>
      <c r="C140" s="224"/>
      <c r="D140" s="225" t="s">
        <v>145</v>
      </c>
      <c r="E140" s="226" t="s">
        <v>19</v>
      </c>
      <c r="F140" s="227" t="s">
        <v>874</v>
      </c>
      <c r="G140" s="224"/>
      <c r="H140" s="228">
        <v>13.5</v>
      </c>
      <c r="I140" s="229"/>
      <c r="J140" s="224"/>
      <c r="K140" s="224"/>
      <c r="L140" s="230"/>
      <c r="M140" s="231"/>
      <c r="N140" s="232"/>
      <c r="O140" s="232"/>
      <c r="P140" s="232"/>
      <c r="Q140" s="232"/>
      <c r="R140" s="232"/>
      <c r="S140" s="232"/>
      <c r="T140" s="23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4" t="s">
        <v>145</v>
      </c>
      <c r="AU140" s="234" t="s">
        <v>79</v>
      </c>
      <c r="AV140" s="13" t="s">
        <v>79</v>
      </c>
      <c r="AW140" s="13" t="s">
        <v>31</v>
      </c>
      <c r="AX140" s="13" t="s">
        <v>69</v>
      </c>
      <c r="AY140" s="234" t="s">
        <v>134</v>
      </c>
    </row>
    <row r="141" s="13" customFormat="1">
      <c r="A141" s="13"/>
      <c r="B141" s="223"/>
      <c r="C141" s="224"/>
      <c r="D141" s="225" t="s">
        <v>145</v>
      </c>
      <c r="E141" s="226" t="s">
        <v>19</v>
      </c>
      <c r="F141" s="227" t="s">
        <v>875</v>
      </c>
      <c r="G141" s="224"/>
      <c r="H141" s="228">
        <v>23</v>
      </c>
      <c r="I141" s="229"/>
      <c r="J141" s="224"/>
      <c r="K141" s="224"/>
      <c r="L141" s="230"/>
      <c r="M141" s="231"/>
      <c r="N141" s="232"/>
      <c r="O141" s="232"/>
      <c r="P141" s="232"/>
      <c r="Q141" s="232"/>
      <c r="R141" s="232"/>
      <c r="S141" s="232"/>
      <c r="T141" s="23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4" t="s">
        <v>145</v>
      </c>
      <c r="AU141" s="234" t="s">
        <v>79</v>
      </c>
      <c r="AV141" s="13" t="s">
        <v>79</v>
      </c>
      <c r="AW141" s="13" t="s">
        <v>31</v>
      </c>
      <c r="AX141" s="13" t="s">
        <v>69</v>
      </c>
      <c r="AY141" s="234" t="s">
        <v>134</v>
      </c>
    </row>
    <row r="142" s="13" customFormat="1">
      <c r="A142" s="13"/>
      <c r="B142" s="223"/>
      <c r="C142" s="224"/>
      <c r="D142" s="225" t="s">
        <v>145</v>
      </c>
      <c r="E142" s="226" t="s">
        <v>19</v>
      </c>
      <c r="F142" s="227" t="s">
        <v>876</v>
      </c>
      <c r="G142" s="224"/>
      <c r="H142" s="228">
        <v>16</v>
      </c>
      <c r="I142" s="229"/>
      <c r="J142" s="224"/>
      <c r="K142" s="224"/>
      <c r="L142" s="230"/>
      <c r="M142" s="231"/>
      <c r="N142" s="232"/>
      <c r="O142" s="232"/>
      <c r="P142" s="232"/>
      <c r="Q142" s="232"/>
      <c r="R142" s="232"/>
      <c r="S142" s="232"/>
      <c r="T142" s="23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4" t="s">
        <v>145</v>
      </c>
      <c r="AU142" s="234" t="s">
        <v>79</v>
      </c>
      <c r="AV142" s="13" t="s">
        <v>79</v>
      </c>
      <c r="AW142" s="13" t="s">
        <v>31</v>
      </c>
      <c r="AX142" s="13" t="s">
        <v>69</v>
      </c>
      <c r="AY142" s="234" t="s">
        <v>134</v>
      </c>
    </row>
    <row r="143" s="13" customFormat="1">
      <c r="A143" s="13"/>
      <c r="B143" s="223"/>
      <c r="C143" s="224"/>
      <c r="D143" s="225" t="s">
        <v>145</v>
      </c>
      <c r="E143" s="226" t="s">
        <v>19</v>
      </c>
      <c r="F143" s="227" t="s">
        <v>877</v>
      </c>
      <c r="G143" s="224"/>
      <c r="H143" s="228">
        <v>16.5</v>
      </c>
      <c r="I143" s="229"/>
      <c r="J143" s="224"/>
      <c r="K143" s="224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145</v>
      </c>
      <c r="AU143" s="234" t="s">
        <v>79</v>
      </c>
      <c r="AV143" s="13" t="s">
        <v>79</v>
      </c>
      <c r="AW143" s="13" t="s">
        <v>31</v>
      </c>
      <c r="AX143" s="13" t="s">
        <v>69</v>
      </c>
      <c r="AY143" s="234" t="s">
        <v>134</v>
      </c>
    </row>
    <row r="144" s="14" customFormat="1">
      <c r="A144" s="14"/>
      <c r="B144" s="235"/>
      <c r="C144" s="236"/>
      <c r="D144" s="225" t="s">
        <v>145</v>
      </c>
      <c r="E144" s="237" t="s">
        <v>19</v>
      </c>
      <c r="F144" s="238" t="s">
        <v>197</v>
      </c>
      <c r="G144" s="236"/>
      <c r="H144" s="239">
        <v>114.40000000000001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145</v>
      </c>
      <c r="AU144" s="245" t="s">
        <v>79</v>
      </c>
      <c r="AV144" s="14" t="s">
        <v>141</v>
      </c>
      <c r="AW144" s="14" t="s">
        <v>31</v>
      </c>
      <c r="AX144" s="14" t="s">
        <v>77</v>
      </c>
      <c r="AY144" s="245" t="s">
        <v>134</v>
      </c>
    </row>
    <row r="145" s="2" customFormat="1" ht="37.8" customHeight="1">
      <c r="A145" s="39"/>
      <c r="B145" s="40"/>
      <c r="C145" s="205" t="s">
        <v>599</v>
      </c>
      <c r="D145" s="205" t="s">
        <v>136</v>
      </c>
      <c r="E145" s="206" t="s">
        <v>260</v>
      </c>
      <c r="F145" s="207" t="s">
        <v>261</v>
      </c>
      <c r="G145" s="208" t="s">
        <v>208</v>
      </c>
      <c r="H145" s="209">
        <v>495</v>
      </c>
      <c r="I145" s="210"/>
      <c r="J145" s="211">
        <f>ROUND(I145*H145,2)</f>
        <v>0</v>
      </c>
      <c r="K145" s="207" t="s">
        <v>140</v>
      </c>
      <c r="L145" s="45"/>
      <c r="M145" s="212" t="s">
        <v>19</v>
      </c>
      <c r="N145" s="213" t="s">
        <v>40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141</v>
      </c>
      <c r="AT145" s="216" t="s">
        <v>136</v>
      </c>
      <c r="AU145" s="216" t="s">
        <v>79</v>
      </c>
      <c r="AY145" s="18" t="s">
        <v>134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77</v>
      </c>
      <c r="BK145" s="217">
        <f>ROUND(I145*H145,2)</f>
        <v>0</v>
      </c>
      <c r="BL145" s="18" t="s">
        <v>141</v>
      </c>
      <c r="BM145" s="216" t="s">
        <v>878</v>
      </c>
    </row>
    <row r="146" s="2" customFormat="1">
      <c r="A146" s="39"/>
      <c r="B146" s="40"/>
      <c r="C146" s="41"/>
      <c r="D146" s="218" t="s">
        <v>143</v>
      </c>
      <c r="E146" s="41"/>
      <c r="F146" s="219" t="s">
        <v>263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143</v>
      </c>
      <c r="AU146" s="18" t="s">
        <v>79</v>
      </c>
    </row>
    <row r="147" s="13" customFormat="1">
      <c r="A147" s="13"/>
      <c r="B147" s="223"/>
      <c r="C147" s="224"/>
      <c r="D147" s="225" t="s">
        <v>145</v>
      </c>
      <c r="E147" s="226" t="s">
        <v>19</v>
      </c>
      <c r="F147" s="227" t="s">
        <v>879</v>
      </c>
      <c r="G147" s="224"/>
      <c r="H147" s="228">
        <v>495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145</v>
      </c>
      <c r="AU147" s="234" t="s">
        <v>79</v>
      </c>
      <c r="AV147" s="13" t="s">
        <v>79</v>
      </c>
      <c r="AW147" s="13" t="s">
        <v>31</v>
      </c>
      <c r="AX147" s="13" t="s">
        <v>77</v>
      </c>
      <c r="AY147" s="234" t="s">
        <v>134</v>
      </c>
    </row>
    <row r="148" s="2" customFormat="1" ht="24.15" customHeight="1">
      <c r="A148" s="39"/>
      <c r="B148" s="40"/>
      <c r="C148" s="205" t="s">
        <v>565</v>
      </c>
      <c r="D148" s="205" t="s">
        <v>136</v>
      </c>
      <c r="E148" s="206" t="s">
        <v>266</v>
      </c>
      <c r="F148" s="207" t="s">
        <v>267</v>
      </c>
      <c r="G148" s="208" t="s">
        <v>208</v>
      </c>
      <c r="H148" s="209">
        <v>155.80000000000001</v>
      </c>
      <c r="I148" s="210"/>
      <c r="J148" s="211">
        <f>ROUND(I148*H148,2)</f>
        <v>0</v>
      </c>
      <c r="K148" s="207" t="s">
        <v>140</v>
      </c>
      <c r="L148" s="45"/>
      <c r="M148" s="212" t="s">
        <v>19</v>
      </c>
      <c r="N148" s="213" t="s">
        <v>40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141</v>
      </c>
      <c r="AT148" s="216" t="s">
        <v>136</v>
      </c>
      <c r="AU148" s="216" t="s">
        <v>79</v>
      </c>
      <c r="AY148" s="18" t="s">
        <v>134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77</v>
      </c>
      <c r="BK148" s="217">
        <f>ROUND(I148*H148,2)</f>
        <v>0</v>
      </c>
      <c r="BL148" s="18" t="s">
        <v>141</v>
      </c>
      <c r="BM148" s="216" t="s">
        <v>880</v>
      </c>
    </row>
    <row r="149" s="2" customFormat="1">
      <c r="A149" s="39"/>
      <c r="B149" s="40"/>
      <c r="C149" s="41"/>
      <c r="D149" s="218" t="s">
        <v>143</v>
      </c>
      <c r="E149" s="41"/>
      <c r="F149" s="219" t="s">
        <v>269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143</v>
      </c>
      <c r="AU149" s="18" t="s">
        <v>79</v>
      </c>
    </row>
    <row r="150" s="13" customFormat="1">
      <c r="A150" s="13"/>
      <c r="B150" s="223"/>
      <c r="C150" s="224"/>
      <c r="D150" s="225" t="s">
        <v>145</v>
      </c>
      <c r="E150" s="226" t="s">
        <v>19</v>
      </c>
      <c r="F150" s="227" t="s">
        <v>881</v>
      </c>
      <c r="G150" s="224"/>
      <c r="H150" s="228">
        <v>82.799999999999997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145</v>
      </c>
      <c r="AU150" s="234" t="s">
        <v>79</v>
      </c>
      <c r="AV150" s="13" t="s">
        <v>79</v>
      </c>
      <c r="AW150" s="13" t="s">
        <v>31</v>
      </c>
      <c r="AX150" s="13" t="s">
        <v>69</v>
      </c>
      <c r="AY150" s="234" t="s">
        <v>134</v>
      </c>
    </row>
    <row r="151" s="13" customFormat="1">
      <c r="A151" s="13"/>
      <c r="B151" s="223"/>
      <c r="C151" s="224"/>
      <c r="D151" s="225" t="s">
        <v>145</v>
      </c>
      <c r="E151" s="226" t="s">
        <v>19</v>
      </c>
      <c r="F151" s="227" t="s">
        <v>252</v>
      </c>
      <c r="G151" s="224"/>
      <c r="H151" s="228">
        <v>4</v>
      </c>
      <c r="I151" s="229"/>
      <c r="J151" s="224"/>
      <c r="K151" s="224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145</v>
      </c>
      <c r="AU151" s="234" t="s">
        <v>79</v>
      </c>
      <c r="AV151" s="13" t="s">
        <v>79</v>
      </c>
      <c r="AW151" s="13" t="s">
        <v>31</v>
      </c>
      <c r="AX151" s="13" t="s">
        <v>69</v>
      </c>
      <c r="AY151" s="234" t="s">
        <v>134</v>
      </c>
    </row>
    <row r="152" s="13" customFormat="1">
      <c r="A152" s="13"/>
      <c r="B152" s="223"/>
      <c r="C152" s="224"/>
      <c r="D152" s="225" t="s">
        <v>145</v>
      </c>
      <c r="E152" s="226" t="s">
        <v>19</v>
      </c>
      <c r="F152" s="227" t="s">
        <v>874</v>
      </c>
      <c r="G152" s="224"/>
      <c r="H152" s="228">
        <v>13.5</v>
      </c>
      <c r="I152" s="229"/>
      <c r="J152" s="224"/>
      <c r="K152" s="224"/>
      <c r="L152" s="230"/>
      <c r="M152" s="231"/>
      <c r="N152" s="232"/>
      <c r="O152" s="232"/>
      <c r="P152" s="232"/>
      <c r="Q152" s="232"/>
      <c r="R152" s="232"/>
      <c r="S152" s="232"/>
      <c r="T152" s="23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T152" s="234" t="s">
        <v>145</v>
      </c>
      <c r="AU152" s="234" t="s">
        <v>79</v>
      </c>
      <c r="AV152" s="13" t="s">
        <v>79</v>
      </c>
      <c r="AW152" s="13" t="s">
        <v>31</v>
      </c>
      <c r="AX152" s="13" t="s">
        <v>69</v>
      </c>
      <c r="AY152" s="234" t="s">
        <v>134</v>
      </c>
    </row>
    <row r="153" s="13" customFormat="1">
      <c r="A153" s="13"/>
      <c r="B153" s="223"/>
      <c r="C153" s="224"/>
      <c r="D153" s="225" t="s">
        <v>145</v>
      </c>
      <c r="E153" s="226" t="s">
        <v>19</v>
      </c>
      <c r="F153" s="227" t="s">
        <v>875</v>
      </c>
      <c r="G153" s="224"/>
      <c r="H153" s="228">
        <v>23</v>
      </c>
      <c r="I153" s="229"/>
      <c r="J153" s="224"/>
      <c r="K153" s="224"/>
      <c r="L153" s="230"/>
      <c r="M153" s="231"/>
      <c r="N153" s="232"/>
      <c r="O153" s="232"/>
      <c r="P153" s="232"/>
      <c r="Q153" s="232"/>
      <c r="R153" s="232"/>
      <c r="S153" s="232"/>
      <c r="T153" s="23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4" t="s">
        <v>145</v>
      </c>
      <c r="AU153" s="234" t="s">
        <v>79</v>
      </c>
      <c r="AV153" s="13" t="s">
        <v>79</v>
      </c>
      <c r="AW153" s="13" t="s">
        <v>31</v>
      </c>
      <c r="AX153" s="13" t="s">
        <v>69</v>
      </c>
      <c r="AY153" s="234" t="s">
        <v>134</v>
      </c>
    </row>
    <row r="154" s="13" customFormat="1">
      <c r="A154" s="13"/>
      <c r="B154" s="223"/>
      <c r="C154" s="224"/>
      <c r="D154" s="225" t="s">
        <v>145</v>
      </c>
      <c r="E154" s="226" t="s">
        <v>19</v>
      </c>
      <c r="F154" s="227" t="s">
        <v>876</v>
      </c>
      <c r="G154" s="224"/>
      <c r="H154" s="228">
        <v>16</v>
      </c>
      <c r="I154" s="229"/>
      <c r="J154" s="224"/>
      <c r="K154" s="224"/>
      <c r="L154" s="230"/>
      <c r="M154" s="231"/>
      <c r="N154" s="232"/>
      <c r="O154" s="232"/>
      <c r="P154" s="232"/>
      <c r="Q154" s="232"/>
      <c r="R154" s="232"/>
      <c r="S154" s="232"/>
      <c r="T154" s="23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4" t="s">
        <v>145</v>
      </c>
      <c r="AU154" s="234" t="s">
        <v>79</v>
      </c>
      <c r="AV154" s="13" t="s">
        <v>79</v>
      </c>
      <c r="AW154" s="13" t="s">
        <v>31</v>
      </c>
      <c r="AX154" s="13" t="s">
        <v>69</v>
      </c>
      <c r="AY154" s="234" t="s">
        <v>134</v>
      </c>
    </row>
    <row r="155" s="13" customFormat="1">
      <c r="A155" s="13"/>
      <c r="B155" s="223"/>
      <c r="C155" s="224"/>
      <c r="D155" s="225" t="s">
        <v>145</v>
      </c>
      <c r="E155" s="226" t="s">
        <v>19</v>
      </c>
      <c r="F155" s="227" t="s">
        <v>877</v>
      </c>
      <c r="G155" s="224"/>
      <c r="H155" s="228">
        <v>16.5</v>
      </c>
      <c r="I155" s="229"/>
      <c r="J155" s="224"/>
      <c r="K155" s="224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145</v>
      </c>
      <c r="AU155" s="234" t="s">
        <v>79</v>
      </c>
      <c r="AV155" s="13" t="s">
        <v>79</v>
      </c>
      <c r="AW155" s="13" t="s">
        <v>31</v>
      </c>
      <c r="AX155" s="13" t="s">
        <v>69</v>
      </c>
      <c r="AY155" s="234" t="s">
        <v>134</v>
      </c>
    </row>
    <row r="156" s="14" customFormat="1">
      <c r="A156" s="14"/>
      <c r="B156" s="235"/>
      <c r="C156" s="236"/>
      <c r="D156" s="225" t="s">
        <v>145</v>
      </c>
      <c r="E156" s="237" t="s">
        <v>19</v>
      </c>
      <c r="F156" s="238" t="s">
        <v>197</v>
      </c>
      <c r="G156" s="236"/>
      <c r="H156" s="239">
        <v>155.80000000000001</v>
      </c>
      <c r="I156" s="240"/>
      <c r="J156" s="236"/>
      <c r="K156" s="236"/>
      <c r="L156" s="241"/>
      <c r="M156" s="242"/>
      <c r="N156" s="243"/>
      <c r="O156" s="243"/>
      <c r="P156" s="243"/>
      <c r="Q156" s="243"/>
      <c r="R156" s="243"/>
      <c r="S156" s="243"/>
      <c r="T156" s="24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5" t="s">
        <v>145</v>
      </c>
      <c r="AU156" s="245" t="s">
        <v>79</v>
      </c>
      <c r="AV156" s="14" t="s">
        <v>141</v>
      </c>
      <c r="AW156" s="14" t="s">
        <v>31</v>
      </c>
      <c r="AX156" s="14" t="s">
        <v>77</v>
      </c>
      <c r="AY156" s="245" t="s">
        <v>134</v>
      </c>
    </row>
    <row r="157" s="2" customFormat="1" ht="24.15" customHeight="1">
      <c r="A157" s="39"/>
      <c r="B157" s="40"/>
      <c r="C157" s="205" t="s">
        <v>147</v>
      </c>
      <c r="D157" s="205" t="s">
        <v>136</v>
      </c>
      <c r="E157" s="206" t="s">
        <v>273</v>
      </c>
      <c r="F157" s="207" t="s">
        <v>274</v>
      </c>
      <c r="G157" s="208" t="s">
        <v>208</v>
      </c>
      <c r="H157" s="209">
        <v>41.5</v>
      </c>
      <c r="I157" s="210"/>
      <c r="J157" s="211">
        <f>ROUND(I157*H157,2)</f>
        <v>0</v>
      </c>
      <c r="K157" s="207" t="s">
        <v>140</v>
      </c>
      <c r="L157" s="45"/>
      <c r="M157" s="212" t="s">
        <v>19</v>
      </c>
      <c r="N157" s="213" t="s">
        <v>40</v>
      </c>
      <c r="O157" s="85"/>
      <c r="P157" s="214">
        <f>O157*H157</f>
        <v>0</v>
      </c>
      <c r="Q157" s="214">
        <v>0</v>
      </c>
      <c r="R157" s="214">
        <f>Q157*H157</f>
        <v>0</v>
      </c>
      <c r="S157" s="214">
        <v>0</v>
      </c>
      <c r="T157" s="215">
        <f>S157*H157</f>
        <v>0</v>
      </c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R157" s="216" t="s">
        <v>141</v>
      </c>
      <c r="AT157" s="216" t="s">
        <v>136</v>
      </c>
      <c r="AU157" s="216" t="s">
        <v>79</v>
      </c>
      <c r="AY157" s="18" t="s">
        <v>134</v>
      </c>
      <c r="BE157" s="217">
        <f>IF(N157="základní",J157,0)</f>
        <v>0</v>
      </c>
      <c r="BF157" s="217">
        <f>IF(N157="snížená",J157,0)</f>
        <v>0</v>
      </c>
      <c r="BG157" s="217">
        <f>IF(N157="zákl. přenesená",J157,0)</f>
        <v>0</v>
      </c>
      <c r="BH157" s="217">
        <f>IF(N157="sníž. přenesená",J157,0)</f>
        <v>0</v>
      </c>
      <c r="BI157" s="217">
        <f>IF(N157="nulová",J157,0)</f>
        <v>0</v>
      </c>
      <c r="BJ157" s="18" t="s">
        <v>77</v>
      </c>
      <c r="BK157" s="217">
        <f>ROUND(I157*H157,2)</f>
        <v>0</v>
      </c>
      <c r="BL157" s="18" t="s">
        <v>141</v>
      </c>
      <c r="BM157" s="216" t="s">
        <v>882</v>
      </c>
    </row>
    <row r="158" s="2" customFormat="1">
      <c r="A158" s="39"/>
      <c r="B158" s="40"/>
      <c r="C158" s="41"/>
      <c r="D158" s="218" t="s">
        <v>143</v>
      </c>
      <c r="E158" s="41"/>
      <c r="F158" s="219" t="s">
        <v>276</v>
      </c>
      <c r="G158" s="41"/>
      <c r="H158" s="41"/>
      <c r="I158" s="220"/>
      <c r="J158" s="41"/>
      <c r="K158" s="41"/>
      <c r="L158" s="45"/>
      <c r="M158" s="221"/>
      <c r="N158" s="222"/>
      <c r="O158" s="85"/>
      <c r="P158" s="85"/>
      <c r="Q158" s="85"/>
      <c r="R158" s="85"/>
      <c r="S158" s="85"/>
      <c r="T158" s="86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T158" s="18" t="s">
        <v>143</v>
      </c>
      <c r="AU158" s="18" t="s">
        <v>79</v>
      </c>
    </row>
    <row r="159" s="13" customFormat="1">
      <c r="A159" s="13"/>
      <c r="B159" s="223"/>
      <c r="C159" s="224"/>
      <c r="D159" s="225" t="s">
        <v>145</v>
      </c>
      <c r="E159" s="226" t="s">
        <v>19</v>
      </c>
      <c r="F159" s="227" t="s">
        <v>883</v>
      </c>
      <c r="G159" s="224"/>
      <c r="H159" s="228">
        <v>20</v>
      </c>
      <c r="I159" s="229"/>
      <c r="J159" s="224"/>
      <c r="K159" s="224"/>
      <c r="L159" s="230"/>
      <c r="M159" s="231"/>
      <c r="N159" s="232"/>
      <c r="O159" s="232"/>
      <c r="P159" s="232"/>
      <c r="Q159" s="232"/>
      <c r="R159" s="232"/>
      <c r="S159" s="232"/>
      <c r="T159" s="23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34" t="s">
        <v>145</v>
      </c>
      <c r="AU159" s="234" t="s">
        <v>79</v>
      </c>
      <c r="AV159" s="13" t="s">
        <v>79</v>
      </c>
      <c r="AW159" s="13" t="s">
        <v>31</v>
      </c>
      <c r="AX159" s="13" t="s">
        <v>69</v>
      </c>
      <c r="AY159" s="234" t="s">
        <v>134</v>
      </c>
    </row>
    <row r="160" s="13" customFormat="1">
      <c r="A160" s="13"/>
      <c r="B160" s="223"/>
      <c r="C160" s="224"/>
      <c r="D160" s="225" t="s">
        <v>145</v>
      </c>
      <c r="E160" s="226" t="s">
        <v>19</v>
      </c>
      <c r="F160" s="227" t="s">
        <v>277</v>
      </c>
      <c r="G160" s="224"/>
      <c r="H160" s="228">
        <v>8</v>
      </c>
      <c r="I160" s="229"/>
      <c r="J160" s="224"/>
      <c r="K160" s="224"/>
      <c r="L160" s="230"/>
      <c r="M160" s="231"/>
      <c r="N160" s="232"/>
      <c r="O160" s="232"/>
      <c r="P160" s="232"/>
      <c r="Q160" s="232"/>
      <c r="R160" s="232"/>
      <c r="S160" s="232"/>
      <c r="T160" s="23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34" t="s">
        <v>145</v>
      </c>
      <c r="AU160" s="234" t="s">
        <v>79</v>
      </c>
      <c r="AV160" s="13" t="s">
        <v>79</v>
      </c>
      <c r="AW160" s="13" t="s">
        <v>31</v>
      </c>
      <c r="AX160" s="13" t="s">
        <v>69</v>
      </c>
      <c r="AY160" s="234" t="s">
        <v>134</v>
      </c>
    </row>
    <row r="161" s="13" customFormat="1">
      <c r="A161" s="13"/>
      <c r="B161" s="223"/>
      <c r="C161" s="224"/>
      <c r="D161" s="225" t="s">
        <v>145</v>
      </c>
      <c r="E161" s="226" t="s">
        <v>19</v>
      </c>
      <c r="F161" s="227" t="s">
        <v>874</v>
      </c>
      <c r="G161" s="224"/>
      <c r="H161" s="228">
        <v>13.5</v>
      </c>
      <c r="I161" s="229"/>
      <c r="J161" s="224"/>
      <c r="K161" s="224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145</v>
      </c>
      <c r="AU161" s="234" t="s">
        <v>79</v>
      </c>
      <c r="AV161" s="13" t="s">
        <v>79</v>
      </c>
      <c r="AW161" s="13" t="s">
        <v>31</v>
      </c>
      <c r="AX161" s="13" t="s">
        <v>69</v>
      </c>
      <c r="AY161" s="234" t="s">
        <v>134</v>
      </c>
    </row>
    <row r="162" s="14" customFormat="1">
      <c r="A162" s="14"/>
      <c r="B162" s="235"/>
      <c r="C162" s="236"/>
      <c r="D162" s="225" t="s">
        <v>145</v>
      </c>
      <c r="E162" s="237" t="s">
        <v>19</v>
      </c>
      <c r="F162" s="238" t="s">
        <v>197</v>
      </c>
      <c r="G162" s="236"/>
      <c r="H162" s="239">
        <v>41.5</v>
      </c>
      <c r="I162" s="240"/>
      <c r="J162" s="236"/>
      <c r="K162" s="236"/>
      <c r="L162" s="241"/>
      <c r="M162" s="242"/>
      <c r="N162" s="243"/>
      <c r="O162" s="243"/>
      <c r="P162" s="243"/>
      <c r="Q162" s="243"/>
      <c r="R162" s="243"/>
      <c r="S162" s="243"/>
      <c r="T162" s="24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T162" s="245" t="s">
        <v>145</v>
      </c>
      <c r="AU162" s="245" t="s">
        <v>79</v>
      </c>
      <c r="AV162" s="14" t="s">
        <v>141</v>
      </c>
      <c r="AW162" s="14" t="s">
        <v>31</v>
      </c>
      <c r="AX162" s="14" t="s">
        <v>77</v>
      </c>
      <c r="AY162" s="245" t="s">
        <v>134</v>
      </c>
    </row>
    <row r="163" s="2" customFormat="1" ht="24.15" customHeight="1">
      <c r="A163" s="39"/>
      <c r="B163" s="40"/>
      <c r="C163" s="205" t="s">
        <v>373</v>
      </c>
      <c r="D163" s="205" t="s">
        <v>136</v>
      </c>
      <c r="E163" s="206" t="s">
        <v>280</v>
      </c>
      <c r="F163" s="207" t="s">
        <v>281</v>
      </c>
      <c r="G163" s="208" t="s">
        <v>282</v>
      </c>
      <c r="H163" s="209">
        <v>0</v>
      </c>
      <c r="I163" s="210"/>
      <c r="J163" s="211">
        <f>ROUND(I163*H163,2)</f>
        <v>0</v>
      </c>
      <c r="K163" s="207" t="s">
        <v>140</v>
      </c>
      <c r="L163" s="45"/>
      <c r="M163" s="212" t="s">
        <v>19</v>
      </c>
      <c r="N163" s="213" t="s">
        <v>40</v>
      </c>
      <c r="O163" s="85"/>
      <c r="P163" s="214">
        <f>O163*H163</f>
        <v>0</v>
      </c>
      <c r="Q163" s="214">
        <v>0</v>
      </c>
      <c r="R163" s="214">
        <f>Q163*H163</f>
        <v>0</v>
      </c>
      <c r="S163" s="214">
        <v>0</v>
      </c>
      <c r="T163" s="215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16" t="s">
        <v>141</v>
      </c>
      <c r="AT163" s="216" t="s">
        <v>136</v>
      </c>
      <c r="AU163" s="216" t="s">
        <v>79</v>
      </c>
      <c r="AY163" s="18" t="s">
        <v>134</v>
      </c>
      <c r="BE163" s="217">
        <f>IF(N163="základní",J163,0)</f>
        <v>0</v>
      </c>
      <c r="BF163" s="217">
        <f>IF(N163="snížená",J163,0)</f>
        <v>0</v>
      </c>
      <c r="BG163" s="217">
        <f>IF(N163="zákl. přenesená",J163,0)</f>
        <v>0</v>
      </c>
      <c r="BH163" s="217">
        <f>IF(N163="sníž. přenesená",J163,0)</f>
        <v>0</v>
      </c>
      <c r="BI163" s="217">
        <f>IF(N163="nulová",J163,0)</f>
        <v>0</v>
      </c>
      <c r="BJ163" s="18" t="s">
        <v>77</v>
      </c>
      <c r="BK163" s="217">
        <f>ROUND(I163*H163,2)</f>
        <v>0</v>
      </c>
      <c r="BL163" s="18" t="s">
        <v>141</v>
      </c>
      <c r="BM163" s="216" t="s">
        <v>884</v>
      </c>
    </row>
    <row r="164" s="2" customFormat="1">
      <c r="A164" s="39"/>
      <c r="B164" s="40"/>
      <c r="C164" s="41"/>
      <c r="D164" s="218" t="s">
        <v>143</v>
      </c>
      <c r="E164" s="41"/>
      <c r="F164" s="219" t="s">
        <v>284</v>
      </c>
      <c r="G164" s="41"/>
      <c r="H164" s="41"/>
      <c r="I164" s="220"/>
      <c r="J164" s="41"/>
      <c r="K164" s="41"/>
      <c r="L164" s="45"/>
      <c r="M164" s="221"/>
      <c r="N164" s="222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143</v>
      </c>
      <c r="AU164" s="18" t="s">
        <v>79</v>
      </c>
    </row>
    <row r="165" s="2" customFormat="1">
      <c r="A165" s="39"/>
      <c r="B165" s="40"/>
      <c r="C165" s="41"/>
      <c r="D165" s="225" t="s">
        <v>285</v>
      </c>
      <c r="E165" s="41"/>
      <c r="F165" s="246" t="s">
        <v>286</v>
      </c>
      <c r="G165" s="41"/>
      <c r="H165" s="41"/>
      <c r="I165" s="220"/>
      <c r="J165" s="41"/>
      <c r="K165" s="41"/>
      <c r="L165" s="45"/>
      <c r="M165" s="221"/>
      <c r="N165" s="222"/>
      <c r="O165" s="85"/>
      <c r="P165" s="85"/>
      <c r="Q165" s="85"/>
      <c r="R165" s="85"/>
      <c r="S165" s="85"/>
      <c r="T165" s="86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T165" s="18" t="s">
        <v>285</v>
      </c>
      <c r="AU165" s="18" t="s">
        <v>79</v>
      </c>
    </row>
    <row r="166" s="2" customFormat="1" ht="24.15" customHeight="1">
      <c r="A166" s="39"/>
      <c r="B166" s="40"/>
      <c r="C166" s="205" t="s">
        <v>608</v>
      </c>
      <c r="D166" s="205" t="s">
        <v>136</v>
      </c>
      <c r="E166" s="206" t="s">
        <v>280</v>
      </c>
      <c r="F166" s="207" t="s">
        <v>281</v>
      </c>
      <c r="G166" s="208" t="s">
        <v>282</v>
      </c>
      <c r="H166" s="209">
        <v>66</v>
      </c>
      <c r="I166" s="210"/>
      <c r="J166" s="211">
        <f>ROUND(I166*H166,2)</f>
        <v>0</v>
      </c>
      <c r="K166" s="207" t="s">
        <v>140</v>
      </c>
      <c r="L166" s="45"/>
      <c r="M166" s="212" t="s">
        <v>19</v>
      </c>
      <c r="N166" s="213" t="s">
        <v>40</v>
      </c>
      <c r="O166" s="85"/>
      <c r="P166" s="214">
        <f>O166*H166</f>
        <v>0</v>
      </c>
      <c r="Q166" s="214">
        <v>0</v>
      </c>
      <c r="R166" s="214">
        <f>Q166*H166</f>
        <v>0</v>
      </c>
      <c r="S166" s="214">
        <v>0</v>
      </c>
      <c r="T166" s="215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16" t="s">
        <v>141</v>
      </c>
      <c r="AT166" s="216" t="s">
        <v>136</v>
      </c>
      <c r="AU166" s="216" t="s">
        <v>79</v>
      </c>
      <c r="AY166" s="18" t="s">
        <v>134</v>
      </c>
      <c r="BE166" s="217">
        <f>IF(N166="základní",J166,0)</f>
        <v>0</v>
      </c>
      <c r="BF166" s="217">
        <f>IF(N166="snížená",J166,0)</f>
        <v>0</v>
      </c>
      <c r="BG166" s="217">
        <f>IF(N166="zákl. přenesená",J166,0)</f>
        <v>0</v>
      </c>
      <c r="BH166" s="217">
        <f>IF(N166="sníž. přenesená",J166,0)</f>
        <v>0</v>
      </c>
      <c r="BI166" s="217">
        <f>IF(N166="nulová",J166,0)</f>
        <v>0</v>
      </c>
      <c r="BJ166" s="18" t="s">
        <v>77</v>
      </c>
      <c r="BK166" s="217">
        <f>ROUND(I166*H166,2)</f>
        <v>0</v>
      </c>
      <c r="BL166" s="18" t="s">
        <v>141</v>
      </c>
      <c r="BM166" s="216" t="s">
        <v>885</v>
      </c>
    </row>
    <row r="167" s="2" customFormat="1">
      <c r="A167" s="39"/>
      <c r="B167" s="40"/>
      <c r="C167" s="41"/>
      <c r="D167" s="218" t="s">
        <v>143</v>
      </c>
      <c r="E167" s="41"/>
      <c r="F167" s="219" t="s">
        <v>284</v>
      </c>
      <c r="G167" s="41"/>
      <c r="H167" s="41"/>
      <c r="I167" s="220"/>
      <c r="J167" s="41"/>
      <c r="K167" s="41"/>
      <c r="L167" s="45"/>
      <c r="M167" s="221"/>
      <c r="N167" s="222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143</v>
      </c>
      <c r="AU167" s="18" t="s">
        <v>79</v>
      </c>
    </row>
    <row r="168" s="2" customFormat="1">
      <c r="A168" s="39"/>
      <c r="B168" s="40"/>
      <c r="C168" s="41"/>
      <c r="D168" s="225" t="s">
        <v>285</v>
      </c>
      <c r="E168" s="41"/>
      <c r="F168" s="246" t="s">
        <v>286</v>
      </c>
      <c r="G168" s="41"/>
      <c r="H168" s="41"/>
      <c r="I168" s="220"/>
      <c r="J168" s="41"/>
      <c r="K168" s="41"/>
      <c r="L168" s="45"/>
      <c r="M168" s="221"/>
      <c r="N168" s="222"/>
      <c r="O168" s="85"/>
      <c r="P168" s="85"/>
      <c r="Q168" s="85"/>
      <c r="R168" s="85"/>
      <c r="S168" s="85"/>
      <c r="T168" s="86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T168" s="18" t="s">
        <v>285</v>
      </c>
      <c r="AU168" s="18" t="s">
        <v>79</v>
      </c>
    </row>
    <row r="169" s="13" customFormat="1">
      <c r="A169" s="13"/>
      <c r="B169" s="223"/>
      <c r="C169" s="224"/>
      <c r="D169" s="225" t="s">
        <v>145</v>
      </c>
      <c r="E169" s="226" t="s">
        <v>19</v>
      </c>
      <c r="F169" s="227" t="s">
        <v>886</v>
      </c>
      <c r="G169" s="224"/>
      <c r="H169" s="228">
        <v>66</v>
      </c>
      <c r="I169" s="229"/>
      <c r="J169" s="224"/>
      <c r="K169" s="224"/>
      <c r="L169" s="230"/>
      <c r="M169" s="231"/>
      <c r="N169" s="232"/>
      <c r="O169" s="232"/>
      <c r="P169" s="232"/>
      <c r="Q169" s="232"/>
      <c r="R169" s="232"/>
      <c r="S169" s="232"/>
      <c r="T169" s="23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34" t="s">
        <v>145</v>
      </c>
      <c r="AU169" s="234" t="s">
        <v>79</v>
      </c>
      <c r="AV169" s="13" t="s">
        <v>79</v>
      </c>
      <c r="AW169" s="13" t="s">
        <v>31</v>
      </c>
      <c r="AX169" s="13" t="s">
        <v>77</v>
      </c>
      <c r="AY169" s="234" t="s">
        <v>134</v>
      </c>
    </row>
    <row r="170" s="2" customFormat="1" ht="24.15" customHeight="1">
      <c r="A170" s="39"/>
      <c r="B170" s="40"/>
      <c r="C170" s="205" t="s">
        <v>379</v>
      </c>
      <c r="D170" s="205" t="s">
        <v>136</v>
      </c>
      <c r="E170" s="206" t="s">
        <v>289</v>
      </c>
      <c r="F170" s="207" t="s">
        <v>290</v>
      </c>
      <c r="G170" s="208" t="s">
        <v>208</v>
      </c>
      <c r="H170" s="209">
        <v>0</v>
      </c>
      <c r="I170" s="210"/>
      <c r="J170" s="211">
        <f>ROUND(I170*H170,2)</f>
        <v>0</v>
      </c>
      <c r="K170" s="207" t="s">
        <v>140</v>
      </c>
      <c r="L170" s="45"/>
      <c r="M170" s="212" t="s">
        <v>19</v>
      </c>
      <c r="N170" s="213" t="s">
        <v>40</v>
      </c>
      <c r="O170" s="85"/>
      <c r="P170" s="214">
        <f>O170*H170</f>
        <v>0</v>
      </c>
      <c r="Q170" s="214">
        <v>0</v>
      </c>
      <c r="R170" s="214">
        <f>Q170*H170</f>
        <v>0</v>
      </c>
      <c r="S170" s="214">
        <v>0</v>
      </c>
      <c r="T170" s="215">
        <f>S170*H170</f>
        <v>0</v>
      </c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R170" s="216" t="s">
        <v>141</v>
      </c>
      <c r="AT170" s="216" t="s">
        <v>136</v>
      </c>
      <c r="AU170" s="216" t="s">
        <v>79</v>
      </c>
      <c r="AY170" s="18" t="s">
        <v>134</v>
      </c>
      <c r="BE170" s="217">
        <f>IF(N170="základní",J170,0)</f>
        <v>0</v>
      </c>
      <c r="BF170" s="217">
        <f>IF(N170="snížená",J170,0)</f>
        <v>0</v>
      </c>
      <c r="BG170" s="217">
        <f>IF(N170="zákl. přenesená",J170,0)</f>
        <v>0</v>
      </c>
      <c r="BH170" s="217">
        <f>IF(N170="sníž. přenesená",J170,0)</f>
        <v>0</v>
      </c>
      <c r="BI170" s="217">
        <f>IF(N170="nulová",J170,0)</f>
        <v>0</v>
      </c>
      <c r="BJ170" s="18" t="s">
        <v>77</v>
      </c>
      <c r="BK170" s="217">
        <f>ROUND(I170*H170,2)</f>
        <v>0</v>
      </c>
      <c r="BL170" s="18" t="s">
        <v>141</v>
      </c>
      <c r="BM170" s="216" t="s">
        <v>887</v>
      </c>
    </row>
    <row r="171" s="2" customFormat="1">
      <c r="A171" s="39"/>
      <c r="B171" s="40"/>
      <c r="C171" s="41"/>
      <c r="D171" s="218" t="s">
        <v>143</v>
      </c>
      <c r="E171" s="41"/>
      <c r="F171" s="219" t="s">
        <v>292</v>
      </c>
      <c r="G171" s="41"/>
      <c r="H171" s="41"/>
      <c r="I171" s="220"/>
      <c r="J171" s="41"/>
      <c r="K171" s="41"/>
      <c r="L171" s="45"/>
      <c r="M171" s="221"/>
      <c r="N171" s="222"/>
      <c r="O171" s="85"/>
      <c r="P171" s="85"/>
      <c r="Q171" s="85"/>
      <c r="R171" s="85"/>
      <c r="S171" s="85"/>
      <c r="T171" s="86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T171" s="18" t="s">
        <v>143</v>
      </c>
      <c r="AU171" s="18" t="s">
        <v>79</v>
      </c>
    </row>
    <row r="172" s="2" customFormat="1">
      <c r="A172" s="39"/>
      <c r="B172" s="40"/>
      <c r="C172" s="41"/>
      <c r="D172" s="225" t="s">
        <v>285</v>
      </c>
      <c r="E172" s="41"/>
      <c r="F172" s="246" t="s">
        <v>293</v>
      </c>
      <c r="G172" s="41"/>
      <c r="H172" s="41"/>
      <c r="I172" s="220"/>
      <c r="J172" s="41"/>
      <c r="K172" s="41"/>
      <c r="L172" s="45"/>
      <c r="M172" s="221"/>
      <c r="N172" s="222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285</v>
      </c>
      <c r="AU172" s="18" t="s">
        <v>79</v>
      </c>
    </row>
    <row r="173" s="2" customFormat="1" ht="24.15" customHeight="1">
      <c r="A173" s="39"/>
      <c r="B173" s="40"/>
      <c r="C173" s="205" t="s">
        <v>611</v>
      </c>
      <c r="D173" s="205" t="s">
        <v>136</v>
      </c>
      <c r="E173" s="206" t="s">
        <v>289</v>
      </c>
      <c r="F173" s="207" t="s">
        <v>290</v>
      </c>
      <c r="G173" s="208" t="s">
        <v>208</v>
      </c>
      <c r="H173" s="209">
        <v>33</v>
      </c>
      <c r="I173" s="210"/>
      <c r="J173" s="211">
        <f>ROUND(I173*H173,2)</f>
        <v>0</v>
      </c>
      <c r="K173" s="207" t="s">
        <v>140</v>
      </c>
      <c r="L173" s="45"/>
      <c r="M173" s="212" t="s">
        <v>19</v>
      </c>
      <c r="N173" s="213" t="s">
        <v>40</v>
      </c>
      <c r="O173" s="85"/>
      <c r="P173" s="214">
        <f>O173*H173</f>
        <v>0</v>
      </c>
      <c r="Q173" s="214">
        <v>0</v>
      </c>
      <c r="R173" s="214">
        <f>Q173*H173</f>
        <v>0</v>
      </c>
      <c r="S173" s="214">
        <v>0</v>
      </c>
      <c r="T173" s="215">
        <f>S173*H173</f>
        <v>0</v>
      </c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R173" s="216" t="s">
        <v>141</v>
      </c>
      <c r="AT173" s="216" t="s">
        <v>136</v>
      </c>
      <c r="AU173" s="216" t="s">
        <v>79</v>
      </c>
      <c r="AY173" s="18" t="s">
        <v>134</v>
      </c>
      <c r="BE173" s="217">
        <f>IF(N173="základní",J173,0)</f>
        <v>0</v>
      </c>
      <c r="BF173" s="217">
        <f>IF(N173="snížená",J173,0)</f>
        <v>0</v>
      </c>
      <c r="BG173" s="217">
        <f>IF(N173="zákl. přenesená",J173,0)</f>
        <v>0</v>
      </c>
      <c r="BH173" s="217">
        <f>IF(N173="sníž. přenesená",J173,0)</f>
        <v>0</v>
      </c>
      <c r="BI173" s="217">
        <f>IF(N173="nulová",J173,0)</f>
        <v>0</v>
      </c>
      <c r="BJ173" s="18" t="s">
        <v>77</v>
      </c>
      <c r="BK173" s="217">
        <f>ROUND(I173*H173,2)</f>
        <v>0</v>
      </c>
      <c r="BL173" s="18" t="s">
        <v>141</v>
      </c>
      <c r="BM173" s="216" t="s">
        <v>888</v>
      </c>
    </row>
    <row r="174" s="2" customFormat="1">
      <c r="A174" s="39"/>
      <c r="B174" s="40"/>
      <c r="C174" s="41"/>
      <c r="D174" s="218" t="s">
        <v>143</v>
      </c>
      <c r="E174" s="41"/>
      <c r="F174" s="219" t="s">
        <v>292</v>
      </c>
      <c r="G174" s="41"/>
      <c r="H174" s="41"/>
      <c r="I174" s="220"/>
      <c r="J174" s="41"/>
      <c r="K174" s="41"/>
      <c r="L174" s="45"/>
      <c r="M174" s="221"/>
      <c r="N174" s="222"/>
      <c r="O174" s="85"/>
      <c r="P174" s="85"/>
      <c r="Q174" s="85"/>
      <c r="R174" s="85"/>
      <c r="S174" s="85"/>
      <c r="T174" s="86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T174" s="18" t="s">
        <v>143</v>
      </c>
      <c r="AU174" s="18" t="s">
        <v>79</v>
      </c>
    </row>
    <row r="175" s="2" customFormat="1">
      <c r="A175" s="39"/>
      <c r="B175" s="40"/>
      <c r="C175" s="41"/>
      <c r="D175" s="225" t="s">
        <v>285</v>
      </c>
      <c r="E175" s="41"/>
      <c r="F175" s="246" t="s">
        <v>293</v>
      </c>
      <c r="G175" s="41"/>
      <c r="H175" s="41"/>
      <c r="I175" s="220"/>
      <c r="J175" s="41"/>
      <c r="K175" s="41"/>
      <c r="L175" s="45"/>
      <c r="M175" s="221"/>
      <c r="N175" s="222"/>
      <c r="O175" s="85"/>
      <c r="P175" s="85"/>
      <c r="Q175" s="85"/>
      <c r="R175" s="85"/>
      <c r="S175" s="85"/>
      <c r="T175" s="86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T175" s="18" t="s">
        <v>285</v>
      </c>
      <c r="AU175" s="18" t="s">
        <v>79</v>
      </c>
    </row>
    <row r="176" s="13" customFormat="1">
      <c r="A176" s="13"/>
      <c r="B176" s="223"/>
      <c r="C176" s="224"/>
      <c r="D176" s="225" t="s">
        <v>145</v>
      </c>
      <c r="E176" s="226" t="s">
        <v>19</v>
      </c>
      <c r="F176" s="227" t="s">
        <v>310</v>
      </c>
      <c r="G176" s="224"/>
      <c r="H176" s="228">
        <v>33</v>
      </c>
      <c r="I176" s="229"/>
      <c r="J176" s="224"/>
      <c r="K176" s="224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145</v>
      </c>
      <c r="AU176" s="234" t="s">
        <v>79</v>
      </c>
      <c r="AV176" s="13" t="s">
        <v>79</v>
      </c>
      <c r="AW176" s="13" t="s">
        <v>31</v>
      </c>
      <c r="AX176" s="13" t="s">
        <v>77</v>
      </c>
      <c r="AY176" s="234" t="s">
        <v>134</v>
      </c>
    </row>
    <row r="177" s="2" customFormat="1" ht="24.15" customHeight="1">
      <c r="A177" s="39"/>
      <c r="B177" s="40"/>
      <c r="C177" s="205" t="s">
        <v>8</v>
      </c>
      <c r="D177" s="205" t="s">
        <v>136</v>
      </c>
      <c r="E177" s="206" t="s">
        <v>304</v>
      </c>
      <c r="F177" s="207" t="s">
        <v>305</v>
      </c>
      <c r="G177" s="208" t="s">
        <v>139</v>
      </c>
      <c r="H177" s="209">
        <v>207</v>
      </c>
      <c r="I177" s="210"/>
      <c r="J177" s="211">
        <f>ROUND(I177*H177,2)</f>
        <v>0</v>
      </c>
      <c r="K177" s="207" t="s">
        <v>140</v>
      </c>
      <c r="L177" s="45"/>
      <c r="M177" s="212" t="s">
        <v>19</v>
      </c>
      <c r="N177" s="213" t="s">
        <v>40</v>
      </c>
      <c r="O177" s="85"/>
      <c r="P177" s="214">
        <f>O177*H177</f>
        <v>0</v>
      </c>
      <c r="Q177" s="214">
        <v>0</v>
      </c>
      <c r="R177" s="214">
        <f>Q177*H177</f>
        <v>0</v>
      </c>
      <c r="S177" s="214">
        <v>0</v>
      </c>
      <c r="T177" s="215">
        <f>S177*H177</f>
        <v>0</v>
      </c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R177" s="216" t="s">
        <v>141</v>
      </c>
      <c r="AT177" s="216" t="s">
        <v>136</v>
      </c>
      <c r="AU177" s="216" t="s">
        <v>79</v>
      </c>
      <c r="AY177" s="18" t="s">
        <v>134</v>
      </c>
      <c r="BE177" s="217">
        <f>IF(N177="základní",J177,0)</f>
        <v>0</v>
      </c>
      <c r="BF177" s="217">
        <f>IF(N177="snížená",J177,0)</f>
        <v>0</v>
      </c>
      <c r="BG177" s="217">
        <f>IF(N177="zákl. přenesená",J177,0)</f>
        <v>0</v>
      </c>
      <c r="BH177" s="217">
        <f>IF(N177="sníž. přenesená",J177,0)</f>
        <v>0</v>
      </c>
      <c r="BI177" s="217">
        <f>IF(N177="nulová",J177,0)</f>
        <v>0</v>
      </c>
      <c r="BJ177" s="18" t="s">
        <v>77</v>
      </c>
      <c r="BK177" s="217">
        <f>ROUND(I177*H177,2)</f>
        <v>0</v>
      </c>
      <c r="BL177" s="18" t="s">
        <v>141</v>
      </c>
      <c r="BM177" s="216" t="s">
        <v>889</v>
      </c>
    </row>
    <row r="178" s="2" customFormat="1">
      <c r="A178" s="39"/>
      <c r="B178" s="40"/>
      <c r="C178" s="41"/>
      <c r="D178" s="218" t="s">
        <v>143</v>
      </c>
      <c r="E178" s="41"/>
      <c r="F178" s="219" t="s">
        <v>307</v>
      </c>
      <c r="G178" s="41"/>
      <c r="H178" s="41"/>
      <c r="I178" s="220"/>
      <c r="J178" s="41"/>
      <c r="K178" s="41"/>
      <c r="L178" s="45"/>
      <c r="M178" s="221"/>
      <c r="N178" s="222"/>
      <c r="O178" s="85"/>
      <c r="P178" s="85"/>
      <c r="Q178" s="85"/>
      <c r="R178" s="85"/>
      <c r="S178" s="85"/>
      <c r="T178" s="86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T178" s="18" t="s">
        <v>143</v>
      </c>
      <c r="AU178" s="18" t="s">
        <v>79</v>
      </c>
    </row>
    <row r="179" s="13" customFormat="1">
      <c r="A179" s="13"/>
      <c r="B179" s="223"/>
      <c r="C179" s="224"/>
      <c r="D179" s="225" t="s">
        <v>145</v>
      </c>
      <c r="E179" s="226" t="s">
        <v>19</v>
      </c>
      <c r="F179" s="227" t="s">
        <v>890</v>
      </c>
      <c r="G179" s="224"/>
      <c r="H179" s="228">
        <v>45</v>
      </c>
      <c r="I179" s="229"/>
      <c r="J179" s="224"/>
      <c r="K179" s="224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145</v>
      </c>
      <c r="AU179" s="234" t="s">
        <v>79</v>
      </c>
      <c r="AV179" s="13" t="s">
        <v>79</v>
      </c>
      <c r="AW179" s="13" t="s">
        <v>31</v>
      </c>
      <c r="AX179" s="13" t="s">
        <v>69</v>
      </c>
      <c r="AY179" s="234" t="s">
        <v>134</v>
      </c>
    </row>
    <row r="180" s="13" customFormat="1">
      <c r="A180" s="13"/>
      <c r="B180" s="223"/>
      <c r="C180" s="224"/>
      <c r="D180" s="225" t="s">
        <v>145</v>
      </c>
      <c r="E180" s="226" t="s">
        <v>19</v>
      </c>
      <c r="F180" s="227" t="s">
        <v>891</v>
      </c>
      <c r="G180" s="224"/>
      <c r="H180" s="228">
        <v>162</v>
      </c>
      <c r="I180" s="229"/>
      <c r="J180" s="224"/>
      <c r="K180" s="224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145</v>
      </c>
      <c r="AU180" s="234" t="s">
        <v>79</v>
      </c>
      <c r="AV180" s="13" t="s">
        <v>79</v>
      </c>
      <c r="AW180" s="13" t="s">
        <v>31</v>
      </c>
      <c r="AX180" s="13" t="s">
        <v>69</v>
      </c>
      <c r="AY180" s="234" t="s">
        <v>134</v>
      </c>
    </row>
    <row r="181" s="14" customFormat="1">
      <c r="A181" s="14"/>
      <c r="B181" s="235"/>
      <c r="C181" s="236"/>
      <c r="D181" s="225" t="s">
        <v>145</v>
      </c>
      <c r="E181" s="237" t="s">
        <v>19</v>
      </c>
      <c r="F181" s="238" t="s">
        <v>197</v>
      </c>
      <c r="G181" s="236"/>
      <c r="H181" s="239">
        <v>207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145</v>
      </c>
      <c r="AU181" s="245" t="s">
        <v>79</v>
      </c>
      <c r="AV181" s="14" t="s">
        <v>141</v>
      </c>
      <c r="AW181" s="14" t="s">
        <v>31</v>
      </c>
      <c r="AX181" s="14" t="s">
        <v>77</v>
      </c>
      <c r="AY181" s="245" t="s">
        <v>134</v>
      </c>
    </row>
    <row r="182" s="2" customFormat="1" ht="16.5" customHeight="1">
      <c r="A182" s="39"/>
      <c r="B182" s="40"/>
      <c r="C182" s="205" t="s">
        <v>159</v>
      </c>
      <c r="D182" s="205" t="s">
        <v>136</v>
      </c>
      <c r="E182" s="206" t="s">
        <v>311</v>
      </c>
      <c r="F182" s="207" t="s">
        <v>312</v>
      </c>
      <c r="G182" s="208" t="s">
        <v>139</v>
      </c>
      <c r="H182" s="209">
        <v>207</v>
      </c>
      <c r="I182" s="210"/>
      <c r="J182" s="211">
        <f>ROUND(I182*H182,2)</f>
        <v>0</v>
      </c>
      <c r="K182" s="207" t="s">
        <v>140</v>
      </c>
      <c r="L182" s="45"/>
      <c r="M182" s="212" t="s">
        <v>19</v>
      </c>
      <c r="N182" s="213" t="s">
        <v>40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141</v>
      </c>
      <c r="AT182" s="216" t="s">
        <v>136</v>
      </c>
      <c r="AU182" s="216" t="s">
        <v>79</v>
      </c>
      <c r="AY182" s="18" t="s">
        <v>134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77</v>
      </c>
      <c r="BK182" s="217">
        <f>ROUND(I182*H182,2)</f>
        <v>0</v>
      </c>
      <c r="BL182" s="18" t="s">
        <v>141</v>
      </c>
      <c r="BM182" s="216" t="s">
        <v>892</v>
      </c>
    </row>
    <row r="183" s="2" customFormat="1">
      <c r="A183" s="39"/>
      <c r="B183" s="40"/>
      <c r="C183" s="41"/>
      <c r="D183" s="218" t="s">
        <v>143</v>
      </c>
      <c r="E183" s="41"/>
      <c r="F183" s="219" t="s">
        <v>314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143</v>
      </c>
      <c r="AU183" s="18" t="s">
        <v>79</v>
      </c>
    </row>
    <row r="184" s="13" customFormat="1">
      <c r="A184" s="13"/>
      <c r="B184" s="223"/>
      <c r="C184" s="224"/>
      <c r="D184" s="225" t="s">
        <v>145</v>
      </c>
      <c r="E184" s="226" t="s">
        <v>19</v>
      </c>
      <c r="F184" s="227" t="s">
        <v>860</v>
      </c>
      <c r="G184" s="224"/>
      <c r="H184" s="228">
        <v>45</v>
      </c>
      <c r="I184" s="229"/>
      <c r="J184" s="224"/>
      <c r="K184" s="224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145</v>
      </c>
      <c r="AU184" s="234" t="s">
        <v>79</v>
      </c>
      <c r="AV184" s="13" t="s">
        <v>79</v>
      </c>
      <c r="AW184" s="13" t="s">
        <v>31</v>
      </c>
      <c r="AX184" s="13" t="s">
        <v>69</v>
      </c>
      <c r="AY184" s="234" t="s">
        <v>134</v>
      </c>
    </row>
    <row r="185" s="13" customFormat="1">
      <c r="A185" s="13"/>
      <c r="B185" s="223"/>
      <c r="C185" s="224"/>
      <c r="D185" s="225" t="s">
        <v>145</v>
      </c>
      <c r="E185" s="226" t="s">
        <v>19</v>
      </c>
      <c r="F185" s="227" t="s">
        <v>891</v>
      </c>
      <c r="G185" s="224"/>
      <c r="H185" s="228">
        <v>162</v>
      </c>
      <c r="I185" s="229"/>
      <c r="J185" s="224"/>
      <c r="K185" s="224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145</v>
      </c>
      <c r="AU185" s="234" t="s">
        <v>79</v>
      </c>
      <c r="AV185" s="13" t="s">
        <v>79</v>
      </c>
      <c r="AW185" s="13" t="s">
        <v>31</v>
      </c>
      <c r="AX185" s="13" t="s">
        <v>69</v>
      </c>
      <c r="AY185" s="234" t="s">
        <v>134</v>
      </c>
    </row>
    <row r="186" s="14" customFormat="1">
      <c r="A186" s="14"/>
      <c r="B186" s="235"/>
      <c r="C186" s="236"/>
      <c r="D186" s="225" t="s">
        <v>145</v>
      </c>
      <c r="E186" s="237" t="s">
        <v>19</v>
      </c>
      <c r="F186" s="238" t="s">
        <v>197</v>
      </c>
      <c r="G186" s="236"/>
      <c r="H186" s="239">
        <v>207</v>
      </c>
      <c r="I186" s="240"/>
      <c r="J186" s="236"/>
      <c r="K186" s="236"/>
      <c r="L186" s="241"/>
      <c r="M186" s="242"/>
      <c r="N186" s="243"/>
      <c r="O186" s="243"/>
      <c r="P186" s="243"/>
      <c r="Q186" s="243"/>
      <c r="R186" s="243"/>
      <c r="S186" s="243"/>
      <c r="T186" s="24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5" t="s">
        <v>145</v>
      </c>
      <c r="AU186" s="245" t="s">
        <v>79</v>
      </c>
      <c r="AV186" s="14" t="s">
        <v>141</v>
      </c>
      <c r="AW186" s="14" t="s">
        <v>31</v>
      </c>
      <c r="AX186" s="14" t="s">
        <v>77</v>
      </c>
      <c r="AY186" s="245" t="s">
        <v>134</v>
      </c>
    </row>
    <row r="187" s="2" customFormat="1" ht="16.5" customHeight="1">
      <c r="A187" s="39"/>
      <c r="B187" s="40"/>
      <c r="C187" s="247" t="s">
        <v>587</v>
      </c>
      <c r="D187" s="247" t="s">
        <v>317</v>
      </c>
      <c r="E187" s="248" t="s">
        <v>318</v>
      </c>
      <c r="F187" s="249" t="s">
        <v>319</v>
      </c>
      <c r="G187" s="250" t="s">
        <v>320</v>
      </c>
      <c r="H187" s="251">
        <v>5.1749999999999998</v>
      </c>
      <c r="I187" s="252"/>
      <c r="J187" s="253">
        <f>ROUND(I187*H187,2)</f>
        <v>0</v>
      </c>
      <c r="K187" s="249" t="s">
        <v>140</v>
      </c>
      <c r="L187" s="254"/>
      <c r="M187" s="255" t="s">
        <v>19</v>
      </c>
      <c r="N187" s="256" t="s">
        <v>40</v>
      </c>
      <c r="O187" s="85"/>
      <c r="P187" s="214">
        <f>O187*H187</f>
        <v>0</v>
      </c>
      <c r="Q187" s="214">
        <v>0.001</v>
      </c>
      <c r="R187" s="214">
        <f>Q187*H187</f>
        <v>0.0051749999999999999</v>
      </c>
      <c r="S187" s="214">
        <v>0</v>
      </c>
      <c r="T187" s="215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16" t="s">
        <v>321</v>
      </c>
      <c r="AT187" s="216" t="s">
        <v>317</v>
      </c>
      <c r="AU187" s="216" t="s">
        <v>79</v>
      </c>
      <c r="AY187" s="18" t="s">
        <v>134</v>
      </c>
      <c r="BE187" s="217">
        <f>IF(N187="základní",J187,0)</f>
        <v>0</v>
      </c>
      <c r="BF187" s="217">
        <f>IF(N187="snížená",J187,0)</f>
        <v>0</v>
      </c>
      <c r="BG187" s="217">
        <f>IF(N187="zákl. přenesená",J187,0)</f>
        <v>0</v>
      </c>
      <c r="BH187" s="217">
        <f>IF(N187="sníž. přenesená",J187,0)</f>
        <v>0</v>
      </c>
      <c r="BI187" s="217">
        <f>IF(N187="nulová",J187,0)</f>
        <v>0</v>
      </c>
      <c r="BJ187" s="18" t="s">
        <v>77</v>
      </c>
      <c r="BK187" s="217">
        <f>ROUND(I187*H187,2)</f>
        <v>0</v>
      </c>
      <c r="BL187" s="18" t="s">
        <v>141</v>
      </c>
      <c r="BM187" s="216" t="s">
        <v>893</v>
      </c>
    </row>
    <row r="188" s="13" customFormat="1">
      <c r="A188" s="13"/>
      <c r="B188" s="223"/>
      <c r="C188" s="224"/>
      <c r="D188" s="225" t="s">
        <v>145</v>
      </c>
      <c r="E188" s="224"/>
      <c r="F188" s="227" t="s">
        <v>894</v>
      </c>
      <c r="G188" s="224"/>
      <c r="H188" s="228">
        <v>5.1749999999999998</v>
      </c>
      <c r="I188" s="229"/>
      <c r="J188" s="224"/>
      <c r="K188" s="224"/>
      <c r="L188" s="230"/>
      <c r="M188" s="231"/>
      <c r="N188" s="232"/>
      <c r="O188" s="232"/>
      <c r="P188" s="232"/>
      <c r="Q188" s="232"/>
      <c r="R188" s="232"/>
      <c r="S188" s="232"/>
      <c r="T188" s="233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4" t="s">
        <v>145</v>
      </c>
      <c r="AU188" s="234" t="s">
        <v>79</v>
      </c>
      <c r="AV188" s="13" t="s">
        <v>79</v>
      </c>
      <c r="AW188" s="13" t="s">
        <v>4</v>
      </c>
      <c r="AX188" s="13" t="s">
        <v>77</v>
      </c>
      <c r="AY188" s="234" t="s">
        <v>134</v>
      </c>
    </row>
    <row r="189" s="2" customFormat="1" ht="16.5" customHeight="1">
      <c r="A189" s="39"/>
      <c r="B189" s="40"/>
      <c r="C189" s="205" t="s">
        <v>589</v>
      </c>
      <c r="D189" s="205" t="s">
        <v>136</v>
      </c>
      <c r="E189" s="206" t="s">
        <v>325</v>
      </c>
      <c r="F189" s="207" t="s">
        <v>326</v>
      </c>
      <c r="G189" s="208" t="s">
        <v>139</v>
      </c>
      <c r="H189" s="209">
        <v>29</v>
      </c>
      <c r="I189" s="210"/>
      <c r="J189" s="211">
        <f>ROUND(I189*H189,2)</f>
        <v>0</v>
      </c>
      <c r="K189" s="207" t="s">
        <v>140</v>
      </c>
      <c r="L189" s="45"/>
      <c r="M189" s="212" t="s">
        <v>19</v>
      </c>
      <c r="N189" s="213" t="s">
        <v>40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141</v>
      </c>
      <c r="AT189" s="216" t="s">
        <v>136</v>
      </c>
      <c r="AU189" s="216" t="s">
        <v>79</v>
      </c>
      <c r="AY189" s="18" t="s">
        <v>134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77</v>
      </c>
      <c r="BK189" s="217">
        <f>ROUND(I189*H189,2)</f>
        <v>0</v>
      </c>
      <c r="BL189" s="18" t="s">
        <v>141</v>
      </c>
      <c r="BM189" s="216" t="s">
        <v>895</v>
      </c>
    </row>
    <row r="190" s="2" customFormat="1">
      <c r="A190" s="39"/>
      <c r="B190" s="40"/>
      <c r="C190" s="41"/>
      <c r="D190" s="218" t="s">
        <v>143</v>
      </c>
      <c r="E190" s="41"/>
      <c r="F190" s="219" t="s">
        <v>328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143</v>
      </c>
      <c r="AU190" s="18" t="s">
        <v>79</v>
      </c>
    </row>
    <row r="191" s="13" customFormat="1">
      <c r="A191" s="13"/>
      <c r="B191" s="223"/>
      <c r="C191" s="224"/>
      <c r="D191" s="225" t="s">
        <v>145</v>
      </c>
      <c r="E191" s="226" t="s">
        <v>19</v>
      </c>
      <c r="F191" s="227" t="s">
        <v>896</v>
      </c>
      <c r="G191" s="224"/>
      <c r="H191" s="228">
        <v>29</v>
      </c>
      <c r="I191" s="229"/>
      <c r="J191" s="224"/>
      <c r="K191" s="224"/>
      <c r="L191" s="230"/>
      <c r="M191" s="231"/>
      <c r="N191" s="232"/>
      <c r="O191" s="232"/>
      <c r="P191" s="232"/>
      <c r="Q191" s="232"/>
      <c r="R191" s="232"/>
      <c r="S191" s="232"/>
      <c r="T191" s="233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4" t="s">
        <v>145</v>
      </c>
      <c r="AU191" s="234" t="s">
        <v>79</v>
      </c>
      <c r="AV191" s="13" t="s">
        <v>79</v>
      </c>
      <c r="AW191" s="13" t="s">
        <v>31</v>
      </c>
      <c r="AX191" s="13" t="s">
        <v>77</v>
      </c>
      <c r="AY191" s="234" t="s">
        <v>134</v>
      </c>
    </row>
    <row r="192" s="2" customFormat="1" ht="16.5" customHeight="1">
      <c r="A192" s="39"/>
      <c r="B192" s="40"/>
      <c r="C192" s="247" t="s">
        <v>169</v>
      </c>
      <c r="D192" s="247" t="s">
        <v>317</v>
      </c>
      <c r="E192" s="248" t="s">
        <v>331</v>
      </c>
      <c r="F192" s="249" t="s">
        <v>332</v>
      </c>
      <c r="G192" s="250" t="s">
        <v>320</v>
      </c>
      <c r="H192" s="251">
        <v>0.72499999999999998</v>
      </c>
      <c r="I192" s="252"/>
      <c r="J192" s="253">
        <f>ROUND(I192*H192,2)</f>
        <v>0</v>
      </c>
      <c r="K192" s="249" t="s">
        <v>140</v>
      </c>
      <c r="L192" s="254"/>
      <c r="M192" s="255" t="s">
        <v>19</v>
      </c>
      <c r="N192" s="256" t="s">
        <v>40</v>
      </c>
      <c r="O192" s="85"/>
      <c r="P192" s="214">
        <f>O192*H192</f>
        <v>0</v>
      </c>
      <c r="Q192" s="214">
        <v>0.001</v>
      </c>
      <c r="R192" s="214">
        <f>Q192*H192</f>
        <v>0.00072499999999999995</v>
      </c>
      <c r="S192" s="214">
        <v>0</v>
      </c>
      <c r="T192" s="215">
        <f>S192*H192</f>
        <v>0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16" t="s">
        <v>321</v>
      </c>
      <c r="AT192" s="216" t="s">
        <v>317</v>
      </c>
      <c r="AU192" s="216" t="s">
        <v>79</v>
      </c>
      <c r="AY192" s="18" t="s">
        <v>134</v>
      </c>
      <c r="BE192" s="217">
        <f>IF(N192="základní",J192,0)</f>
        <v>0</v>
      </c>
      <c r="BF192" s="217">
        <f>IF(N192="snížená",J192,0)</f>
        <v>0</v>
      </c>
      <c r="BG192" s="217">
        <f>IF(N192="zákl. přenesená",J192,0)</f>
        <v>0</v>
      </c>
      <c r="BH192" s="217">
        <f>IF(N192="sníž. přenesená",J192,0)</f>
        <v>0</v>
      </c>
      <c r="BI192" s="217">
        <f>IF(N192="nulová",J192,0)</f>
        <v>0</v>
      </c>
      <c r="BJ192" s="18" t="s">
        <v>77</v>
      </c>
      <c r="BK192" s="217">
        <f>ROUND(I192*H192,2)</f>
        <v>0</v>
      </c>
      <c r="BL192" s="18" t="s">
        <v>141</v>
      </c>
      <c r="BM192" s="216" t="s">
        <v>897</v>
      </c>
    </row>
    <row r="193" s="13" customFormat="1">
      <c r="A193" s="13"/>
      <c r="B193" s="223"/>
      <c r="C193" s="224"/>
      <c r="D193" s="225" t="s">
        <v>145</v>
      </c>
      <c r="E193" s="224"/>
      <c r="F193" s="227" t="s">
        <v>898</v>
      </c>
      <c r="G193" s="224"/>
      <c r="H193" s="228">
        <v>0.72499999999999998</v>
      </c>
      <c r="I193" s="229"/>
      <c r="J193" s="224"/>
      <c r="K193" s="224"/>
      <c r="L193" s="230"/>
      <c r="M193" s="231"/>
      <c r="N193" s="232"/>
      <c r="O193" s="232"/>
      <c r="P193" s="232"/>
      <c r="Q193" s="232"/>
      <c r="R193" s="232"/>
      <c r="S193" s="232"/>
      <c r="T193" s="233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4" t="s">
        <v>145</v>
      </c>
      <c r="AU193" s="234" t="s">
        <v>79</v>
      </c>
      <c r="AV193" s="13" t="s">
        <v>79</v>
      </c>
      <c r="AW193" s="13" t="s">
        <v>4</v>
      </c>
      <c r="AX193" s="13" t="s">
        <v>77</v>
      </c>
      <c r="AY193" s="234" t="s">
        <v>134</v>
      </c>
    </row>
    <row r="194" s="2" customFormat="1" ht="21.75" customHeight="1">
      <c r="A194" s="39"/>
      <c r="B194" s="40"/>
      <c r="C194" s="205" t="s">
        <v>602</v>
      </c>
      <c r="D194" s="205" t="s">
        <v>136</v>
      </c>
      <c r="E194" s="206" t="s">
        <v>336</v>
      </c>
      <c r="F194" s="207" t="s">
        <v>337</v>
      </c>
      <c r="G194" s="208" t="s">
        <v>139</v>
      </c>
      <c r="H194" s="209">
        <v>297</v>
      </c>
      <c r="I194" s="210"/>
      <c r="J194" s="211">
        <f>ROUND(I194*H194,2)</f>
        <v>0</v>
      </c>
      <c r="K194" s="207" t="s">
        <v>140</v>
      </c>
      <c r="L194" s="45"/>
      <c r="M194" s="212" t="s">
        <v>19</v>
      </c>
      <c r="N194" s="213" t="s">
        <v>40</v>
      </c>
      <c r="O194" s="85"/>
      <c r="P194" s="214">
        <f>O194*H194</f>
        <v>0</v>
      </c>
      <c r="Q194" s="214">
        <v>0</v>
      </c>
      <c r="R194" s="214">
        <f>Q194*H194</f>
        <v>0</v>
      </c>
      <c r="S194" s="214">
        <v>0</v>
      </c>
      <c r="T194" s="215">
        <f>S194*H194</f>
        <v>0</v>
      </c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R194" s="216" t="s">
        <v>141</v>
      </c>
      <c r="AT194" s="216" t="s">
        <v>136</v>
      </c>
      <c r="AU194" s="216" t="s">
        <v>79</v>
      </c>
      <c r="AY194" s="18" t="s">
        <v>134</v>
      </c>
      <c r="BE194" s="217">
        <f>IF(N194="základní",J194,0)</f>
        <v>0</v>
      </c>
      <c r="BF194" s="217">
        <f>IF(N194="snížená",J194,0)</f>
        <v>0</v>
      </c>
      <c r="BG194" s="217">
        <f>IF(N194="zákl. přenesená",J194,0)</f>
        <v>0</v>
      </c>
      <c r="BH194" s="217">
        <f>IF(N194="sníž. přenesená",J194,0)</f>
        <v>0</v>
      </c>
      <c r="BI194" s="217">
        <f>IF(N194="nulová",J194,0)</f>
        <v>0</v>
      </c>
      <c r="BJ194" s="18" t="s">
        <v>77</v>
      </c>
      <c r="BK194" s="217">
        <f>ROUND(I194*H194,2)</f>
        <v>0</v>
      </c>
      <c r="BL194" s="18" t="s">
        <v>141</v>
      </c>
      <c r="BM194" s="216" t="s">
        <v>899</v>
      </c>
    </row>
    <row r="195" s="2" customFormat="1">
      <c r="A195" s="39"/>
      <c r="B195" s="40"/>
      <c r="C195" s="41"/>
      <c r="D195" s="218" t="s">
        <v>143</v>
      </c>
      <c r="E195" s="41"/>
      <c r="F195" s="219" t="s">
        <v>339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143</v>
      </c>
      <c r="AU195" s="18" t="s">
        <v>79</v>
      </c>
    </row>
    <row r="196" s="13" customFormat="1">
      <c r="A196" s="13"/>
      <c r="B196" s="223"/>
      <c r="C196" s="224"/>
      <c r="D196" s="225" t="s">
        <v>145</v>
      </c>
      <c r="E196" s="226" t="s">
        <v>19</v>
      </c>
      <c r="F196" s="227" t="s">
        <v>860</v>
      </c>
      <c r="G196" s="224"/>
      <c r="H196" s="228">
        <v>45</v>
      </c>
      <c r="I196" s="229"/>
      <c r="J196" s="224"/>
      <c r="K196" s="224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145</v>
      </c>
      <c r="AU196" s="234" t="s">
        <v>79</v>
      </c>
      <c r="AV196" s="13" t="s">
        <v>79</v>
      </c>
      <c r="AW196" s="13" t="s">
        <v>31</v>
      </c>
      <c r="AX196" s="13" t="s">
        <v>69</v>
      </c>
      <c r="AY196" s="234" t="s">
        <v>134</v>
      </c>
    </row>
    <row r="197" s="13" customFormat="1">
      <c r="A197" s="13"/>
      <c r="B197" s="223"/>
      <c r="C197" s="224"/>
      <c r="D197" s="225" t="s">
        <v>145</v>
      </c>
      <c r="E197" s="226" t="s">
        <v>19</v>
      </c>
      <c r="F197" s="227" t="s">
        <v>900</v>
      </c>
      <c r="G197" s="224"/>
      <c r="H197" s="228">
        <v>162</v>
      </c>
      <c r="I197" s="229"/>
      <c r="J197" s="224"/>
      <c r="K197" s="224"/>
      <c r="L197" s="230"/>
      <c r="M197" s="231"/>
      <c r="N197" s="232"/>
      <c r="O197" s="232"/>
      <c r="P197" s="232"/>
      <c r="Q197" s="232"/>
      <c r="R197" s="232"/>
      <c r="S197" s="232"/>
      <c r="T197" s="233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4" t="s">
        <v>145</v>
      </c>
      <c r="AU197" s="234" t="s">
        <v>79</v>
      </c>
      <c r="AV197" s="13" t="s">
        <v>79</v>
      </c>
      <c r="AW197" s="13" t="s">
        <v>31</v>
      </c>
      <c r="AX197" s="13" t="s">
        <v>69</v>
      </c>
      <c r="AY197" s="234" t="s">
        <v>134</v>
      </c>
    </row>
    <row r="198" s="13" customFormat="1">
      <c r="A198" s="13"/>
      <c r="B198" s="223"/>
      <c r="C198" s="224"/>
      <c r="D198" s="225" t="s">
        <v>145</v>
      </c>
      <c r="E198" s="226" t="s">
        <v>19</v>
      </c>
      <c r="F198" s="227" t="s">
        <v>901</v>
      </c>
      <c r="G198" s="224"/>
      <c r="H198" s="228">
        <v>90</v>
      </c>
      <c r="I198" s="229"/>
      <c r="J198" s="224"/>
      <c r="K198" s="224"/>
      <c r="L198" s="230"/>
      <c r="M198" s="231"/>
      <c r="N198" s="232"/>
      <c r="O198" s="232"/>
      <c r="P198" s="232"/>
      <c r="Q198" s="232"/>
      <c r="R198" s="232"/>
      <c r="S198" s="232"/>
      <c r="T198" s="233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4" t="s">
        <v>145</v>
      </c>
      <c r="AU198" s="234" t="s">
        <v>79</v>
      </c>
      <c r="AV198" s="13" t="s">
        <v>79</v>
      </c>
      <c r="AW198" s="13" t="s">
        <v>31</v>
      </c>
      <c r="AX198" s="13" t="s">
        <v>69</v>
      </c>
      <c r="AY198" s="234" t="s">
        <v>134</v>
      </c>
    </row>
    <row r="199" s="14" customFormat="1">
      <c r="A199" s="14"/>
      <c r="B199" s="235"/>
      <c r="C199" s="236"/>
      <c r="D199" s="225" t="s">
        <v>145</v>
      </c>
      <c r="E199" s="237" t="s">
        <v>19</v>
      </c>
      <c r="F199" s="238" t="s">
        <v>197</v>
      </c>
      <c r="G199" s="236"/>
      <c r="H199" s="239">
        <v>297</v>
      </c>
      <c r="I199" s="240"/>
      <c r="J199" s="236"/>
      <c r="K199" s="236"/>
      <c r="L199" s="241"/>
      <c r="M199" s="242"/>
      <c r="N199" s="243"/>
      <c r="O199" s="243"/>
      <c r="P199" s="243"/>
      <c r="Q199" s="243"/>
      <c r="R199" s="243"/>
      <c r="S199" s="243"/>
      <c r="T199" s="24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5" t="s">
        <v>145</v>
      </c>
      <c r="AU199" s="245" t="s">
        <v>79</v>
      </c>
      <c r="AV199" s="14" t="s">
        <v>141</v>
      </c>
      <c r="AW199" s="14" t="s">
        <v>31</v>
      </c>
      <c r="AX199" s="14" t="s">
        <v>77</v>
      </c>
      <c r="AY199" s="245" t="s">
        <v>134</v>
      </c>
    </row>
    <row r="200" s="2" customFormat="1" ht="24.15" customHeight="1">
      <c r="A200" s="39"/>
      <c r="B200" s="40"/>
      <c r="C200" s="205" t="s">
        <v>7</v>
      </c>
      <c r="D200" s="205" t="s">
        <v>136</v>
      </c>
      <c r="E200" s="206" t="s">
        <v>344</v>
      </c>
      <c r="F200" s="207" t="s">
        <v>345</v>
      </c>
      <c r="G200" s="208" t="s">
        <v>139</v>
      </c>
      <c r="H200" s="209">
        <v>29</v>
      </c>
      <c r="I200" s="210"/>
      <c r="J200" s="211">
        <f>ROUND(I200*H200,2)</f>
        <v>0</v>
      </c>
      <c r="K200" s="207" t="s">
        <v>140</v>
      </c>
      <c r="L200" s="45"/>
      <c r="M200" s="212" t="s">
        <v>19</v>
      </c>
      <c r="N200" s="213" t="s">
        <v>40</v>
      </c>
      <c r="O200" s="85"/>
      <c r="P200" s="214">
        <f>O200*H200</f>
        <v>0</v>
      </c>
      <c r="Q200" s="214">
        <v>0</v>
      </c>
      <c r="R200" s="214">
        <f>Q200*H200</f>
        <v>0</v>
      </c>
      <c r="S200" s="214">
        <v>0</v>
      </c>
      <c r="T200" s="215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16" t="s">
        <v>141</v>
      </c>
      <c r="AT200" s="216" t="s">
        <v>136</v>
      </c>
      <c r="AU200" s="216" t="s">
        <v>79</v>
      </c>
      <c r="AY200" s="18" t="s">
        <v>134</v>
      </c>
      <c r="BE200" s="217">
        <f>IF(N200="základní",J200,0)</f>
        <v>0</v>
      </c>
      <c r="BF200" s="217">
        <f>IF(N200="snížená",J200,0)</f>
        <v>0</v>
      </c>
      <c r="BG200" s="217">
        <f>IF(N200="zákl. přenesená",J200,0)</f>
        <v>0</v>
      </c>
      <c r="BH200" s="217">
        <f>IF(N200="sníž. přenesená",J200,0)</f>
        <v>0</v>
      </c>
      <c r="BI200" s="217">
        <f>IF(N200="nulová",J200,0)</f>
        <v>0</v>
      </c>
      <c r="BJ200" s="18" t="s">
        <v>77</v>
      </c>
      <c r="BK200" s="217">
        <f>ROUND(I200*H200,2)</f>
        <v>0</v>
      </c>
      <c r="BL200" s="18" t="s">
        <v>141</v>
      </c>
      <c r="BM200" s="216" t="s">
        <v>902</v>
      </c>
    </row>
    <row r="201" s="2" customFormat="1">
      <c r="A201" s="39"/>
      <c r="B201" s="40"/>
      <c r="C201" s="41"/>
      <c r="D201" s="218" t="s">
        <v>143</v>
      </c>
      <c r="E201" s="41"/>
      <c r="F201" s="219" t="s">
        <v>347</v>
      </c>
      <c r="G201" s="41"/>
      <c r="H201" s="41"/>
      <c r="I201" s="220"/>
      <c r="J201" s="41"/>
      <c r="K201" s="41"/>
      <c r="L201" s="45"/>
      <c r="M201" s="221"/>
      <c r="N201" s="222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143</v>
      </c>
      <c r="AU201" s="18" t="s">
        <v>79</v>
      </c>
    </row>
    <row r="202" s="13" customFormat="1">
      <c r="A202" s="13"/>
      <c r="B202" s="223"/>
      <c r="C202" s="224"/>
      <c r="D202" s="225" t="s">
        <v>145</v>
      </c>
      <c r="E202" s="226" t="s">
        <v>19</v>
      </c>
      <c r="F202" s="227" t="s">
        <v>903</v>
      </c>
      <c r="G202" s="224"/>
      <c r="H202" s="228">
        <v>29</v>
      </c>
      <c r="I202" s="229"/>
      <c r="J202" s="224"/>
      <c r="K202" s="224"/>
      <c r="L202" s="230"/>
      <c r="M202" s="231"/>
      <c r="N202" s="232"/>
      <c r="O202" s="232"/>
      <c r="P202" s="232"/>
      <c r="Q202" s="232"/>
      <c r="R202" s="232"/>
      <c r="S202" s="232"/>
      <c r="T202" s="23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4" t="s">
        <v>145</v>
      </c>
      <c r="AU202" s="234" t="s">
        <v>79</v>
      </c>
      <c r="AV202" s="13" t="s">
        <v>79</v>
      </c>
      <c r="AW202" s="13" t="s">
        <v>31</v>
      </c>
      <c r="AX202" s="13" t="s">
        <v>77</v>
      </c>
      <c r="AY202" s="234" t="s">
        <v>134</v>
      </c>
    </row>
    <row r="203" s="12" customFormat="1" ht="22.8" customHeight="1">
      <c r="A203" s="12"/>
      <c r="B203" s="189"/>
      <c r="C203" s="190"/>
      <c r="D203" s="191" t="s">
        <v>68</v>
      </c>
      <c r="E203" s="203" t="s">
        <v>79</v>
      </c>
      <c r="F203" s="203" t="s">
        <v>349</v>
      </c>
      <c r="G203" s="190"/>
      <c r="H203" s="190"/>
      <c r="I203" s="193"/>
      <c r="J203" s="204">
        <f>BK203</f>
        <v>0</v>
      </c>
      <c r="K203" s="190"/>
      <c r="L203" s="195"/>
      <c r="M203" s="196"/>
      <c r="N203" s="197"/>
      <c r="O203" s="197"/>
      <c r="P203" s="198">
        <f>SUM(P204:P214)</f>
        <v>0</v>
      </c>
      <c r="Q203" s="197"/>
      <c r="R203" s="198">
        <f>SUM(R204:R214)</f>
        <v>11.992498000000001</v>
      </c>
      <c r="S203" s="197"/>
      <c r="T203" s="199">
        <f>SUM(T204:T214)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00" t="s">
        <v>77</v>
      </c>
      <c r="AT203" s="201" t="s">
        <v>68</v>
      </c>
      <c r="AU203" s="201" t="s">
        <v>77</v>
      </c>
      <c r="AY203" s="200" t="s">
        <v>134</v>
      </c>
      <c r="BK203" s="202">
        <f>SUM(BK204:BK214)</f>
        <v>0</v>
      </c>
    </row>
    <row r="204" s="2" customFormat="1" ht="24.15" customHeight="1">
      <c r="A204" s="39"/>
      <c r="B204" s="40"/>
      <c r="C204" s="205" t="s">
        <v>613</v>
      </c>
      <c r="D204" s="205" t="s">
        <v>136</v>
      </c>
      <c r="E204" s="206" t="s">
        <v>351</v>
      </c>
      <c r="F204" s="207" t="s">
        <v>352</v>
      </c>
      <c r="G204" s="208" t="s">
        <v>139</v>
      </c>
      <c r="H204" s="209">
        <v>33</v>
      </c>
      <c r="I204" s="210"/>
      <c r="J204" s="211">
        <f>ROUND(I204*H204,2)</f>
        <v>0</v>
      </c>
      <c r="K204" s="207" t="s">
        <v>140</v>
      </c>
      <c r="L204" s="45"/>
      <c r="M204" s="212" t="s">
        <v>19</v>
      </c>
      <c r="N204" s="213" t="s">
        <v>40</v>
      </c>
      <c r="O204" s="85"/>
      <c r="P204" s="214">
        <f>O204*H204</f>
        <v>0</v>
      </c>
      <c r="Q204" s="214">
        <v>0.00013750000000000001</v>
      </c>
      <c r="R204" s="214">
        <f>Q204*H204</f>
        <v>0.0045374999999999999</v>
      </c>
      <c r="S204" s="214">
        <v>0</v>
      </c>
      <c r="T204" s="215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16" t="s">
        <v>141</v>
      </c>
      <c r="AT204" s="216" t="s">
        <v>136</v>
      </c>
      <c r="AU204" s="216" t="s">
        <v>79</v>
      </c>
      <c r="AY204" s="18" t="s">
        <v>134</v>
      </c>
      <c r="BE204" s="217">
        <f>IF(N204="základní",J204,0)</f>
        <v>0</v>
      </c>
      <c r="BF204" s="217">
        <f>IF(N204="snížená",J204,0)</f>
        <v>0</v>
      </c>
      <c r="BG204" s="217">
        <f>IF(N204="zákl. přenesená",J204,0)</f>
        <v>0</v>
      </c>
      <c r="BH204" s="217">
        <f>IF(N204="sníž. přenesená",J204,0)</f>
        <v>0</v>
      </c>
      <c r="BI204" s="217">
        <f>IF(N204="nulová",J204,0)</f>
        <v>0</v>
      </c>
      <c r="BJ204" s="18" t="s">
        <v>77</v>
      </c>
      <c r="BK204" s="217">
        <f>ROUND(I204*H204,2)</f>
        <v>0</v>
      </c>
      <c r="BL204" s="18" t="s">
        <v>141</v>
      </c>
      <c r="BM204" s="216" t="s">
        <v>904</v>
      </c>
    </row>
    <row r="205" s="2" customFormat="1">
      <c r="A205" s="39"/>
      <c r="B205" s="40"/>
      <c r="C205" s="41"/>
      <c r="D205" s="218" t="s">
        <v>143</v>
      </c>
      <c r="E205" s="41"/>
      <c r="F205" s="219" t="s">
        <v>354</v>
      </c>
      <c r="G205" s="41"/>
      <c r="H205" s="41"/>
      <c r="I205" s="220"/>
      <c r="J205" s="41"/>
      <c r="K205" s="41"/>
      <c r="L205" s="45"/>
      <c r="M205" s="221"/>
      <c r="N205" s="222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143</v>
      </c>
      <c r="AU205" s="18" t="s">
        <v>79</v>
      </c>
    </row>
    <row r="206" s="13" customFormat="1">
      <c r="A206" s="13"/>
      <c r="B206" s="223"/>
      <c r="C206" s="224"/>
      <c r="D206" s="225" t="s">
        <v>145</v>
      </c>
      <c r="E206" s="226" t="s">
        <v>19</v>
      </c>
      <c r="F206" s="227" t="s">
        <v>905</v>
      </c>
      <c r="G206" s="224"/>
      <c r="H206" s="228">
        <v>33</v>
      </c>
      <c r="I206" s="229"/>
      <c r="J206" s="224"/>
      <c r="K206" s="224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145</v>
      </c>
      <c r="AU206" s="234" t="s">
        <v>79</v>
      </c>
      <c r="AV206" s="13" t="s">
        <v>79</v>
      </c>
      <c r="AW206" s="13" t="s">
        <v>31</v>
      </c>
      <c r="AX206" s="13" t="s">
        <v>69</v>
      </c>
      <c r="AY206" s="234" t="s">
        <v>134</v>
      </c>
    </row>
    <row r="207" s="14" customFormat="1">
      <c r="A207" s="14"/>
      <c r="B207" s="235"/>
      <c r="C207" s="236"/>
      <c r="D207" s="225" t="s">
        <v>145</v>
      </c>
      <c r="E207" s="237" t="s">
        <v>19</v>
      </c>
      <c r="F207" s="238" t="s">
        <v>197</v>
      </c>
      <c r="G207" s="236"/>
      <c r="H207" s="239">
        <v>33</v>
      </c>
      <c r="I207" s="240"/>
      <c r="J207" s="236"/>
      <c r="K207" s="236"/>
      <c r="L207" s="241"/>
      <c r="M207" s="242"/>
      <c r="N207" s="243"/>
      <c r="O207" s="243"/>
      <c r="P207" s="243"/>
      <c r="Q207" s="243"/>
      <c r="R207" s="243"/>
      <c r="S207" s="243"/>
      <c r="T207" s="24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5" t="s">
        <v>145</v>
      </c>
      <c r="AU207" s="245" t="s">
        <v>79</v>
      </c>
      <c r="AV207" s="14" t="s">
        <v>141</v>
      </c>
      <c r="AW207" s="14" t="s">
        <v>31</v>
      </c>
      <c r="AX207" s="14" t="s">
        <v>77</v>
      </c>
      <c r="AY207" s="245" t="s">
        <v>134</v>
      </c>
    </row>
    <row r="208" s="2" customFormat="1" ht="16.5" customHeight="1">
      <c r="A208" s="39"/>
      <c r="B208" s="40"/>
      <c r="C208" s="247" t="s">
        <v>616</v>
      </c>
      <c r="D208" s="247" t="s">
        <v>317</v>
      </c>
      <c r="E208" s="248" t="s">
        <v>357</v>
      </c>
      <c r="F208" s="249" t="s">
        <v>358</v>
      </c>
      <c r="G208" s="250" t="s">
        <v>139</v>
      </c>
      <c r="H208" s="251">
        <v>80.921000000000006</v>
      </c>
      <c r="I208" s="252"/>
      <c r="J208" s="253">
        <f>ROUND(I208*H208,2)</f>
        <v>0</v>
      </c>
      <c r="K208" s="249" t="s">
        <v>140</v>
      </c>
      <c r="L208" s="254"/>
      <c r="M208" s="255" t="s">
        <v>19</v>
      </c>
      <c r="N208" s="256" t="s">
        <v>40</v>
      </c>
      <c r="O208" s="85"/>
      <c r="P208" s="214">
        <f>O208*H208</f>
        <v>0</v>
      </c>
      <c r="Q208" s="214">
        <v>0.00050000000000000001</v>
      </c>
      <c r="R208" s="214">
        <f>Q208*H208</f>
        <v>0.040460500000000003</v>
      </c>
      <c r="S208" s="214">
        <v>0</v>
      </c>
      <c r="T208" s="215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16" t="s">
        <v>321</v>
      </c>
      <c r="AT208" s="216" t="s">
        <v>317</v>
      </c>
      <c r="AU208" s="216" t="s">
        <v>79</v>
      </c>
      <c r="AY208" s="18" t="s">
        <v>134</v>
      </c>
      <c r="BE208" s="217">
        <f>IF(N208="základní",J208,0)</f>
        <v>0</v>
      </c>
      <c r="BF208" s="217">
        <f>IF(N208="snížená",J208,0)</f>
        <v>0</v>
      </c>
      <c r="BG208" s="217">
        <f>IF(N208="zákl. přenesená",J208,0)</f>
        <v>0</v>
      </c>
      <c r="BH208" s="217">
        <f>IF(N208="sníž. přenesená",J208,0)</f>
        <v>0</v>
      </c>
      <c r="BI208" s="217">
        <f>IF(N208="nulová",J208,0)</f>
        <v>0</v>
      </c>
      <c r="BJ208" s="18" t="s">
        <v>77</v>
      </c>
      <c r="BK208" s="217">
        <f>ROUND(I208*H208,2)</f>
        <v>0</v>
      </c>
      <c r="BL208" s="18" t="s">
        <v>141</v>
      </c>
      <c r="BM208" s="216" t="s">
        <v>906</v>
      </c>
    </row>
    <row r="209" s="13" customFormat="1">
      <c r="A209" s="13"/>
      <c r="B209" s="223"/>
      <c r="C209" s="224"/>
      <c r="D209" s="225" t="s">
        <v>145</v>
      </c>
      <c r="E209" s="224"/>
      <c r="F209" s="227" t="s">
        <v>907</v>
      </c>
      <c r="G209" s="224"/>
      <c r="H209" s="228">
        <v>80.921000000000006</v>
      </c>
      <c r="I209" s="229"/>
      <c r="J209" s="224"/>
      <c r="K209" s="224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145</v>
      </c>
      <c r="AU209" s="234" t="s">
        <v>79</v>
      </c>
      <c r="AV209" s="13" t="s">
        <v>79</v>
      </c>
      <c r="AW209" s="13" t="s">
        <v>4</v>
      </c>
      <c r="AX209" s="13" t="s">
        <v>77</v>
      </c>
      <c r="AY209" s="234" t="s">
        <v>134</v>
      </c>
    </row>
    <row r="210" s="2" customFormat="1" ht="16.5" customHeight="1">
      <c r="A210" s="39"/>
      <c r="B210" s="40"/>
      <c r="C210" s="205" t="s">
        <v>619</v>
      </c>
      <c r="D210" s="205" t="s">
        <v>136</v>
      </c>
      <c r="E210" s="206" t="s">
        <v>362</v>
      </c>
      <c r="F210" s="207" t="s">
        <v>363</v>
      </c>
      <c r="G210" s="208" t="s">
        <v>139</v>
      </c>
      <c r="H210" s="209">
        <v>45</v>
      </c>
      <c r="I210" s="210"/>
      <c r="J210" s="211">
        <f>ROUND(I210*H210,2)</f>
        <v>0</v>
      </c>
      <c r="K210" s="207" t="s">
        <v>140</v>
      </c>
      <c r="L210" s="45"/>
      <c r="M210" s="212" t="s">
        <v>19</v>
      </c>
      <c r="N210" s="213" t="s">
        <v>40</v>
      </c>
      <c r="O210" s="85"/>
      <c r="P210" s="214">
        <f>O210*H210</f>
        <v>0</v>
      </c>
      <c r="Q210" s="214">
        <v>0.108</v>
      </c>
      <c r="R210" s="214">
        <f>Q210*H210</f>
        <v>4.8600000000000003</v>
      </c>
      <c r="S210" s="214">
        <v>0</v>
      </c>
      <c r="T210" s="215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16" t="s">
        <v>141</v>
      </c>
      <c r="AT210" s="216" t="s">
        <v>136</v>
      </c>
      <c r="AU210" s="216" t="s">
        <v>79</v>
      </c>
      <c r="AY210" s="18" t="s">
        <v>134</v>
      </c>
      <c r="BE210" s="217">
        <f>IF(N210="základní",J210,0)</f>
        <v>0</v>
      </c>
      <c r="BF210" s="217">
        <f>IF(N210="snížená",J210,0)</f>
        <v>0</v>
      </c>
      <c r="BG210" s="217">
        <f>IF(N210="zákl. přenesená",J210,0)</f>
        <v>0</v>
      </c>
      <c r="BH210" s="217">
        <f>IF(N210="sníž. přenesená",J210,0)</f>
        <v>0</v>
      </c>
      <c r="BI210" s="217">
        <f>IF(N210="nulová",J210,0)</f>
        <v>0</v>
      </c>
      <c r="BJ210" s="18" t="s">
        <v>77</v>
      </c>
      <c r="BK210" s="217">
        <f>ROUND(I210*H210,2)</f>
        <v>0</v>
      </c>
      <c r="BL210" s="18" t="s">
        <v>141</v>
      </c>
      <c r="BM210" s="216" t="s">
        <v>908</v>
      </c>
    </row>
    <row r="211" s="2" customFormat="1">
      <c r="A211" s="39"/>
      <c r="B211" s="40"/>
      <c r="C211" s="41"/>
      <c r="D211" s="218" t="s">
        <v>143</v>
      </c>
      <c r="E211" s="41"/>
      <c r="F211" s="219" t="s">
        <v>365</v>
      </c>
      <c r="G211" s="41"/>
      <c r="H211" s="41"/>
      <c r="I211" s="220"/>
      <c r="J211" s="41"/>
      <c r="K211" s="41"/>
      <c r="L211" s="45"/>
      <c r="M211" s="221"/>
      <c r="N211" s="222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143</v>
      </c>
      <c r="AU211" s="18" t="s">
        <v>79</v>
      </c>
    </row>
    <row r="212" s="13" customFormat="1">
      <c r="A212" s="13"/>
      <c r="B212" s="223"/>
      <c r="C212" s="224"/>
      <c r="D212" s="225" t="s">
        <v>145</v>
      </c>
      <c r="E212" s="226" t="s">
        <v>19</v>
      </c>
      <c r="F212" s="227" t="s">
        <v>909</v>
      </c>
      <c r="G212" s="224"/>
      <c r="H212" s="228">
        <v>45</v>
      </c>
      <c r="I212" s="229"/>
      <c r="J212" s="224"/>
      <c r="K212" s="224"/>
      <c r="L212" s="230"/>
      <c r="M212" s="231"/>
      <c r="N212" s="232"/>
      <c r="O212" s="232"/>
      <c r="P212" s="232"/>
      <c r="Q212" s="232"/>
      <c r="R212" s="232"/>
      <c r="S212" s="232"/>
      <c r="T212" s="23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4" t="s">
        <v>145</v>
      </c>
      <c r="AU212" s="234" t="s">
        <v>79</v>
      </c>
      <c r="AV212" s="13" t="s">
        <v>79</v>
      </c>
      <c r="AW212" s="13" t="s">
        <v>31</v>
      </c>
      <c r="AX212" s="13" t="s">
        <v>77</v>
      </c>
      <c r="AY212" s="234" t="s">
        <v>134</v>
      </c>
    </row>
    <row r="213" s="2" customFormat="1" ht="16.5" customHeight="1">
      <c r="A213" s="39"/>
      <c r="B213" s="40"/>
      <c r="C213" s="247" t="s">
        <v>622</v>
      </c>
      <c r="D213" s="247" t="s">
        <v>317</v>
      </c>
      <c r="E213" s="248" t="s">
        <v>368</v>
      </c>
      <c r="F213" s="249" t="s">
        <v>369</v>
      </c>
      <c r="G213" s="250" t="s">
        <v>150</v>
      </c>
      <c r="H213" s="251">
        <v>2.625</v>
      </c>
      <c r="I213" s="252"/>
      <c r="J213" s="253">
        <f>ROUND(I213*H213,2)</f>
        <v>0</v>
      </c>
      <c r="K213" s="249" t="s">
        <v>140</v>
      </c>
      <c r="L213" s="254"/>
      <c r="M213" s="255" t="s">
        <v>19</v>
      </c>
      <c r="N213" s="256" t="s">
        <v>40</v>
      </c>
      <c r="O213" s="85"/>
      <c r="P213" s="214">
        <f>O213*H213</f>
        <v>0</v>
      </c>
      <c r="Q213" s="214">
        <v>2.7000000000000002</v>
      </c>
      <c r="R213" s="214">
        <f>Q213*H213</f>
        <v>7.0875000000000004</v>
      </c>
      <c r="S213" s="214">
        <v>0</v>
      </c>
      <c r="T213" s="215">
        <f>S213*H213</f>
        <v>0</v>
      </c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R213" s="216" t="s">
        <v>321</v>
      </c>
      <c r="AT213" s="216" t="s">
        <v>317</v>
      </c>
      <c r="AU213" s="216" t="s">
        <v>79</v>
      </c>
      <c r="AY213" s="18" t="s">
        <v>134</v>
      </c>
      <c r="BE213" s="217">
        <f>IF(N213="základní",J213,0)</f>
        <v>0</v>
      </c>
      <c r="BF213" s="217">
        <f>IF(N213="snížená",J213,0)</f>
        <v>0</v>
      </c>
      <c r="BG213" s="217">
        <f>IF(N213="zákl. přenesená",J213,0)</f>
        <v>0</v>
      </c>
      <c r="BH213" s="217">
        <f>IF(N213="sníž. přenesená",J213,0)</f>
        <v>0</v>
      </c>
      <c r="BI213" s="217">
        <f>IF(N213="nulová",J213,0)</f>
        <v>0</v>
      </c>
      <c r="BJ213" s="18" t="s">
        <v>77</v>
      </c>
      <c r="BK213" s="217">
        <f>ROUND(I213*H213,2)</f>
        <v>0</v>
      </c>
      <c r="BL213" s="18" t="s">
        <v>141</v>
      </c>
      <c r="BM213" s="216" t="s">
        <v>910</v>
      </c>
    </row>
    <row r="214" s="13" customFormat="1">
      <c r="A214" s="13"/>
      <c r="B214" s="223"/>
      <c r="C214" s="224"/>
      <c r="D214" s="225" t="s">
        <v>145</v>
      </c>
      <c r="E214" s="224"/>
      <c r="F214" s="227" t="s">
        <v>911</v>
      </c>
      <c r="G214" s="224"/>
      <c r="H214" s="228">
        <v>2.625</v>
      </c>
      <c r="I214" s="229"/>
      <c r="J214" s="224"/>
      <c r="K214" s="224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145</v>
      </c>
      <c r="AU214" s="234" t="s">
        <v>79</v>
      </c>
      <c r="AV214" s="13" t="s">
        <v>79</v>
      </c>
      <c r="AW214" s="13" t="s">
        <v>4</v>
      </c>
      <c r="AX214" s="13" t="s">
        <v>77</v>
      </c>
      <c r="AY214" s="234" t="s">
        <v>134</v>
      </c>
    </row>
    <row r="215" s="12" customFormat="1" ht="22.8" customHeight="1">
      <c r="A215" s="12"/>
      <c r="B215" s="189"/>
      <c r="C215" s="190"/>
      <c r="D215" s="191" t="s">
        <v>68</v>
      </c>
      <c r="E215" s="203" t="s">
        <v>141</v>
      </c>
      <c r="F215" s="203" t="s">
        <v>420</v>
      </c>
      <c r="G215" s="190"/>
      <c r="H215" s="190"/>
      <c r="I215" s="193"/>
      <c r="J215" s="204">
        <f>BK215</f>
        <v>0</v>
      </c>
      <c r="K215" s="190"/>
      <c r="L215" s="195"/>
      <c r="M215" s="196"/>
      <c r="N215" s="197"/>
      <c r="O215" s="197"/>
      <c r="P215" s="198">
        <f>SUM(P216:P225)</f>
        <v>0</v>
      </c>
      <c r="Q215" s="197"/>
      <c r="R215" s="198">
        <f>SUM(R216:R225)</f>
        <v>26.918136000000001</v>
      </c>
      <c r="S215" s="197"/>
      <c r="T215" s="199">
        <f>SUM(T216:T225)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0" t="s">
        <v>77</v>
      </c>
      <c r="AT215" s="201" t="s">
        <v>68</v>
      </c>
      <c r="AU215" s="201" t="s">
        <v>77</v>
      </c>
      <c r="AY215" s="200" t="s">
        <v>134</v>
      </c>
      <c r="BK215" s="202">
        <f>SUM(BK216:BK225)</f>
        <v>0</v>
      </c>
    </row>
    <row r="216" s="2" customFormat="1" ht="24.15" customHeight="1">
      <c r="A216" s="39"/>
      <c r="B216" s="40"/>
      <c r="C216" s="205" t="s">
        <v>324</v>
      </c>
      <c r="D216" s="205" t="s">
        <v>136</v>
      </c>
      <c r="E216" s="206" t="s">
        <v>435</v>
      </c>
      <c r="F216" s="207" t="s">
        <v>436</v>
      </c>
      <c r="G216" s="208" t="s">
        <v>208</v>
      </c>
      <c r="H216" s="209">
        <v>13.199999999999999</v>
      </c>
      <c r="I216" s="210"/>
      <c r="J216" s="211">
        <f>ROUND(I216*H216,2)</f>
        <v>0</v>
      </c>
      <c r="K216" s="207" t="s">
        <v>140</v>
      </c>
      <c r="L216" s="45"/>
      <c r="M216" s="212" t="s">
        <v>19</v>
      </c>
      <c r="N216" s="213" t="s">
        <v>40</v>
      </c>
      <c r="O216" s="85"/>
      <c r="P216" s="214">
        <f>O216*H216</f>
        <v>0</v>
      </c>
      <c r="Q216" s="214">
        <v>1.9967999999999999</v>
      </c>
      <c r="R216" s="214">
        <f>Q216*H216</f>
        <v>26.357759999999999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141</v>
      </c>
      <c r="AT216" s="216" t="s">
        <v>136</v>
      </c>
      <c r="AU216" s="216" t="s">
        <v>79</v>
      </c>
      <c r="AY216" s="18" t="s">
        <v>134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77</v>
      </c>
      <c r="BK216" s="217">
        <f>ROUND(I216*H216,2)</f>
        <v>0</v>
      </c>
      <c r="BL216" s="18" t="s">
        <v>141</v>
      </c>
      <c r="BM216" s="216" t="s">
        <v>912</v>
      </c>
    </row>
    <row r="217" s="2" customFormat="1">
      <c r="A217" s="39"/>
      <c r="B217" s="40"/>
      <c r="C217" s="41"/>
      <c r="D217" s="218" t="s">
        <v>143</v>
      </c>
      <c r="E217" s="41"/>
      <c r="F217" s="219" t="s">
        <v>438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143</v>
      </c>
      <c r="AU217" s="18" t="s">
        <v>79</v>
      </c>
    </row>
    <row r="218" s="13" customFormat="1">
      <c r="A218" s="13"/>
      <c r="B218" s="223"/>
      <c r="C218" s="224"/>
      <c r="D218" s="225" t="s">
        <v>145</v>
      </c>
      <c r="E218" s="226" t="s">
        <v>19</v>
      </c>
      <c r="F218" s="227" t="s">
        <v>913</v>
      </c>
      <c r="G218" s="224"/>
      <c r="H218" s="228">
        <v>13.199999999999999</v>
      </c>
      <c r="I218" s="229"/>
      <c r="J218" s="224"/>
      <c r="K218" s="224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145</v>
      </c>
      <c r="AU218" s="234" t="s">
        <v>79</v>
      </c>
      <c r="AV218" s="13" t="s">
        <v>79</v>
      </c>
      <c r="AW218" s="13" t="s">
        <v>31</v>
      </c>
      <c r="AX218" s="13" t="s">
        <v>77</v>
      </c>
      <c r="AY218" s="234" t="s">
        <v>134</v>
      </c>
    </row>
    <row r="219" s="2" customFormat="1" ht="16.5" customHeight="1">
      <c r="A219" s="39"/>
      <c r="B219" s="40"/>
      <c r="C219" s="205" t="s">
        <v>330</v>
      </c>
      <c r="D219" s="205" t="s">
        <v>136</v>
      </c>
      <c r="E219" s="206" t="s">
        <v>445</v>
      </c>
      <c r="F219" s="207" t="s">
        <v>446</v>
      </c>
      <c r="G219" s="208" t="s">
        <v>139</v>
      </c>
      <c r="H219" s="209">
        <v>13.199999999999999</v>
      </c>
      <c r="I219" s="210"/>
      <c r="J219" s="211">
        <f>ROUND(I219*H219,2)</f>
        <v>0</v>
      </c>
      <c r="K219" s="207" t="s">
        <v>140</v>
      </c>
      <c r="L219" s="45"/>
      <c r="M219" s="212" t="s">
        <v>19</v>
      </c>
      <c r="N219" s="213" t="s">
        <v>40</v>
      </c>
      <c r="O219" s="85"/>
      <c r="P219" s="214">
        <f>O219*H219</f>
        <v>0</v>
      </c>
      <c r="Q219" s="214">
        <v>0</v>
      </c>
      <c r="R219" s="214">
        <f>Q219*H219</f>
        <v>0</v>
      </c>
      <c r="S219" s="214">
        <v>0</v>
      </c>
      <c r="T219" s="215">
        <f>S219*H219</f>
        <v>0</v>
      </c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R219" s="216" t="s">
        <v>141</v>
      </c>
      <c r="AT219" s="216" t="s">
        <v>136</v>
      </c>
      <c r="AU219" s="216" t="s">
        <v>79</v>
      </c>
      <c r="AY219" s="18" t="s">
        <v>134</v>
      </c>
      <c r="BE219" s="217">
        <f>IF(N219="základní",J219,0)</f>
        <v>0</v>
      </c>
      <c r="BF219" s="217">
        <f>IF(N219="snížená",J219,0)</f>
        <v>0</v>
      </c>
      <c r="BG219" s="217">
        <f>IF(N219="zákl. přenesená",J219,0)</f>
        <v>0</v>
      </c>
      <c r="BH219" s="217">
        <f>IF(N219="sníž. přenesená",J219,0)</f>
        <v>0</v>
      </c>
      <c r="BI219" s="217">
        <f>IF(N219="nulová",J219,0)</f>
        <v>0</v>
      </c>
      <c r="BJ219" s="18" t="s">
        <v>77</v>
      </c>
      <c r="BK219" s="217">
        <f>ROUND(I219*H219,2)</f>
        <v>0</v>
      </c>
      <c r="BL219" s="18" t="s">
        <v>141</v>
      </c>
      <c r="BM219" s="216" t="s">
        <v>914</v>
      </c>
    </row>
    <row r="220" s="2" customFormat="1">
      <c r="A220" s="39"/>
      <c r="B220" s="40"/>
      <c r="C220" s="41"/>
      <c r="D220" s="218" t="s">
        <v>143</v>
      </c>
      <c r="E220" s="41"/>
      <c r="F220" s="219" t="s">
        <v>448</v>
      </c>
      <c r="G220" s="41"/>
      <c r="H220" s="41"/>
      <c r="I220" s="220"/>
      <c r="J220" s="41"/>
      <c r="K220" s="41"/>
      <c r="L220" s="45"/>
      <c r="M220" s="221"/>
      <c r="N220" s="222"/>
      <c r="O220" s="85"/>
      <c r="P220" s="85"/>
      <c r="Q220" s="85"/>
      <c r="R220" s="85"/>
      <c r="S220" s="85"/>
      <c r="T220" s="86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T220" s="18" t="s">
        <v>143</v>
      </c>
      <c r="AU220" s="18" t="s">
        <v>79</v>
      </c>
    </row>
    <row r="221" s="13" customFormat="1">
      <c r="A221" s="13"/>
      <c r="B221" s="223"/>
      <c r="C221" s="224"/>
      <c r="D221" s="225" t="s">
        <v>145</v>
      </c>
      <c r="E221" s="226" t="s">
        <v>19</v>
      </c>
      <c r="F221" s="227" t="s">
        <v>913</v>
      </c>
      <c r="G221" s="224"/>
      <c r="H221" s="228">
        <v>13.199999999999999</v>
      </c>
      <c r="I221" s="229"/>
      <c r="J221" s="224"/>
      <c r="K221" s="224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145</v>
      </c>
      <c r="AU221" s="234" t="s">
        <v>79</v>
      </c>
      <c r="AV221" s="13" t="s">
        <v>79</v>
      </c>
      <c r="AW221" s="13" t="s">
        <v>31</v>
      </c>
      <c r="AX221" s="13" t="s">
        <v>77</v>
      </c>
      <c r="AY221" s="234" t="s">
        <v>134</v>
      </c>
    </row>
    <row r="222" s="2" customFormat="1" ht="33" customHeight="1">
      <c r="A222" s="39"/>
      <c r="B222" s="40"/>
      <c r="C222" s="205" t="s">
        <v>335</v>
      </c>
      <c r="D222" s="205" t="s">
        <v>136</v>
      </c>
      <c r="E222" s="206" t="s">
        <v>450</v>
      </c>
      <c r="F222" s="207" t="s">
        <v>451</v>
      </c>
      <c r="G222" s="208" t="s">
        <v>452</v>
      </c>
      <c r="H222" s="209">
        <v>6.4500000000000002</v>
      </c>
      <c r="I222" s="210"/>
      <c r="J222" s="211">
        <f>ROUND(I222*H222,2)</f>
        <v>0</v>
      </c>
      <c r="K222" s="207" t="s">
        <v>140</v>
      </c>
      <c r="L222" s="45"/>
      <c r="M222" s="212" t="s">
        <v>19</v>
      </c>
      <c r="N222" s="213" t="s">
        <v>40</v>
      </c>
      <c r="O222" s="85"/>
      <c r="P222" s="214">
        <f>O222*H222</f>
        <v>0</v>
      </c>
      <c r="Q222" s="214">
        <v>0.086879999999999999</v>
      </c>
      <c r="R222" s="214">
        <f>Q222*H222</f>
        <v>0.56037599999999999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141</v>
      </c>
      <c r="AT222" s="216" t="s">
        <v>136</v>
      </c>
      <c r="AU222" s="216" t="s">
        <v>79</v>
      </c>
      <c r="AY222" s="18" t="s">
        <v>134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77</v>
      </c>
      <c r="BK222" s="217">
        <f>ROUND(I222*H222,2)</f>
        <v>0</v>
      </c>
      <c r="BL222" s="18" t="s">
        <v>141</v>
      </c>
      <c r="BM222" s="216" t="s">
        <v>915</v>
      </c>
    </row>
    <row r="223" s="2" customFormat="1">
      <c r="A223" s="39"/>
      <c r="B223" s="40"/>
      <c r="C223" s="41"/>
      <c r="D223" s="218" t="s">
        <v>143</v>
      </c>
      <c r="E223" s="41"/>
      <c r="F223" s="219" t="s">
        <v>454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143</v>
      </c>
      <c r="AU223" s="18" t="s">
        <v>79</v>
      </c>
    </row>
    <row r="224" s="13" customFormat="1">
      <c r="A224" s="13"/>
      <c r="B224" s="223"/>
      <c r="C224" s="224"/>
      <c r="D224" s="225" t="s">
        <v>145</v>
      </c>
      <c r="E224" s="226" t="s">
        <v>19</v>
      </c>
      <c r="F224" s="227" t="s">
        <v>916</v>
      </c>
      <c r="G224" s="224"/>
      <c r="H224" s="228">
        <v>6.4500000000000002</v>
      </c>
      <c r="I224" s="229"/>
      <c r="J224" s="224"/>
      <c r="K224" s="224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145</v>
      </c>
      <c r="AU224" s="234" t="s">
        <v>79</v>
      </c>
      <c r="AV224" s="13" t="s">
        <v>79</v>
      </c>
      <c r="AW224" s="13" t="s">
        <v>31</v>
      </c>
      <c r="AX224" s="13" t="s">
        <v>69</v>
      </c>
      <c r="AY224" s="234" t="s">
        <v>134</v>
      </c>
    </row>
    <row r="225" s="14" customFormat="1">
      <c r="A225" s="14"/>
      <c r="B225" s="235"/>
      <c r="C225" s="236"/>
      <c r="D225" s="225" t="s">
        <v>145</v>
      </c>
      <c r="E225" s="237" t="s">
        <v>19</v>
      </c>
      <c r="F225" s="238" t="s">
        <v>197</v>
      </c>
      <c r="G225" s="236"/>
      <c r="H225" s="239">
        <v>6.4500000000000002</v>
      </c>
      <c r="I225" s="240"/>
      <c r="J225" s="236"/>
      <c r="K225" s="236"/>
      <c r="L225" s="241"/>
      <c r="M225" s="242"/>
      <c r="N225" s="243"/>
      <c r="O225" s="243"/>
      <c r="P225" s="243"/>
      <c r="Q225" s="243"/>
      <c r="R225" s="243"/>
      <c r="S225" s="243"/>
      <c r="T225" s="24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45" t="s">
        <v>145</v>
      </c>
      <c r="AU225" s="245" t="s">
        <v>79</v>
      </c>
      <c r="AV225" s="14" t="s">
        <v>141</v>
      </c>
      <c r="AW225" s="14" t="s">
        <v>31</v>
      </c>
      <c r="AX225" s="14" t="s">
        <v>77</v>
      </c>
      <c r="AY225" s="245" t="s">
        <v>134</v>
      </c>
    </row>
    <row r="226" s="12" customFormat="1" ht="22.8" customHeight="1">
      <c r="A226" s="12"/>
      <c r="B226" s="189"/>
      <c r="C226" s="190"/>
      <c r="D226" s="191" t="s">
        <v>68</v>
      </c>
      <c r="E226" s="203" t="s">
        <v>153</v>
      </c>
      <c r="F226" s="203" t="s">
        <v>457</v>
      </c>
      <c r="G226" s="190"/>
      <c r="H226" s="190"/>
      <c r="I226" s="193"/>
      <c r="J226" s="204">
        <f>BK226</f>
        <v>0</v>
      </c>
      <c r="K226" s="190"/>
      <c r="L226" s="195"/>
      <c r="M226" s="196"/>
      <c r="N226" s="197"/>
      <c r="O226" s="197"/>
      <c r="P226" s="198">
        <f>SUM(P227:P234)</f>
        <v>0</v>
      </c>
      <c r="Q226" s="197"/>
      <c r="R226" s="198">
        <f>SUM(R227:R234)</f>
        <v>38.640000000000001</v>
      </c>
      <c r="S226" s="197"/>
      <c r="T226" s="199">
        <f>SUM(T227:T234)</f>
        <v>0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0" t="s">
        <v>77</v>
      </c>
      <c r="AT226" s="201" t="s">
        <v>68</v>
      </c>
      <c r="AU226" s="201" t="s">
        <v>77</v>
      </c>
      <c r="AY226" s="200" t="s">
        <v>134</v>
      </c>
      <c r="BK226" s="202">
        <f>SUM(BK227:BK234)</f>
        <v>0</v>
      </c>
    </row>
    <row r="227" s="2" customFormat="1" ht="21.75" customHeight="1">
      <c r="A227" s="39"/>
      <c r="B227" s="40"/>
      <c r="C227" s="205" t="s">
        <v>343</v>
      </c>
      <c r="D227" s="205" t="s">
        <v>136</v>
      </c>
      <c r="E227" s="206" t="s">
        <v>459</v>
      </c>
      <c r="F227" s="207" t="s">
        <v>460</v>
      </c>
      <c r="G227" s="208" t="s">
        <v>139</v>
      </c>
      <c r="H227" s="209">
        <v>78</v>
      </c>
      <c r="I227" s="210"/>
      <c r="J227" s="211">
        <f>ROUND(I227*H227,2)</f>
        <v>0</v>
      </c>
      <c r="K227" s="207" t="s">
        <v>140</v>
      </c>
      <c r="L227" s="45"/>
      <c r="M227" s="212" t="s">
        <v>19</v>
      </c>
      <c r="N227" s="213" t="s">
        <v>40</v>
      </c>
      <c r="O227" s="85"/>
      <c r="P227" s="214">
        <f>O227*H227</f>
        <v>0</v>
      </c>
      <c r="Q227" s="214">
        <v>0.23000000000000001</v>
      </c>
      <c r="R227" s="214">
        <f>Q227*H227</f>
        <v>17.940000000000001</v>
      </c>
      <c r="S227" s="214">
        <v>0</v>
      </c>
      <c r="T227" s="215">
        <f>S227*H227</f>
        <v>0</v>
      </c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R227" s="216" t="s">
        <v>141</v>
      </c>
      <c r="AT227" s="216" t="s">
        <v>136</v>
      </c>
      <c r="AU227" s="216" t="s">
        <v>79</v>
      </c>
      <c r="AY227" s="18" t="s">
        <v>134</v>
      </c>
      <c r="BE227" s="217">
        <f>IF(N227="základní",J227,0)</f>
        <v>0</v>
      </c>
      <c r="BF227" s="217">
        <f>IF(N227="snížená",J227,0)</f>
        <v>0</v>
      </c>
      <c r="BG227" s="217">
        <f>IF(N227="zákl. přenesená",J227,0)</f>
        <v>0</v>
      </c>
      <c r="BH227" s="217">
        <f>IF(N227="sníž. přenesená",J227,0)</f>
        <v>0</v>
      </c>
      <c r="BI227" s="217">
        <f>IF(N227="nulová",J227,0)</f>
        <v>0</v>
      </c>
      <c r="BJ227" s="18" t="s">
        <v>77</v>
      </c>
      <c r="BK227" s="217">
        <f>ROUND(I227*H227,2)</f>
        <v>0</v>
      </c>
      <c r="BL227" s="18" t="s">
        <v>141</v>
      </c>
      <c r="BM227" s="216" t="s">
        <v>917</v>
      </c>
    </row>
    <row r="228" s="2" customFormat="1">
      <c r="A228" s="39"/>
      <c r="B228" s="40"/>
      <c r="C228" s="41"/>
      <c r="D228" s="218" t="s">
        <v>143</v>
      </c>
      <c r="E228" s="41"/>
      <c r="F228" s="219" t="s">
        <v>462</v>
      </c>
      <c r="G228" s="41"/>
      <c r="H228" s="41"/>
      <c r="I228" s="220"/>
      <c r="J228" s="41"/>
      <c r="K228" s="41"/>
      <c r="L228" s="45"/>
      <c r="M228" s="221"/>
      <c r="N228" s="222"/>
      <c r="O228" s="85"/>
      <c r="P228" s="85"/>
      <c r="Q228" s="85"/>
      <c r="R228" s="85"/>
      <c r="S228" s="85"/>
      <c r="T228" s="86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T228" s="18" t="s">
        <v>143</v>
      </c>
      <c r="AU228" s="18" t="s">
        <v>79</v>
      </c>
    </row>
    <row r="229" s="13" customFormat="1">
      <c r="A229" s="13"/>
      <c r="B229" s="223"/>
      <c r="C229" s="224"/>
      <c r="D229" s="225" t="s">
        <v>145</v>
      </c>
      <c r="E229" s="226" t="s">
        <v>19</v>
      </c>
      <c r="F229" s="227" t="s">
        <v>860</v>
      </c>
      <c r="G229" s="224"/>
      <c r="H229" s="228">
        <v>45</v>
      </c>
      <c r="I229" s="229"/>
      <c r="J229" s="224"/>
      <c r="K229" s="224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145</v>
      </c>
      <c r="AU229" s="234" t="s">
        <v>79</v>
      </c>
      <c r="AV229" s="13" t="s">
        <v>79</v>
      </c>
      <c r="AW229" s="13" t="s">
        <v>31</v>
      </c>
      <c r="AX229" s="13" t="s">
        <v>69</v>
      </c>
      <c r="AY229" s="234" t="s">
        <v>134</v>
      </c>
    </row>
    <row r="230" s="13" customFormat="1">
      <c r="A230" s="13"/>
      <c r="B230" s="223"/>
      <c r="C230" s="224"/>
      <c r="D230" s="225" t="s">
        <v>145</v>
      </c>
      <c r="E230" s="226" t="s">
        <v>19</v>
      </c>
      <c r="F230" s="227" t="s">
        <v>905</v>
      </c>
      <c r="G230" s="224"/>
      <c r="H230" s="228">
        <v>33</v>
      </c>
      <c r="I230" s="229"/>
      <c r="J230" s="224"/>
      <c r="K230" s="224"/>
      <c r="L230" s="230"/>
      <c r="M230" s="231"/>
      <c r="N230" s="232"/>
      <c r="O230" s="232"/>
      <c r="P230" s="232"/>
      <c r="Q230" s="232"/>
      <c r="R230" s="232"/>
      <c r="S230" s="232"/>
      <c r="T230" s="233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4" t="s">
        <v>145</v>
      </c>
      <c r="AU230" s="234" t="s">
        <v>79</v>
      </c>
      <c r="AV230" s="13" t="s">
        <v>79</v>
      </c>
      <c r="AW230" s="13" t="s">
        <v>31</v>
      </c>
      <c r="AX230" s="13" t="s">
        <v>69</v>
      </c>
      <c r="AY230" s="234" t="s">
        <v>134</v>
      </c>
    </row>
    <row r="231" s="14" customFormat="1">
      <c r="A231" s="14"/>
      <c r="B231" s="235"/>
      <c r="C231" s="236"/>
      <c r="D231" s="225" t="s">
        <v>145</v>
      </c>
      <c r="E231" s="237" t="s">
        <v>19</v>
      </c>
      <c r="F231" s="238" t="s">
        <v>197</v>
      </c>
      <c r="G231" s="236"/>
      <c r="H231" s="239">
        <v>78</v>
      </c>
      <c r="I231" s="240"/>
      <c r="J231" s="236"/>
      <c r="K231" s="236"/>
      <c r="L231" s="241"/>
      <c r="M231" s="242"/>
      <c r="N231" s="243"/>
      <c r="O231" s="243"/>
      <c r="P231" s="243"/>
      <c r="Q231" s="243"/>
      <c r="R231" s="243"/>
      <c r="S231" s="243"/>
      <c r="T231" s="24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45" t="s">
        <v>145</v>
      </c>
      <c r="AU231" s="245" t="s">
        <v>79</v>
      </c>
      <c r="AV231" s="14" t="s">
        <v>141</v>
      </c>
      <c r="AW231" s="14" t="s">
        <v>31</v>
      </c>
      <c r="AX231" s="14" t="s">
        <v>77</v>
      </c>
      <c r="AY231" s="245" t="s">
        <v>134</v>
      </c>
    </row>
    <row r="232" s="2" customFormat="1" ht="21.75" customHeight="1">
      <c r="A232" s="39"/>
      <c r="B232" s="40"/>
      <c r="C232" s="205" t="s">
        <v>654</v>
      </c>
      <c r="D232" s="205" t="s">
        <v>136</v>
      </c>
      <c r="E232" s="206" t="s">
        <v>466</v>
      </c>
      <c r="F232" s="207" t="s">
        <v>467</v>
      </c>
      <c r="G232" s="208" t="s">
        <v>139</v>
      </c>
      <c r="H232" s="209">
        <v>45</v>
      </c>
      <c r="I232" s="210"/>
      <c r="J232" s="211">
        <f>ROUND(I232*H232,2)</f>
        <v>0</v>
      </c>
      <c r="K232" s="207" t="s">
        <v>140</v>
      </c>
      <c r="L232" s="45"/>
      <c r="M232" s="212" t="s">
        <v>19</v>
      </c>
      <c r="N232" s="213" t="s">
        <v>40</v>
      </c>
      <c r="O232" s="85"/>
      <c r="P232" s="214">
        <f>O232*H232</f>
        <v>0</v>
      </c>
      <c r="Q232" s="214">
        <v>0.46000000000000002</v>
      </c>
      <c r="R232" s="214">
        <f>Q232*H232</f>
        <v>20.699999999999999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141</v>
      </c>
      <c r="AT232" s="216" t="s">
        <v>136</v>
      </c>
      <c r="AU232" s="216" t="s">
        <v>79</v>
      </c>
      <c r="AY232" s="18" t="s">
        <v>134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77</v>
      </c>
      <c r="BK232" s="217">
        <f>ROUND(I232*H232,2)</f>
        <v>0</v>
      </c>
      <c r="BL232" s="18" t="s">
        <v>141</v>
      </c>
      <c r="BM232" s="216" t="s">
        <v>918</v>
      </c>
    </row>
    <row r="233" s="2" customFormat="1">
      <c r="A233" s="39"/>
      <c r="B233" s="40"/>
      <c r="C233" s="41"/>
      <c r="D233" s="218" t="s">
        <v>143</v>
      </c>
      <c r="E233" s="41"/>
      <c r="F233" s="219" t="s">
        <v>469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143</v>
      </c>
      <c r="AU233" s="18" t="s">
        <v>79</v>
      </c>
    </row>
    <row r="234" s="13" customFormat="1">
      <c r="A234" s="13"/>
      <c r="B234" s="223"/>
      <c r="C234" s="224"/>
      <c r="D234" s="225" t="s">
        <v>145</v>
      </c>
      <c r="E234" s="226" t="s">
        <v>19</v>
      </c>
      <c r="F234" s="227" t="s">
        <v>860</v>
      </c>
      <c r="G234" s="224"/>
      <c r="H234" s="228">
        <v>45</v>
      </c>
      <c r="I234" s="229"/>
      <c r="J234" s="224"/>
      <c r="K234" s="224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145</v>
      </c>
      <c r="AU234" s="234" t="s">
        <v>79</v>
      </c>
      <c r="AV234" s="13" t="s">
        <v>79</v>
      </c>
      <c r="AW234" s="13" t="s">
        <v>31</v>
      </c>
      <c r="AX234" s="13" t="s">
        <v>77</v>
      </c>
      <c r="AY234" s="234" t="s">
        <v>134</v>
      </c>
    </row>
    <row r="235" s="12" customFormat="1" ht="22.8" customHeight="1">
      <c r="A235" s="12"/>
      <c r="B235" s="189"/>
      <c r="C235" s="190"/>
      <c r="D235" s="191" t="s">
        <v>68</v>
      </c>
      <c r="E235" s="203" t="s">
        <v>444</v>
      </c>
      <c r="F235" s="203" t="s">
        <v>482</v>
      </c>
      <c r="G235" s="190"/>
      <c r="H235" s="190"/>
      <c r="I235" s="193"/>
      <c r="J235" s="204">
        <f>BK235</f>
        <v>0</v>
      </c>
      <c r="K235" s="190"/>
      <c r="L235" s="195"/>
      <c r="M235" s="196"/>
      <c r="N235" s="197"/>
      <c r="O235" s="197"/>
      <c r="P235" s="198">
        <f>SUM(P236:P238)</f>
        <v>0</v>
      </c>
      <c r="Q235" s="197"/>
      <c r="R235" s="198">
        <f>SUM(R236:R238)</f>
        <v>0</v>
      </c>
      <c r="S235" s="197"/>
      <c r="T235" s="199">
        <f>SUM(T236:T238)</f>
        <v>20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0" t="s">
        <v>77</v>
      </c>
      <c r="AT235" s="201" t="s">
        <v>68</v>
      </c>
      <c r="AU235" s="201" t="s">
        <v>77</v>
      </c>
      <c r="AY235" s="200" t="s">
        <v>134</v>
      </c>
      <c r="BK235" s="202">
        <f>SUM(BK236:BK238)</f>
        <v>0</v>
      </c>
    </row>
    <row r="236" s="2" customFormat="1" ht="33" customHeight="1">
      <c r="A236" s="39"/>
      <c r="B236" s="40"/>
      <c r="C236" s="205" t="s">
        <v>421</v>
      </c>
      <c r="D236" s="205" t="s">
        <v>136</v>
      </c>
      <c r="E236" s="206" t="s">
        <v>501</v>
      </c>
      <c r="F236" s="207" t="s">
        <v>502</v>
      </c>
      <c r="G236" s="208" t="s">
        <v>139</v>
      </c>
      <c r="H236" s="209">
        <v>1000</v>
      </c>
      <c r="I236" s="210"/>
      <c r="J236" s="211">
        <f>ROUND(I236*H236,2)</f>
        <v>0</v>
      </c>
      <c r="K236" s="207" t="s">
        <v>140</v>
      </c>
      <c r="L236" s="45"/>
      <c r="M236" s="212" t="s">
        <v>19</v>
      </c>
      <c r="N236" s="213" t="s">
        <v>40</v>
      </c>
      <c r="O236" s="85"/>
      <c r="P236" s="214">
        <f>O236*H236</f>
        <v>0</v>
      </c>
      <c r="Q236" s="214">
        <v>0</v>
      </c>
      <c r="R236" s="214">
        <f>Q236*H236</f>
        <v>0</v>
      </c>
      <c r="S236" s="214">
        <v>0.02</v>
      </c>
      <c r="T236" s="215">
        <f>S236*H236</f>
        <v>20</v>
      </c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R236" s="216" t="s">
        <v>141</v>
      </c>
      <c r="AT236" s="216" t="s">
        <v>136</v>
      </c>
      <c r="AU236" s="216" t="s">
        <v>79</v>
      </c>
      <c r="AY236" s="18" t="s">
        <v>134</v>
      </c>
      <c r="BE236" s="217">
        <f>IF(N236="základní",J236,0)</f>
        <v>0</v>
      </c>
      <c r="BF236" s="217">
        <f>IF(N236="snížená",J236,0)</f>
        <v>0</v>
      </c>
      <c r="BG236" s="217">
        <f>IF(N236="zákl. přenesená",J236,0)</f>
        <v>0</v>
      </c>
      <c r="BH236" s="217">
        <f>IF(N236="sníž. přenesená",J236,0)</f>
        <v>0</v>
      </c>
      <c r="BI236" s="217">
        <f>IF(N236="nulová",J236,0)</f>
        <v>0</v>
      </c>
      <c r="BJ236" s="18" t="s">
        <v>77</v>
      </c>
      <c r="BK236" s="217">
        <f>ROUND(I236*H236,2)</f>
        <v>0</v>
      </c>
      <c r="BL236" s="18" t="s">
        <v>141</v>
      </c>
      <c r="BM236" s="216" t="s">
        <v>919</v>
      </c>
    </row>
    <row r="237" s="2" customFormat="1">
      <c r="A237" s="39"/>
      <c r="B237" s="40"/>
      <c r="C237" s="41"/>
      <c r="D237" s="218" t="s">
        <v>143</v>
      </c>
      <c r="E237" s="41"/>
      <c r="F237" s="219" t="s">
        <v>504</v>
      </c>
      <c r="G237" s="41"/>
      <c r="H237" s="41"/>
      <c r="I237" s="220"/>
      <c r="J237" s="41"/>
      <c r="K237" s="41"/>
      <c r="L237" s="45"/>
      <c r="M237" s="221"/>
      <c r="N237" s="222"/>
      <c r="O237" s="85"/>
      <c r="P237" s="85"/>
      <c r="Q237" s="85"/>
      <c r="R237" s="85"/>
      <c r="S237" s="85"/>
      <c r="T237" s="86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T237" s="18" t="s">
        <v>143</v>
      </c>
      <c r="AU237" s="18" t="s">
        <v>79</v>
      </c>
    </row>
    <row r="238" s="13" customFormat="1">
      <c r="A238" s="13"/>
      <c r="B238" s="223"/>
      <c r="C238" s="224"/>
      <c r="D238" s="225" t="s">
        <v>145</v>
      </c>
      <c r="E238" s="226" t="s">
        <v>19</v>
      </c>
      <c r="F238" s="227" t="s">
        <v>690</v>
      </c>
      <c r="G238" s="224"/>
      <c r="H238" s="228">
        <v>1000</v>
      </c>
      <c r="I238" s="229"/>
      <c r="J238" s="224"/>
      <c r="K238" s="224"/>
      <c r="L238" s="230"/>
      <c r="M238" s="231"/>
      <c r="N238" s="232"/>
      <c r="O238" s="232"/>
      <c r="P238" s="232"/>
      <c r="Q238" s="232"/>
      <c r="R238" s="232"/>
      <c r="S238" s="232"/>
      <c r="T238" s="23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34" t="s">
        <v>145</v>
      </c>
      <c r="AU238" s="234" t="s">
        <v>79</v>
      </c>
      <c r="AV238" s="13" t="s">
        <v>79</v>
      </c>
      <c r="AW238" s="13" t="s">
        <v>31</v>
      </c>
      <c r="AX238" s="13" t="s">
        <v>77</v>
      </c>
      <c r="AY238" s="234" t="s">
        <v>134</v>
      </c>
    </row>
    <row r="239" s="12" customFormat="1" ht="22.8" customHeight="1">
      <c r="A239" s="12"/>
      <c r="B239" s="189"/>
      <c r="C239" s="190"/>
      <c r="D239" s="191" t="s">
        <v>68</v>
      </c>
      <c r="E239" s="203" t="s">
        <v>517</v>
      </c>
      <c r="F239" s="203" t="s">
        <v>518</v>
      </c>
      <c r="G239" s="190"/>
      <c r="H239" s="190"/>
      <c r="I239" s="193"/>
      <c r="J239" s="204">
        <f>BK239</f>
        <v>0</v>
      </c>
      <c r="K239" s="190"/>
      <c r="L239" s="195"/>
      <c r="M239" s="196"/>
      <c r="N239" s="197"/>
      <c r="O239" s="197"/>
      <c r="P239" s="198">
        <f>SUM(P240:P241)</f>
        <v>0</v>
      </c>
      <c r="Q239" s="197"/>
      <c r="R239" s="198">
        <f>SUM(R240:R241)</f>
        <v>0</v>
      </c>
      <c r="S239" s="197"/>
      <c r="T239" s="199">
        <f>SUM(T240:T241)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0" t="s">
        <v>77</v>
      </c>
      <c r="AT239" s="201" t="s">
        <v>68</v>
      </c>
      <c r="AU239" s="201" t="s">
        <v>77</v>
      </c>
      <c r="AY239" s="200" t="s">
        <v>134</v>
      </c>
      <c r="BK239" s="202">
        <f>SUM(BK240:BK241)</f>
        <v>0</v>
      </c>
    </row>
    <row r="240" s="2" customFormat="1" ht="21.75" customHeight="1">
      <c r="A240" s="39"/>
      <c r="B240" s="40"/>
      <c r="C240" s="205" t="s">
        <v>500</v>
      </c>
      <c r="D240" s="205" t="s">
        <v>136</v>
      </c>
      <c r="E240" s="206" t="s">
        <v>520</v>
      </c>
      <c r="F240" s="207" t="s">
        <v>521</v>
      </c>
      <c r="G240" s="208" t="s">
        <v>282</v>
      </c>
      <c r="H240" s="209">
        <v>39.799999999999997</v>
      </c>
      <c r="I240" s="210"/>
      <c r="J240" s="211">
        <f>ROUND(I240*H240,2)</f>
        <v>0</v>
      </c>
      <c r="K240" s="207" t="s">
        <v>140</v>
      </c>
      <c r="L240" s="45"/>
      <c r="M240" s="212" t="s">
        <v>19</v>
      </c>
      <c r="N240" s="213" t="s">
        <v>40</v>
      </c>
      <c r="O240" s="85"/>
      <c r="P240" s="214">
        <f>O240*H240</f>
        <v>0</v>
      </c>
      <c r="Q240" s="214">
        <v>0</v>
      </c>
      <c r="R240" s="214">
        <f>Q240*H240</f>
        <v>0</v>
      </c>
      <c r="S240" s="214">
        <v>0</v>
      </c>
      <c r="T240" s="215">
        <f>S240*H240</f>
        <v>0</v>
      </c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R240" s="216" t="s">
        <v>141</v>
      </c>
      <c r="AT240" s="216" t="s">
        <v>136</v>
      </c>
      <c r="AU240" s="216" t="s">
        <v>79</v>
      </c>
      <c r="AY240" s="18" t="s">
        <v>134</v>
      </c>
      <c r="BE240" s="217">
        <f>IF(N240="základní",J240,0)</f>
        <v>0</v>
      </c>
      <c r="BF240" s="217">
        <f>IF(N240="snížená",J240,0)</f>
        <v>0</v>
      </c>
      <c r="BG240" s="217">
        <f>IF(N240="zákl. přenesená",J240,0)</f>
        <v>0</v>
      </c>
      <c r="BH240" s="217">
        <f>IF(N240="sníž. přenesená",J240,0)</f>
        <v>0</v>
      </c>
      <c r="BI240" s="217">
        <f>IF(N240="nulová",J240,0)</f>
        <v>0</v>
      </c>
      <c r="BJ240" s="18" t="s">
        <v>77</v>
      </c>
      <c r="BK240" s="217">
        <f>ROUND(I240*H240,2)</f>
        <v>0</v>
      </c>
      <c r="BL240" s="18" t="s">
        <v>141</v>
      </c>
      <c r="BM240" s="216" t="s">
        <v>920</v>
      </c>
    </row>
    <row r="241" s="2" customFormat="1">
      <c r="A241" s="39"/>
      <c r="B241" s="40"/>
      <c r="C241" s="41"/>
      <c r="D241" s="218" t="s">
        <v>143</v>
      </c>
      <c r="E241" s="41"/>
      <c r="F241" s="219" t="s">
        <v>523</v>
      </c>
      <c r="G241" s="41"/>
      <c r="H241" s="41"/>
      <c r="I241" s="220"/>
      <c r="J241" s="41"/>
      <c r="K241" s="41"/>
      <c r="L241" s="45"/>
      <c r="M241" s="221"/>
      <c r="N241" s="222"/>
      <c r="O241" s="85"/>
      <c r="P241" s="85"/>
      <c r="Q241" s="85"/>
      <c r="R241" s="85"/>
      <c r="S241" s="85"/>
      <c r="T241" s="86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T241" s="18" t="s">
        <v>143</v>
      </c>
      <c r="AU241" s="18" t="s">
        <v>79</v>
      </c>
    </row>
    <row r="242" s="12" customFormat="1" ht="22.8" customHeight="1">
      <c r="A242" s="12"/>
      <c r="B242" s="189"/>
      <c r="C242" s="190"/>
      <c r="D242" s="191" t="s">
        <v>68</v>
      </c>
      <c r="E242" s="203" t="s">
        <v>524</v>
      </c>
      <c r="F242" s="203" t="s">
        <v>525</v>
      </c>
      <c r="G242" s="190"/>
      <c r="H242" s="190"/>
      <c r="I242" s="193"/>
      <c r="J242" s="204">
        <f>BK242</f>
        <v>0</v>
      </c>
      <c r="K242" s="190"/>
      <c r="L242" s="195"/>
      <c r="M242" s="196"/>
      <c r="N242" s="197"/>
      <c r="O242" s="197"/>
      <c r="P242" s="198">
        <f>SUM(P243:P244)</f>
        <v>0</v>
      </c>
      <c r="Q242" s="197"/>
      <c r="R242" s="198">
        <f>SUM(R243:R244)</f>
        <v>0</v>
      </c>
      <c r="S242" s="197"/>
      <c r="T242" s="199">
        <f>SUM(T243:T244)</f>
        <v>0</v>
      </c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R242" s="200" t="s">
        <v>77</v>
      </c>
      <c r="AT242" s="201" t="s">
        <v>68</v>
      </c>
      <c r="AU242" s="201" t="s">
        <v>77</v>
      </c>
      <c r="AY242" s="200" t="s">
        <v>134</v>
      </c>
      <c r="BK242" s="202">
        <f>SUM(BK243:BK244)</f>
        <v>0</v>
      </c>
    </row>
    <row r="243" s="2" customFormat="1" ht="16.5" customHeight="1">
      <c r="A243" s="39"/>
      <c r="B243" s="40"/>
      <c r="C243" s="205" t="s">
        <v>519</v>
      </c>
      <c r="D243" s="205" t="s">
        <v>136</v>
      </c>
      <c r="E243" s="206" t="s">
        <v>527</v>
      </c>
      <c r="F243" s="207" t="s">
        <v>528</v>
      </c>
      <c r="G243" s="208" t="s">
        <v>282</v>
      </c>
      <c r="H243" s="209">
        <v>77.557000000000002</v>
      </c>
      <c r="I243" s="210"/>
      <c r="J243" s="211">
        <f>ROUND(I243*H243,2)</f>
        <v>0</v>
      </c>
      <c r="K243" s="207" t="s">
        <v>140</v>
      </c>
      <c r="L243" s="45"/>
      <c r="M243" s="212" t="s">
        <v>19</v>
      </c>
      <c r="N243" s="213" t="s">
        <v>40</v>
      </c>
      <c r="O243" s="85"/>
      <c r="P243" s="214">
        <f>O243*H243</f>
        <v>0</v>
      </c>
      <c r="Q243" s="214">
        <v>0</v>
      </c>
      <c r="R243" s="214">
        <f>Q243*H243</f>
        <v>0</v>
      </c>
      <c r="S243" s="214">
        <v>0</v>
      </c>
      <c r="T243" s="215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16" t="s">
        <v>141</v>
      </c>
      <c r="AT243" s="216" t="s">
        <v>136</v>
      </c>
      <c r="AU243" s="216" t="s">
        <v>79</v>
      </c>
      <c r="AY243" s="18" t="s">
        <v>134</v>
      </c>
      <c r="BE243" s="217">
        <f>IF(N243="základní",J243,0)</f>
        <v>0</v>
      </c>
      <c r="BF243" s="217">
        <f>IF(N243="snížená",J243,0)</f>
        <v>0</v>
      </c>
      <c r="BG243" s="217">
        <f>IF(N243="zákl. přenesená",J243,0)</f>
        <v>0</v>
      </c>
      <c r="BH243" s="217">
        <f>IF(N243="sníž. přenesená",J243,0)</f>
        <v>0</v>
      </c>
      <c r="BI243" s="217">
        <f>IF(N243="nulová",J243,0)</f>
        <v>0</v>
      </c>
      <c r="BJ243" s="18" t="s">
        <v>77</v>
      </c>
      <c r="BK243" s="217">
        <f>ROUND(I243*H243,2)</f>
        <v>0</v>
      </c>
      <c r="BL243" s="18" t="s">
        <v>141</v>
      </c>
      <c r="BM243" s="216" t="s">
        <v>921</v>
      </c>
    </row>
    <row r="244" s="2" customFormat="1">
      <c r="A244" s="39"/>
      <c r="B244" s="40"/>
      <c r="C244" s="41"/>
      <c r="D244" s="218" t="s">
        <v>143</v>
      </c>
      <c r="E244" s="41"/>
      <c r="F244" s="219" t="s">
        <v>530</v>
      </c>
      <c r="G244" s="41"/>
      <c r="H244" s="41"/>
      <c r="I244" s="220"/>
      <c r="J244" s="41"/>
      <c r="K244" s="41"/>
      <c r="L244" s="45"/>
      <c r="M244" s="257"/>
      <c r="N244" s="258"/>
      <c r="O244" s="259"/>
      <c r="P244" s="259"/>
      <c r="Q244" s="259"/>
      <c r="R244" s="259"/>
      <c r="S244" s="259"/>
      <c r="T244" s="260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143</v>
      </c>
      <c r="AU244" s="18" t="s">
        <v>79</v>
      </c>
    </row>
    <row r="245" s="2" customFormat="1" ht="6.96" customHeight="1">
      <c r="A245" s="39"/>
      <c r="B245" s="60"/>
      <c r="C245" s="61"/>
      <c r="D245" s="61"/>
      <c r="E245" s="61"/>
      <c r="F245" s="61"/>
      <c r="G245" s="61"/>
      <c r="H245" s="61"/>
      <c r="I245" s="61"/>
      <c r="J245" s="61"/>
      <c r="K245" s="61"/>
      <c r="L245" s="45"/>
      <c r="M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</row>
  </sheetData>
  <sheetProtection sheet="1" autoFilter="0" formatColumns="0" formatRows="0" objects="1" scenarios="1" spinCount="100000" saltValue="e7/X+Hvm0cXY+GkIC7RT+bB7FcmliLyZCV6h0P2NB5Z4a7I02NCkmWG0XQVdZYlh2FgSrta4LmmXzR3wDmNp7A==" hashValue="d86aMqAhdVcHZRDl8FAK9ttt06+UHc3DIlqtfH/qn5apZYnWp6UQbsUhM9VZprJ6HVSsU+aAskiB/dwTm63cSQ==" algorithmName="SHA-512" password="CC35"/>
  <autoFilter ref="C86:K244"/>
  <mergeCells count="9">
    <mergeCell ref="E7:H7"/>
    <mergeCell ref="E9:H9"/>
    <mergeCell ref="E18:H18"/>
    <mergeCell ref="E27:H27"/>
    <mergeCell ref="E48:H48"/>
    <mergeCell ref="E50:H50"/>
    <mergeCell ref="E77:H77"/>
    <mergeCell ref="E79:H79"/>
    <mergeCell ref="L2:V2"/>
  </mergeCells>
  <hyperlinks>
    <hyperlink ref="F91" r:id="rId1" display="https://podminky.urs.cz/item/CS_URS_2022_02/111151103"/>
    <hyperlink ref="F94" r:id="rId2" display="https://podminky.urs.cz/item/CS_URS_2022_02/111211231"/>
    <hyperlink ref="F97" r:id="rId3" display="https://podminky.urs.cz/item/CS_URS_2022_02/111251201"/>
    <hyperlink ref="F100" r:id="rId4" display="https://podminky.urs.cz/item/CS_URS_2022_02/112101101"/>
    <hyperlink ref="F103" r:id="rId5" display="https://podminky.urs.cz/item/CS_URS_2022_02/112111111"/>
    <hyperlink ref="F106" r:id="rId6" display="https://podminky.urs.cz/item/CS_URS_2022_02/112251101"/>
    <hyperlink ref="F109" r:id="rId7" display="https://podminky.urs.cz/item/CS_URS_2022_02/113107323"/>
    <hyperlink ref="F112" r:id="rId8" display="https://podminky.urs.cz/item/CS_URS_2022_02/115101201"/>
    <hyperlink ref="F115" r:id="rId9" display="https://podminky.urs.cz/item/CS_URS_2022_02/115101301"/>
    <hyperlink ref="F118" r:id="rId10" display="https://podminky.urs.cz/item/CS_URS_2022_02/122702119"/>
    <hyperlink ref="F121" r:id="rId11" display="https://podminky.urs.cz/item/CS_URS_2022_02/124253102"/>
    <hyperlink ref="F126" r:id="rId12" display="https://podminky.urs.cz/item/CS_URS_2022_02/124253119"/>
    <hyperlink ref="F131" r:id="rId13" display="https://podminky.urs.cz/item/CS_URS_2022_02/132151251"/>
    <hyperlink ref="F134" r:id="rId14" display="https://podminky.urs.cz/item/CS_URS_2022_02/162201401"/>
    <hyperlink ref="F137" r:id="rId15" display="https://podminky.urs.cz/item/CS_URS_2022_02/162351103"/>
    <hyperlink ref="F146" r:id="rId16" display="https://podminky.urs.cz/item/CS_URS_2022_02/162751119"/>
    <hyperlink ref="F149" r:id="rId17" display="https://podminky.urs.cz/item/CS_URS_2022_02/167151111"/>
    <hyperlink ref="F158" r:id="rId18" display="https://podminky.urs.cz/item/CS_URS_2022_02/171151103"/>
    <hyperlink ref="F164" r:id="rId19" display="https://podminky.urs.cz/item/CS_URS_2022_02/171201221"/>
    <hyperlink ref="F167" r:id="rId20" display="https://podminky.urs.cz/item/CS_URS_2022_02/171201221"/>
    <hyperlink ref="F171" r:id="rId21" display="https://podminky.urs.cz/item/CS_URS_2022_02/171251201"/>
    <hyperlink ref="F174" r:id="rId22" display="https://podminky.urs.cz/item/CS_URS_2022_02/171251201"/>
    <hyperlink ref="F178" r:id="rId23" display="https://podminky.urs.cz/item/CS_URS_2022_02/181351113"/>
    <hyperlink ref="F183" r:id="rId24" display="https://podminky.urs.cz/item/CS_URS_2022_02/181451311"/>
    <hyperlink ref="F190" r:id="rId25" display="https://podminky.urs.cz/item/CS_URS_2022_02/181451312"/>
    <hyperlink ref="F195" r:id="rId26" display="https://podminky.urs.cz/item/CS_URS_2022_02/181951112"/>
    <hyperlink ref="F201" r:id="rId27" display="https://podminky.urs.cz/item/CS_URS_2022_02/182151111"/>
    <hyperlink ref="F205" r:id="rId28" display="https://podminky.urs.cz/item/CS_URS_2022_02/213141112"/>
    <hyperlink ref="F211" r:id="rId29" display="https://podminky.urs.cz/item/CS_URS_2022_02/291211111"/>
    <hyperlink ref="F217" r:id="rId30" display="https://podminky.urs.cz/item/CS_URS_2022_02/463212111"/>
    <hyperlink ref="F220" r:id="rId31" display="https://podminky.urs.cz/item/CS_URS_2022_02/463212191"/>
    <hyperlink ref="F223" r:id="rId32" display="https://podminky.urs.cz/item/CS_URS_2022_02/467951220"/>
    <hyperlink ref="F228" r:id="rId33" display="https://podminky.urs.cz/item/CS_URS_2022_02/564831111"/>
    <hyperlink ref="F233" r:id="rId34" display="https://podminky.urs.cz/item/CS_URS_2022_02/564861111"/>
    <hyperlink ref="F237" r:id="rId35" display="https://podminky.urs.cz/item/CS_URS_2022_02/938909311"/>
    <hyperlink ref="F241" r:id="rId36" display="https://podminky.urs.cz/item/CS_URS_2022_02/997013501"/>
    <hyperlink ref="F244" r:id="rId37" display="https://podminky.urs.cz/item/CS_URS_2022_02/9983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38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94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Hospodaření se srážkovými vodami na území obce Skřípov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922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22. 11. 2022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ROUND(J89,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ROUND((SUM(BE89:BE338)),  2)</f>
        <v>0</v>
      </c>
      <c r="G33" s="39"/>
      <c r="H33" s="39"/>
      <c r="I33" s="149">
        <v>0.20999999999999999</v>
      </c>
      <c r="J33" s="148">
        <f>ROUND(((SUM(BE89:BE338))*I33),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ROUND((SUM(BF89:BF338)),  2)</f>
        <v>0</v>
      </c>
      <c r="G34" s="39"/>
      <c r="H34" s="39"/>
      <c r="I34" s="149">
        <v>0.14999999999999999</v>
      </c>
      <c r="J34" s="148">
        <f>ROUND(((SUM(BF89:BF338))*I34),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ROUND((SUM(BG89:BG338)),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ROUND((SUM(BH89:BH338)),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ROUND((SUM(BI89:BI338)),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Hospodaření se srážkovými vodami na území obce Skřípov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SO 06 - Vodní nádrž 6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22. 11. 2022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J89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109</v>
      </c>
      <c r="E60" s="169"/>
      <c r="F60" s="169"/>
      <c r="G60" s="169"/>
      <c r="H60" s="169"/>
      <c r="I60" s="169"/>
      <c r="J60" s="170">
        <f>J90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110</v>
      </c>
      <c r="E61" s="175"/>
      <c r="F61" s="175"/>
      <c r="G61" s="175"/>
      <c r="H61" s="175"/>
      <c r="I61" s="175"/>
      <c r="J61" s="176">
        <f>J91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2"/>
      <c r="C62" s="173"/>
      <c r="D62" s="174" t="s">
        <v>111</v>
      </c>
      <c r="E62" s="175"/>
      <c r="F62" s="175"/>
      <c r="G62" s="175"/>
      <c r="H62" s="175"/>
      <c r="I62" s="175"/>
      <c r="J62" s="176">
        <f>J215</f>
        <v>0</v>
      </c>
      <c r="K62" s="173"/>
      <c r="L62" s="177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2"/>
      <c r="C63" s="173"/>
      <c r="D63" s="174" t="s">
        <v>112</v>
      </c>
      <c r="E63" s="175"/>
      <c r="F63" s="175"/>
      <c r="G63" s="175"/>
      <c r="H63" s="175"/>
      <c r="I63" s="175"/>
      <c r="J63" s="176">
        <f>J227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2"/>
      <c r="C64" s="173"/>
      <c r="D64" s="174" t="s">
        <v>113</v>
      </c>
      <c r="E64" s="175"/>
      <c r="F64" s="175"/>
      <c r="G64" s="175"/>
      <c r="H64" s="175"/>
      <c r="I64" s="175"/>
      <c r="J64" s="176">
        <f>J257</f>
        <v>0</v>
      </c>
      <c r="K64" s="173"/>
      <c r="L64" s="177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2"/>
      <c r="C65" s="173"/>
      <c r="D65" s="174" t="s">
        <v>114</v>
      </c>
      <c r="E65" s="175"/>
      <c r="F65" s="175"/>
      <c r="G65" s="175"/>
      <c r="H65" s="175"/>
      <c r="I65" s="175"/>
      <c r="J65" s="176">
        <f>J275</f>
        <v>0</v>
      </c>
      <c r="K65" s="173"/>
      <c r="L65" s="177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72"/>
      <c r="C66" s="173"/>
      <c r="D66" s="174" t="s">
        <v>115</v>
      </c>
      <c r="E66" s="175"/>
      <c r="F66" s="175"/>
      <c r="G66" s="175"/>
      <c r="H66" s="175"/>
      <c r="I66" s="175"/>
      <c r="J66" s="176">
        <f>J284</f>
        <v>0</v>
      </c>
      <c r="K66" s="173"/>
      <c r="L66" s="177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72"/>
      <c r="C67" s="173"/>
      <c r="D67" s="174" t="s">
        <v>116</v>
      </c>
      <c r="E67" s="175"/>
      <c r="F67" s="175"/>
      <c r="G67" s="175"/>
      <c r="H67" s="175"/>
      <c r="I67" s="175"/>
      <c r="J67" s="176">
        <f>J291</f>
        <v>0</v>
      </c>
      <c r="K67" s="173"/>
      <c r="L67" s="177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72"/>
      <c r="C68" s="173"/>
      <c r="D68" s="174" t="s">
        <v>117</v>
      </c>
      <c r="E68" s="175"/>
      <c r="F68" s="175"/>
      <c r="G68" s="175"/>
      <c r="H68" s="175"/>
      <c r="I68" s="175"/>
      <c r="J68" s="176">
        <f>J333</f>
        <v>0</v>
      </c>
      <c r="K68" s="173"/>
      <c r="L68" s="177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2"/>
      <c r="C69" s="173"/>
      <c r="D69" s="174" t="s">
        <v>118</v>
      </c>
      <c r="E69" s="175"/>
      <c r="F69" s="175"/>
      <c r="G69" s="175"/>
      <c r="H69" s="175"/>
      <c r="I69" s="175"/>
      <c r="J69" s="176">
        <f>J336</f>
        <v>0</v>
      </c>
      <c r="K69" s="173"/>
      <c r="L69" s="177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2" customFormat="1" ht="21.84" customHeight="1">
      <c r="A70" s="39"/>
      <c r="B70" s="40"/>
      <c r="C70" s="41"/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60"/>
      <c r="C71" s="61"/>
      <c r="D71" s="61"/>
      <c r="E71" s="61"/>
      <c r="F71" s="61"/>
      <c r="G71" s="61"/>
      <c r="H71" s="61"/>
      <c r="I71" s="61"/>
      <c r="J71" s="61"/>
      <c r="K71" s="6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5" s="2" customFormat="1" ht="6.96" customHeight="1">
      <c r="A75" s="39"/>
      <c r="B75" s="62"/>
      <c r="C75" s="63"/>
      <c r="D75" s="63"/>
      <c r="E75" s="63"/>
      <c r="F75" s="63"/>
      <c r="G75" s="63"/>
      <c r="H75" s="63"/>
      <c r="I75" s="63"/>
      <c r="J75" s="63"/>
      <c r="K75" s="63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24.96" customHeight="1">
      <c r="A76" s="39"/>
      <c r="B76" s="40"/>
      <c r="C76" s="24" t="s">
        <v>119</v>
      </c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6.96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2" customHeight="1">
      <c r="A78" s="39"/>
      <c r="B78" s="40"/>
      <c r="C78" s="33" t="s">
        <v>16</v>
      </c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6.5" customHeight="1">
      <c r="A79" s="39"/>
      <c r="B79" s="40"/>
      <c r="C79" s="41"/>
      <c r="D79" s="41"/>
      <c r="E79" s="161" t="str">
        <f>E7</f>
        <v>Hospodaření se srážkovými vodami na území obce Skřípov</v>
      </c>
      <c r="F79" s="33"/>
      <c r="G79" s="33"/>
      <c r="H79" s="33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2" customHeight="1">
      <c r="A80" s="39"/>
      <c r="B80" s="40"/>
      <c r="C80" s="33" t="s">
        <v>103</v>
      </c>
      <c r="D80" s="41"/>
      <c r="E80" s="41"/>
      <c r="F80" s="41"/>
      <c r="G80" s="41"/>
      <c r="H80" s="41"/>
      <c r="I80" s="41"/>
      <c r="J80" s="41"/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6.5" customHeight="1">
      <c r="A81" s="39"/>
      <c r="B81" s="40"/>
      <c r="C81" s="41"/>
      <c r="D81" s="41"/>
      <c r="E81" s="70" t="str">
        <f>E9</f>
        <v>SO 06 - Vodní nádrž 6</v>
      </c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2" customFormat="1" ht="6.96" customHeight="1">
      <c r="A82" s="39"/>
      <c r="B82" s="40"/>
      <c r="C82" s="41"/>
      <c r="D82" s="41"/>
      <c r="E82" s="41"/>
      <c r="F82" s="41"/>
      <c r="G82" s="41"/>
      <c r="H82" s="41"/>
      <c r="I82" s="41"/>
      <c r="J82" s="41"/>
      <c r="K82" s="41"/>
      <c r="L82" s="135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12" customHeight="1">
      <c r="A83" s="39"/>
      <c r="B83" s="40"/>
      <c r="C83" s="33" t="s">
        <v>21</v>
      </c>
      <c r="D83" s="41"/>
      <c r="E83" s="41"/>
      <c r="F83" s="28" t="str">
        <f>F12</f>
        <v xml:space="preserve"> </v>
      </c>
      <c r="G83" s="41"/>
      <c r="H83" s="41"/>
      <c r="I83" s="33" t="s">
        <v>23</v>
      </c>
      <c r="J83" s="73" t="str">
        <f>IF(J12="","",J12)</f>
        <v>22. 11. 2022</v>
      </c>
      <c r="K83" s="41"/>
      <c r="L83" s="135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35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5.15" customHeight="1">
      <c r="A85" s="39"/>
      <c r="B85" s="40"/>
      <c r="C85" s="33" t="s">
        <v>25</v>
      </c>
      <c r="D85" s="41"/>
      <c r="E85" s="41"/>
      <c r="F85" s="28" t="str">
        <f>E15</f>
        <v xml:space="preserve"> </v>
      </c>
      <c r="G85" s="41"/>
      <c r="H85" s="41"/>
      <c r="I85" s="33" t="s">
        <v>30</v>
      </c>
      <c r="J85" s="37" t="str">
        <f>E21</f>
        <v xml:space="preserve"> </v>
      </c>
      <c r="K85" s="41"/>
      <c r="L85" s="135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5.15" customHeight="1">
      <c r="A86" s="39"/>
      <c r="B86" s="40"/>
      <c r="C86" s="33" t="s">
        <v>28</v>
      </c>
      <c r="D86" s="41"/>
      <c r="E86" s="41"/>
      <c r="F86" s="28" t="str">
        <f>IF(E18="","",E18)</f>
        <v>Vyplň údaj</v>
      </c>
      <c r="G86" s="41"/>
      <c r="H86" s="41"/>
      <c r="I86" s="33" t="s">
        <v>32</v>
      </c>
      <c r="J86" s="37" t="str">
        <f>E24</f>
        <v xml:space="preserve"> </v>
      </c>
      <c r="K86" s="41"/>
      <c r="L86" s="135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10.32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35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11" customFormat="1" ht="29.28" customHeight="1">
      <c r="A88" s="178"/>
      <c r="B88" s="179"/>
      <c r="C88" s="180" t="s">
        <v>120</v>
      </c>
      <c r="D88" s="181" t="s">
        <v>54</v>
      </c>
      <c r="E88" s="181" t="s">
        <v>50</v>
      </c>
      <c r="F88" s="181" t="s">
        <v>51</v>
      </c>
      <c r="G88" s="181" t="s">
        <v>121</v>
      </c>
      <c r="H88" s="181" t="s">
        <v>122</v>
      </c>
      <c r="I88" s="181" t="s">
        <v>123</v>
      </c>
      <c r="J88" s="181" t="s">
        <v>107</v>
      </c>
      <c r="K88" s="182" t="s">
        <v>124</v>
      </c>
      <c r="L88" s="183"/>
      <c r="M88" s="93" t="s">
        <v>19</v>
      </c>
      <c r="N88" s="94" t="s">
        <v>39</v>
      </c>
      <c r="O88" s="94" t="s">
        <v>125</v>
      </c>
      <c r="P88" s="94" t="s">
        <v>126</v>
      </c>
      <c r="Q88" s="94" t="s">
        <v>127</v>
      </c>
      <c r="R88" s="94" t="s">
        <v>128</v>
      </c>
      <c r="S88" s="94" t="s">
        <v>129</v>
      </c>
      <c r="T88" s="95" t="s">
        <v>130</v>
      </c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</row>
    <row r="89" s="2" customFormat="1" ht="22.8" customHeight="1">
      <c r="A89" s="39"/>
      <c r="B89" s="40"/>
      <c r="C89" s="100" t="s">
        <v>131</v>
      </c>
      <c r="D89" s="41"/>
      <c r="E89" s="41"/>
      <c r="F89" s="41"/>
      <c r="G89" s="41"/>
      <c r="H89" s="41"/>
      <c r="I89" s="41"/>
      <c r="J89" s="184">
        <f>BK89</f>
        <v>0</v>
      </c>
      <c r="K89" s="41"/>
      <c r="L89" s="45"/>
      <c r="M89" s="96"/>
      <c r="N89" s="185"/>
      <c r="O89" s="97"/>
      <c r="P89" s="186">
        <f>P90</f>
        <v>0</v>
      </c>
      <c r="Q89" s="97"/>
      <c r="R89" s="186">
        <f>R90</f>
        <v>543.47083674305793</v>
      </c>
      <c r="S89" s="97"/>
      <c r="T89" s="187">
        <f>T90</f>
        <v>200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T89" s="18" t="s">
        <v>68</v>
      </c>
      <c r="AU89" s="18" t="s">
        <v>108</v>
      </c>
      <c r="BK89" s="188">
        <f>BK90</f>
        <v>0</v>
      </c>
    </row>
    <row r="90" s="12" customFormat="1" ht="25.92" customHeight="1">
      <c r="A90" s="12"/>
      <c r="B90" s="189"/>
      <c r="C90" s="190"/>
      <c r="D90" s="191" t="s">
        <v>68</v>
      </c>
      <c r="E90" s="192" t="s">
        <v>132</v>
      </c>
      <c r="F90" s="192" t="s">
        <v>133</v>
      </c>
      <c r="G90" s="190"/>
      <c r="H90" s="190"/>
      <c r="I90" s="193"/>
      <c r="J90" s="194">
        <f>BK90</f>
        <v>0</v>
      </c>
      <c r="K90" s="190"/>
      <c r="L90" s="195"/>
      <c r="M90" s="196"/>
      <c r="N90" s="197"/>
      <c r="O90" s="197"/>
      <c r="P90" s="198">
        <f>P91+P215+P227+P257+P275+P284+P291+P333+P336</f>
        <v>0</v>
      </c>
      <c r="Q90" s="197"/>
      <c r="R90" s="198">
        <f>R91+R215+R227+R257+R275+R284+R291+R333+R336</f>
        <v>543.47083674305793</v>
      </c>
      <c r="S90" s="197"/>
      <c r="T90" s="199">
        <f>T91+T215+T227+T257+T275+T284+T291+T333+T336</f>
        <v>200</v>
      </c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R90" s="200" t="s">
        <v>77</v>
      </c>
      <c r="AT90" s="201" t="s">
        <v>68</v>
      </c>
      <c r="AU90" s="201" t="s">
        <v>69</v>
      </c>
      <c r="AY90" s="200" t="s">
        <v>134</v>
      </c>
      <c r="BK90" s="202">
        <f>BK91+BK215+BK227+BK257+BK275+BK284+BK291+BK333+BK336</f>
        <v>0</v>
      </c>
    </row>
    <row r="91" s="12" customFormat="1" ht="22.8" customHeight="1">
      <c r="A91" s="12"/>
      <c r="B91" s="189"/>
      <c r="C91" s="190"/>
      <c r="D91" s="191" t="s">
        <v>68</v>
      </c>
      <c r="E91" s="203" t="s">
        <v>77</v>
      </c>
      <c r="F91" s="203" t="s">
        <v>135</v>
      </c>
      <c r="G91" s="190"/>
      <c r="H91" s="190"/>
      <c r="I91" s="193"/>
      <c r="J91" s="204">
        <f>BK91</f>
        <v>0</v>
      </c>
      <c r="K91" s="190"/>
      <c r="L91" s="195"/>
      <c r="M91" s="196"/>
      <c r="N91" s="197"/>
      <c r="O91" s="197"/>
      <c r="P91" s="198">
        <f>SUM(P92:P214)</f>
        <v>0</v>
      </c>
      <c r="Q91" s="197"/>
      <c r="R91" s="198">
        <f>SUM(R92:R214)</f>
        <v>0.027333040000000003</v>
      </c>
      <c r="S91" s="197"/>
      <c r="T91" s="199">
        <f>SUM(T92:T214)</f>
        <v>88</v>
      </c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R91" s="200" t="s">
        <v>77</v>
      </c>
      <c r="AT91" s="201" t="s">
        <v>68</v>
      </c>
      <c r="AU91" s="201" t="s">
        <v>77</v>
      </c>
      <c r="AY91" s="200" t="s">
        <v>134</v>
      </c>
      <c r="BK91" s="202">
        <f>SUM(BK92:BK214)</f>
        <v>0</v>
      </c>
    </row>
    <row r="92" s="2" customFormat="1" ht="16.5" customHeight="1">
      <c r="A92" s="39"/>
      <c r="B92" s="40"/>
      <c r="C92" s="205" t="s">
        <v>77</v>
      </c>
      <c r="D92" s="205" t="s">
        <v>136</v>
      </c>
      <c r="E92" s="206" t="s">
        <v>137</v>
      </c>
      <c r="F92" s="207" t="s">
        <v>138</v>
      </c>
      <c r="G92" s="208" t="s">
        <v>139</v>
      </c>
      <c r="H92" s="209">
        <v>1480</v>
      </c>
      <c r="I92" s="210"/>
      <c r="J92" s="211">
        <f>ROUND(I92*H92,2)</f>
        <v>0</v>
      </c>
      <c r="K92" s="207" t="s">
        <v>140</v>
      </c>
      <c r="L92" s="45"/>
      <c r="M92" s="212" t="s">
        <v>19</v>
      </c>
      <c r="N92" s="213" t="s">
        <v>40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141</v>
      </c>
      <c r="AT92" s="216" t="s">
        <v>136</v>
      </c>
      <c r="AU92" s="216" t="s">
        <v>79</v>
      </c>
      <c r="AY92" s="18" t="s">
        <v>134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77</v>
      </c>
      <c r="BK92" s="217">
        <f>ROUND(I92*H92,2)</f>
        <v>0</v>
      </c>
      <c r="BL92" s="18" t="s">
        <v>141</v>
      </c>
      <c r="BM92" s="216" t="s">
        <v>923</v>
      </c>
    </row>
    <row r="93" s="2" customFormat="1">
      <c r="A93" s="39"/>
      <c r="B93" s="40"/>
      <c r="C93" s="41"/>
      <c r="D93" s="218" t="s">
        <v>143</v>
      </c>
      <c r="E93" s="41"/>
      <c r="F93" s="219" t="s">
        <v>144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143</v>
      </c>
      <c r="AU93" s="18" t="s">
        <v>79</v>
      </c>
    </row>
    <row r="94" s="13" customFormat="1">
      <c r="A94" s="13"/>
      <c r="B94" s="223"/>
      <c r="C94" s="224"/>
      <c r="D94" s="225" t="s">
        <v>145</v>
      </c>
      <c r="E94" s="226" t="s">
        <v>19</v>
      </c>
      <c r="F94" s="227" t="s">
        <v>924</v>
      </c>
      <c r="G94" s="224"/>
      <c r="H94" s="228">
        <v>1480</v>
      </c>
      <c r="I94" s="229"/>
      <c r="J94" s="224"/>
      <c r="K94" s="224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145</v>
      </c>
      <c r="AU94" s="234" t="s">
        <v>79</v>
      </c>
      <c r="AV94" s="13" t="s">
        <v>79</v>
      </c>
      <c r="AW94" s="13" t="s">
        <v>31</v>
      </c>
      <c r="AX94" s="13" t="s">
        <v>77</v>
      </c>
      <c r="AY94" s="234" t="s">
        <v>134</v>
      </c>
    </row>
    <row r="95" s="2" customFormat="1" ht="24.15" customHeight="1">
      <c r="A95" s="39"/>
      <c r="B95" s="40"/>
      <c r="C95" s="205" t="s">
        <v>79</v>
      </c>
      <c r="D95" s="205" t="s">
        <v>136</v>
      </c>
      <c r="E95" s="206" t="s">
        <v>534</v>
      </c>
      <c r="F95" s="207" t="s">
        <v>535</v>
      </c>
      <c r="G95" s="208" t="s">
        <v>150</v>
      </c>
      <c r="H95" s="209">
        <v>15</v>
      </c>
      <c r="I95" s="210"/>
      <c r="J95" s="211">
        <f>ROUND(I95*H95,2)</f>
        <v>0</v>
      </c>
      <c r="K95" s="207" t="s">
        <v>140</v>
      </c>
      <c r="L95" s="45"/>
      <c r="M95" s="212" t="s">
        <v>19</v>
      </c>
      <c r="N95" s="213" t="s">
        <v>40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141</v>
      </c>
      <c r="AT95" s="216" t="s">
        <v>136</v>
      </c>
      <c r="AU95" s="216" t="s">
        <v>79</v>
      </c>
      <c r="AY95" s="18" t="s">
        <v>134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77</v>
      </c>
      <c r="BK95" s="217">
        <f>ROUND(I95*H95,2)</f>
        <v>0</v>
      </c>
      <c r="BL95" s="18" t="s">
        <v>141</v>
      </c>
      <c r="BM95" s="216" t="s">
        <v>925</v>
      </c>
    </row>
    <row r="96" s="2" customFormat="1">
      <c r="A96" s="39"/>
      <c r="B96" s="40"/>
      <c r="C96" s="41"/>
      <c r="D96" s="218" t="s">
        <v>143</v>
      </c>
      <c r="E96" s="41"/>
      <c r="F96" s="219" t="s">
        <v>537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143</v>
      </c>
      <c r="AU96" s="18" t="s">
        <v>79</v>
      </c>
    </row>
    <row r="97" s="13" customFormat="1">
      <c r="A97" s="13"/>
      <c r="B97" s="223"/>
      <c r="C97" s="224"/>
      <c r="D97" s="225" t="s">
        <v>145</v>
      </c>
      <c r="E97" s="226" t="s">
        <v>19</v>
      </c>
      <c r="F97" s="227" t="s">
        <v>8</v>
      </c>
      <c r="G97" s="224"/>
      <c r="H97" s="228">
        <v>15</v>
      </c>
      <c r="I97" s="229"/>
      <c r="J97" s="224"/>
      <c r="K97" s="224"/>
      <c r="L97" s="230"/>
      <c r="M97" s="231"/>
      <c r="N97" s="232"/>
      <c r="O97" s="232"/>
      <c r="P97" s="232"/>
      <c r="Q97" s="232"/>
      <c r="R97" s="232"/>
      <c r="S97" s="232"/>
      <c r="T97" s="23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4" t="s">
        <v>145</v>
      </c>
      <c r="AU97" s="234" t="s">
        <v>79</v>
      </c>
      <c r="AV97" s="13" t="s">
        <v>79</v>
      </c>
      <c r="AW97" s="13" t="s">
        <v>31</v>
      </c>
      <c r="AX97" s="13" t="s">
        <v>77</v>
      </c>
      <c r="AY97" s="234" t="s">
        <v>134</v>
      </c>
    </row>
    <row r="98" s="2" customFormat="1" ht="24.15" customHeight="1">
      <c r="A98" s="39"/>
      <c r="B98" s="40"/>
      <c r="C98" s="205" t="s">
        <v>198</v>
      </c>
      <c r="D98" s="205" t="s">
        <v>136</v>
      </c>
      <c r="E98" s="206" t="s">
        <v>148</v>
      </c>
      <c r="F98" s="207" t="s">
        <v>149</v>
      </c>
      <c r="G98" s="208" t="s">
        <v>150</v>
      </c>
      <c r="H98" s="209">
        <v>5</v>
      </c>
      <c r="I98" s="210"/>
      <c r="J98" s="211">
        <f>ROUND(I98*H98,2)</f>
        <v>0</v>
      </c>
      <c r="K98" s="207" t="s">
        <v>140</v>
      </c>
      <c r="L98" s="45"/>
      <c r="M98" s="212" t="s">
        <v>19</v>
      </c>
      <c r="N98" s="213" t="s">
        <v>40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141</v>
      </c>
      <c r="AT98" s="216" t="s">
        <v>136</v>
      </c>
      <c r="AU98" s="216" t="s">
        <v>79</v>
      </c>
      <c r="AY98" s="18" t="s">
        <v>134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77</v>
      </c>
      <c r="BK98" s="217">
        <f>ROUND(I98*H98,2)</f>
        <v>0</v>
      </c>
      <c r="BL98" s="18" t="s">
        <v>141</v>
      </c>
      <c r="BM98" s="216" t="s">
        <v>926</v>
      </c>
    </row>
    <row r="99" s="2" customFormat="1">
      <c r="A99" s="39"/>
      <c r="B99" s="40"/>
      <c r="C99" s="41"/>
      <c r="D99" s="218" t="s">
        <v>143</v>
      </c>
      <c r="E99" s="41"/>
      <c r="F99" s="219" t="s">
        <v>152</v>
      </c>
      <c r="G99" s="41"/>
      <c r="H99" s="41"/>
      <c r="I99" s="220"/>
      <c r="J99" s="41"/>
      <c r="K99" s="41"/>
      <c r="L99" s="45"/>
      <c r="M99" s="221"/>
      <c r="N99" s="222"/>
      <c r="O99" s="85"/>
      <c r="P99" s="85"/>
      <c r="Q99" s="85"/>
      <c r="R99" s="85"/>
      <c r="S99" s="85"/>
      <c r="T99" s="86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T99" s="18" t="s">
        <v>143</v>
      </c>
      <c r="AU99" s="18" t="s">
        <v>79</v>
      </c>
    </row>
    <row r="100" s="13" customFormat="1">
      <c r="A100" s="13"/>
      <c r="B100" s="223"/>
      <c r="C100" s="224"/>
      <c r="D100" s="225" t="s">
        <v>145</v>
      </c>
      <c r="E100" s="226" t="s">
        <v>19</v>
      </c>
      <c r="F100" s="227" t="s">
        <v>153</v>
      </c>
      <c r="G100" s="224"/>
      <c r="H100" s="228">
        <v>5</v>
      </c>
      <c r="I100" s="229"/>
      <c r="J100" s="224"/>
      <c r="K100" s="224"/>
      <c r="L100" s="230"/>
      <c r="M100" s="231"/>
      <c r="N100" s="232"/>
      <c r="O100" s="232"/>
      <c r="P100" s="232"/>
      <c r="Q100" s="232"/>
      <c r="R100" s="232"/>
      <c r="S100" s="232"/>
      <c r="T100" s="23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T100" s="234" t="s">
        <v>145</v>
      </c>
      <c r="AU100" s="234" t="s">
        <v>79</v>
      </c>
      <c r="AV100" s="13" t="s">
        <v>79</v>
      </c>
      <c r="AW100" s="13" t="s">
        <v>31</v>
      </c>
      <c r="AX100" s="13" t="s">
        <v>77</v>
      </c>
      <c r="AY100" s="234" t="s">
        <v>134</v>
      </c>
    </row>
    <row r="101" s="2" customFormat="1" ht="24.15" customHeight="1">
      <c r="A101" s="39"/>
      <c r="B101" s="40"/>
      <c r="C101" s="205" t="s">
        <v>141</v>
      </c>
      <c r="D101" s="205" t="s">
        <v>136</v>
      </c>
      <c r="E101" s="206" t="s">
        <v>154</v>
      </c>
      <c r="F101" s="207" t="s">
        <v>155</v>
      </c>
      <c r="G101" s="208" t="s">
        <v>139</v>
      </c>
      <c r="H101" s="209">
        <v>350</v>
      </c>
      <c r="I101" s="210"/>
      <c r="J101" s="211">
        <f>ROUND(I101*H101,2)</f>
        <v>0</v>
      </c>
      <c r="K101" s="207" t="s">
        <v>140</v>
      </c>
      <c r="L101" s="45"/>
      <c r="M101" s="212" t="s">
        <v>19</v>
      </c>
      <c r="N101" s="213" t="s">
        <v>40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141</v>
      </c>
      <c r="AT101" s="216" t="s">
        <v>136</v>
      </c>
      <c r="AU101" s="216" t="s">
        <v>79</v>
      </c>
      <c r="AY101" s="18" t="s">
        <v>134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77</v>
      </c>
      <c r="BK101" s="217">
        <f>ROUND(I101*H101,2)</f>
        <v>0</v>
      </c>
      <c r="BL101" s="18" t="s">
        <v>141</v>
      </c>
      <c r="BM101" s="216" t="s">
        <v>927</v>
      </c>
    </row>
    <row r="102" s="2" customFormat="1">
      <c r="A102" s="39"/>
      <c r="B102" s="40"/>
      <c r="C102" s="41"/>
      <c r="D102" s="218" t="s">
        <v>143</v>
      </c>
      <c r="E102" s="41"/>
      <c r="F102" s="219" t="s">
        <v>157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143</v>
      </c>
      <c r="AU102" s="18" t="s">
        <v>79</v>
      </c>
    </row>
    <row r="103" s="13" customFormat="1">
      <c r="A103" s="13"/>
      <c r="B103" s="223"/>
      <c r="C103" s="224"/>
      <c r="D103" s="225" t="s">
        <v>145</v>
      </c>
      <c r="E103" s="226" t="s">
        <v>19</v>
      </c>
      <c r="F103" s="227" t="s">
        <v>540</v>
      </c>
      <c r="G103" s="224"/>
      <c r="H103" s="228">
        <v>350</v>
      </c>
      <c r="I103" s="229"/>
      <c r="J103" s="224"/>
      <c r="K103" s="224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145</v>
      </c>
      <c r="AU103" s="234" t="s">
        <v>79</v>
      </c>
      <c r="AV103" s="13" t="s">
        <v>79</v>
      </c>
      <c r="AW103" s="13" t="s">
        <v>31</v>
      </c>
      <c r="AX103" s="13" t="s">
        <v>77</v>
      </c>
      <c r="AY103" s="234" t="s">
        <v>134</v>
      </c>
    </row>
    <row r="104" s="2" customFormat="1" ht="21.75" customHeight="1">
      <c r="A104" s="39"/>
      <c r="B104" s="40"/>
      <c r="C104" s="205" t="s">
        <v>153</v>
      </c>
      <c r="D104" s="205" t="s">
        <v>136</v>
      </c>
      <c r="E104" s="206" t="s">
        <v>160</v>
      </c>
      <c r="F104" s="207" t="s">
        <v>161</v>
      </c>
      <c r="G104" s="208" t="s">
        <v>150</v>
      </c>
      <c r="H104" s="209">
        <v>5</v>
      </c>
      <c r="I104" s="210"/>
      <c r="J104" s="211">
        <f>ROUND(I104*H104,2)</f>
        <v>0</v>
      </c>
      <c r="K104" s="207" t="s">
        <v>140</v>
      </c>
      <c r="L104" s="45"/>
      <c r="M104" s="212" t="s">
        <v>19</v>
      </c>
      <c r="N104" s="213" t="s">
        <v>40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141</v>
      </c>
      <c r="AT104" s="216" t="s">
        <v>136</v>
      </c>
      <c r="AU104" s="216" t="s">
        <v>79</v>
      </c>
      <c r="AY104" s="18" t="s">
        <v>134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77</v>
      </c>
      <c r="BK104" s="217">
        <f>ROUND(I104*H104,2)</f>
        <v>0</v>
      </c>
      <c r="BL104" s="18" t="s">
        <v>141</v>
      </c>
      <c r="BM104" s="216" t="s">
        <v>928</v>
      </c>
    </row>
    <row r="105" s="2" customFormat="1">
      <c r="A105" s="39"/>
      <c r="B105" s="40"/>
      <c r="C105" s="41"/>
      <c r="D105" s="218" t="s">
        <v>143</v>
      </c>
      <c r="E105" s="41"/>
      <c r="F105" s="219" t="s">
        <v>163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143</v>
      </c>
      <c r="AU105" s="18" t="s">
        <v>79</v>
      </c>
    </row>
    <row r="106" s="13" customFormat="1">
      <c r="A106" s="13"/>
      <c r="B106" s="223"/>
      <c r="C106" s="224"/>
      <c r="D106" s="225" t="s">
        <v>145</v>
      </c>
      <c r="E106" s="226" t="s">
        <v>19</v>
      </c>
      <c r="F106" s="227" t="s">
        <v>153</v>
      </c>
      <c r="G106" s="224"/>
      <c r="H106" s="228">
        <v>5</v>
      </c>
      <c r="I106" s="229"/>
      <c r="J106" s="224"/>
      <c r="K106" s="224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145</v>
      </c>
      <c r="AU106" s="234" t="s">
        <v>79</v>
      </c>
      <c r="AV106" s="13" t="s">
        <v>79</v>
      </c>
      <c r="AW106" s="13" t="s">
        <v>31</v>
      </c>
      <c r="AX106" s="13" t="s">
        <v>77</v>
      </c>
      <c r="AY106" s="234" t="s">
        <v>134</v>
      </c>
    </row>
    <row r="107" s="2" customFormat="1" ht="21.75" customHeight="1">
      <c r="A107" s="39"/>
      <c r="B107" s="40"/>
      <c r="C107" s="205" t="s">
        <v>542</v>
      </c>
      <c r="D107" s="205" t="s">
        <v>136</v>
      </c>
      <c r="E107" s="206" t="s">
        <v>543</v>
      </c>
      <c r="F107" s="207" t="s">
        <v>544</v>
      </c>
      <c r="G107" s="208" t="s">
        <v>150</v>
      </c>
      <c r="H107" s="209">
        <v>5</v>
      </c>
      <c r="I107" s="210"/>
      <c r="J107" s="211">
        <f>ROUND(I107*H107,2)</f>
        <v>0</v>
      </c>
      <c r="K107" s="207" t="s">
        <v>140</v>
      </c>
      <c r="L107" s="45"/>
      <c r="M107" s="212" t="s">
        <v>19</v>
      </c>
      <c r="N107" s="213" t="s">
        <v>40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141</v>
      </c>
      <c r="AT107" s="216" t="s">
        <v>136</v>
      </c>
      <c r="AU107" s="216" t="s">
        <v>79</v>
      </c>
      <c r="AY107" s="18" t="s">
        <v>134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77</v>
      </c>
      <c r="BK107" s="217">
        <f>ROUND(I107*H107,2)</f>
        <v>0</v>
      </c>
      <c r="BL107" s="18" t="s">
        <v>141</v>
      </c>
      <c r="BM107" s="216" t="s">
        <v>929</v>
      </c>
    </row>
    <row r="108" s="2" customFormat="1">
      <c r="A108" s="39"/>
      <c r="B108" s="40"/>
      <c r="C108" s="41"/>
      <c r="D108" s="218" t="s">
        <v>143</v>
      </c>
      <c r="E108" s="41"/>
      <c r="F108" s="219" t="s">
        <v>546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143</v>
      </c>
      <c r="AU108" s="18" t="s">
        <v>79</v>
      </c>
    </row>
    <row r="109" s="13" customFormat="1">
      <c r="A109" s="13"/>
      <c r="B109" s="223"/>
      <c r="C109" s="224"/>
      <c r="D109" s="225" t="s">
        <v>145</v>
      </c>
      <c r="E109" s="226" t="s">
        <v>19</v>
      </c>
      <c r="F109" s="227" t="s">
        <v>153</v>
      </c>
      <c r="G109" s="224"/>
      <c r="H109" s="228">
        <v>5</v>
      </c>
      <c r="I109" s="229"/>
      <c r="J109" s="224"/>
      <c r="K109" s="224"/>
      <c r="L109" s="230"/>
      <c r="M109" s="231"/>
      <c r="N109" s="232"/>
      <c r="O109" s="232"/>
      <c r="P109" s="232"/>
      <c r="Q109" s="232"/>
      <c r="R109" s="232"/>
      <c r="S109" s="232"/>
      <c r="T109" s="23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34" t="s">
        <v>145</v>
      </c>
      <c r="AU109" s="234" t="s">
        <v>79</v>
      </c>
      <c r="AV109" s="13" t="s">
        <v>79</v>
      </c>
      <c r="AW109" s="13" t="s">
        <v>31</v>
      </c>
      <c r="AX109" s="13" t="s">
        <v>77</v>
      </c>
      <c r="AY109" s="234" t="s">
        <v>134</v>
      </c>
    </row>
    <row r="110" s="2" customFormat="1" ht="16.5" customHeight="1">
      <c r="A110" s="39"/>
      <c r="B110" s="40"/>
      <c r="C110" s="205" t="s">
        <v>506</v>
      </c>
      <c r="D110" s="205" t="s">
        <v>136</v>
      </c>
      <c r="E110" s="206" t="s">
        <v>165</v>
      </c>
      <c r="F110" s="207" t="s">
        <v>166</v>
      </c>
      <c r="G110" s="208" t="s">
        <v>150</v>
      </c>
      <c r="H110" s="209">
        <v>15</v>
      </c>
      <c r="I110" s="210"/>
      <c r="J110" s="211">
        <f>ROUND(I110*H110,2)</f>
        <v>0</v>
      </c>
      <c r="K110" s="207" t="s">
        <v>140</v>
      </c>
      <c r="L110" s="45"/>
      <c r="M110" s="212" t="s">
        <v>19</v>
      </c>
      <c r="N110" s="213" t="s">
        <v>40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141</v>
      </c>
      <c r="AT110" s="216" t="s">
        <v>136</v>
      </c>
      <c r="AU110" s="216" t="s">
        <v>79</v>
      </c>
      <c r="AY110" s="18" t="s">
        <v>134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77</v>
      </c>
      <c r="BK110" s="217">
        <f>ROUND(I110*H110,2)</f>
        <v>0</v>
      </c>
      <c r="BL110" s="18" t="s">
        <v>141</v>
      </c>
      <c r="BM110" s="216" t="s">
        <v>930</v>
      </c>
    </row>
    <row r="111" s="2" customFormat="1">
      <c r="A111" s="39"/>
      <c r="B111" s="40"/>
      <c r="C111" s="41"/>
      <c r="D111" s="218" t="s">
        <v>143</v>
      </c>
      <c r="E111" s="41"/>
      <c r="F111" s="219" t="s">
        <v>168</v>
      </c>
      <c r="G111" s="41"/>
      <c r="H111" s="41"/>
      <c r="I111" s="220"/>
      <c r="J111" s="41"/>
      <c r="K111" s="41"/>
      <c r="L111" s="45"/>
      <c r="M111" s="221"/>
      <c r="N111" s="222"/>
      <c r="O111" s="85"/>
      <c r="P111" s="85"/>
      <c r="Q111" s="85"/>
      <c r="R111" s="85"/>
      <c r="S111" s="85"/>
      <c r="T111" s="86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T111" s="18" t="s">
        <v>143</v>
      </c>
      <c r="AU111" s="18" t="s">
        <v>79</v>
      </c>
    </row>
    <row r="112" s="13" customFormat="1">
      <c r="A112" s="13"/>
      <c r="B112" s="223"/>
      <c r="C112" s="224"/>
      <c r="D112" s="225" t="s">
        <v>145</v>
      </c>
      <c r="E112" s="226" t="s">
        <v>19</v>
      </c>
      <c r="F112" s="227" t="s">
        <v>8</v>
      </c>
      <c r="G112" s="224"/>
      <c r="H112" s="228">
        <v>15</v>
      </c>
      <c r="I112" s="229"/>
      <c r="J112" s="224"/>
      <c r="K112" s="224"/>
      <c r="L112" s="230"/>
      <c r="M112" s="231"/>
      <c r="N112" s="232"/>
      <c r="O112" s="232"/>
      <c r="P112" s="232"/>
      <c r="Q112" s="232"/>
      <c r="R112" s="232"/>
      <c r="S112" s="232"/>
      <c r="T112" s="23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34" t="s">
        <v>145</v>
      </c>
      <c r="AU112" s="234" t="s">
        <v>79</v>
      </c>
      <c r="AV112" s="13" t="s">
        <v>79</v>
      </c>
      <c r="AW112" s="13" t="s">
        <v>31</v>
      </c>
      <c r="AX112" s="13" t="s">
        <v>77</v>
      </c>
      <c r="AY112" s="234" t="s">
        <v>134</v>
      </c>
    </row>
    <row r="113" s="2" customFormat="1" ht="16.5" customHeight="1">
      <c r="A113" s="39"/>
      <c r="B113" s="40"/>
      <c r="C113" s="205" t="s">
        <v>321</v>
      </c>
      <c r="D113" s="205" t="s">
        <v>136</v>
      </c>
      <c r="E113" s="206" t="s">
        <v>170</v>
      </c>
      <c r="F113" s="207" t="s">
        <v>171</v>
      </c>
      <c r="G113" s="208" t="s">
        <v>150</v>
      </c>
      <c r="H113" s="209">
        <v>5</v>
      </c>
      <c r="I113" s="210"/>
      <c r="J113" s="211">
        <f>ROUND(I113*H113,2)</f>
        <v>0</v>
      </c>
      <c r="K113" s="207" t="s">
        <v>140</v>
      </c>
      <c r="L113" s="45"/>
      <c r="M113" s="212" t="s">
        <v>19</v>
      </c>
      <c r="N113" s="213" t="s">
        <v>40</v>
      </c>
      <c r="O113" s="85"/>
      <c r="P113" s="214">
        <f>O113*H113</f>
        <v>0</v>
      </c>
      <c r="Q113" s="214">
        <v>0</v>
      </c>
      <c r="R113" s="214">
        <f>Q113*H113</f>
        <v>0</v>
      </c>
      <c r="S113" s="214">
        <v>0</v>
      </c>
      <c r="T113" s="215">
        <f>S113*H113</f>
        <v>0</v>
      </c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R113" s="216" t="s">
        <v>141</v>
      </c>
      <c r="AT113" s="216" t="s">
        <v>136</v>
      </c>
      <c r="AU113" s="216" t="s">
        <v>79</v>
      </c>
      <c r="AY113" s="18" t="s">
        <v>134</v>
      </c>
      <c r="BE113" s="217">
        <f>IF(N113="základní",J113,0)</f>
        <v>0</v>
      </c>
      <c r="BF113" s="217">
        <f>IF(N113="snížená",J113,0)</f>
        <v>0</v>
      </c>
      <c r="BG113" s="217">
        <f>IF(N113="zákl. přenesená",J113,0)</f>
        <v>0</v>
      </c>
      <c r="BH113" s="217">
        <f>IF(N113="sníž. přenesená",J113,0)</f>
        <v>0</v>
      </c>
      <c r="BI113" s="217">
        <f>IF(N113="nulová",J113,0)</f>
        <v>0</v>
      </c>
      <c r="BJ113" s="18" t="s">
        <v>77</v>
      </c>
      <c r="BK113" s="217">
        <f>ROUND(I113*H113,2)</f>
        <v>0</v>
      </c>
      <c r="BL113" s="18" t="s">
        <v>141</v>
      </c>
      <c r="BM113" s="216" t="s">
        <v>931</v>
      </c>
    </row>
    <row r="114" s="2" customFormat="1">
      <c r="A114" s="39"/>
      <c r="B114" s="40"/>
      <c r="C114" s="41"/>
      <c r="D114" s="218" t="s">
        <v>143</v>
      </c>
      <c r="E114" s="41"/>
      <c r="F114" s="219" t="s">
        <v>173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143</v>
      </c>
      <c r="AU114" s="18" t="s">
        <v>79</v>
      </c>
    </row>
    <row r="115" s="13" customFormat="1">
      <c r="A115" s="13"/>
      <c r="B115" s="223"/>
      <c r="C115" s="224"/>
      <c r="D115" s="225" t="s">
        <v>145</v>
      </c>
      <c r="E115" s="226" t="s">
        <v>19</v>
      </c>
      <c r="F115" s="227" t="s">
        <v>153</v>
      </c>
      <c r="G115" s="224"/>
      <c r="H115" s="228">
        <v>5</v>
      </c>
      <c r="I115" s="229"/>
      <c r="J115" s="224"/>
      <c r="K115" s="224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145</v>
      </c>
      <c r="AU115" s="234" t="s">
        <v>79</v>
      </c>
      <c r="AV115" s="13" t="s">
        <v>79</v>
      </c>
      <c r="AW115" s="13" t="s">
        <v>31</v>
      </c>
      <c r="AX115" s="13" t="s">
        <v>77</v>
      </c>
      <c r="AY115" s="234" t="s">
        <v>134</v>
      </c>
    </row>
    <row r="116" s="2" customFormat="1" ht="16.5" customHeight="1">
      <c r="A116" s="39"/>
      <c r="B116" s="40"/>
      <c r="C116" s="205" t="s">
        <v>444</v>
      </c>
      <c r="D116" s="205" t="s">
        <v>136</v>
      </c>
      <c r="E116" s="206" t="s">
        <v>553</v>
      </c>
      <c r="F116" s="207" t="s">
        <v>554</v>
      </c>
      <c r="G116" s="208" t="s">
        <v>150</v>
      </c>
      <c r="H116" s="209">
        <v>5</v>
      </c>
      <c r="I116" s="210"/>
      <c r="J116" s="211">
        <f>ROUND(I116*H116,2)</f>
        <v>0</v>
      </c>
      <c r="K116" s="207" t="s">
        <v>140</v>
      </c>
      <c r="L116" s="45"/>
      <c r="M116" s="212" t="s">
        <v>19</v>
      </c>
      <c r="N116" s="213" t="s">
        <v>40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141</v>
      </c>
      <c r="AT116" s="216" t="s">
        <v>136</v>
      </c>
      <c r="AU116" s="216" t="s">
        <v>79</v>
      </c>
      <c r="AY116" s="18" t="s">
        <v>134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77</v>
      </c>
      <c r="BK116" s="217">
        <f>ROUND(I116*H116,2)</f>
        <v>0</v>
      </c>
      <c r="BL116" s="18" t="s">
        <v>141</v>
      </c>
      <c r="BM116" s="216" t="s">
        <v>932</v>
      </c>
    </row>
    <row r="117" s="2" customFormat="1">
      <c r="A117" s="39"/>
      <c r="B117" s="40"/>
      <c r="C117" s="41"/>
      <c r="D117" s="218" t="s">
        <v>143</v>
      </c>
      <c r="E117" s="41"/>
      <c r="F117" s="219" t="s">
        <v>556</v>
      </c>
      <c r="G117" s="41"/>
      <c r="H117" s="41"/>
      <c r="I117" s="220"/>
      <c r="J117" s="41"/>
      <c r="K117" s="41"/>
      <c r="L117" s="45"/>
      <c r="M117" s="221"/>
      <c r="N117" s="222"/>
      <c r="O117" s="85"/>
      <c r="P117" s="85"/>
      <c r="Q117" s="85"/>
      <c r="R117" s="85"/>
      <c r="S117" s="85"/>
      <c r="T117" s="86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T117" s="18" t="s">
        <v>143</v>
      </c>
      <c r="AU117" s="18" t="s">
        <v>79</v>
      </c>
    </row>
    <row r="118" s="13" customFormat="1">
      <c r="A118" s="13"/>
      <c r="B118" s="223"/>
      <c r="C118" s="224"/>
      <c r="D118" s="225" t="s">
        <v>145</v>
      </c>
      <c r="E118" s="226" t="s">
        <v>19</v>
      </c>
      <c r="F118" s="227" t="s">
        <v>153</v>
      </c>
      <c r="G118" s="224"/>
      <c r="H118" s="228">
        <v>5</v>
      </c>
      <c r="I118" s="229"/>
      <c r="J118" s="224"/>
      <c r="K118" s="224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145</v>
      </c>
      <c r="AU118" s="234" t="s">
        <v>79</v>
      </c>
      <c r="AV118" s="13" t="s">
        <v>79</v>
      </c>
      <c r="AW118" s="13" t="s">
        <v>31</v>
      </c>
      <c r="AX118" s="13" t="s">
        <v>77</v>
      </c>
      <c r="AY118" s="234" t="s">
        <v>134</v>
      </c>
    </row>
    <row r="119" s="2" customFormat="1" ht="37.8" customHeight="1">
      <c r="A119" s="39"/>
      <c r="B119" s="40"/>
      <c r="C119" s="205" t="s">
        <v>494</v>
      </c>
      <c r="D119" s="205" t="s">
        <v>136</v>
      </c>
      <c r="E119" s="206" t="s">
        <v>180</v>
      </c>
      <c r="F119" s="207" t="s">
        <v>181</v>
      </c>
      <c r="G119" s="208" t="s">
        <v>139</v>
      </c>
      <c r="H119" s="209">
        <v>200</v>
      </c>
      <c r="I119" s="210"/>
      <c r="J119" s="211">
        <f>ROUND(I119*H119,2)</f>
        <v>0</v>
      </c>
      <c r="K119" s="207" t="s">
        <v>140</v>
      </c>
      <c r="L119" s="45"/>
      <c r="M119" s="212" t="s">
        <v>19</v>
      </c>
      <c r="N119" s="213" t="s">
        <v>40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0.44</v>
      </c>
      <c r="T119" s="215">
        <f>S119*H119</f>
        <v>88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141</v>
      </c>
      <c r="AT119" s="216" t="s">
        <v>136</v>
      </c>
      <c r="AU119" s="216" t="s">
        <v>79</v>
      </c>
      <c r="AY119" s="18" t="s">
        <v>134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77</v>
      </c>
      <c r="BK119" s="217">
        <f>ROUND(I119*H119,2)</f>
        <v>0</v>
      </c>
      <c r="BL119" s="18" t="s">
        <v>141</v>
      </c>
      <c r="BM119" s="216" t="s">
        <v>933</v>
      </c>
    </row>
    <row r="120" s="2" customFormat="1">
      <c r="A120" s="39"/>
      <c r="B120" s="40"/>
      <c r="C120" s="41"/>
      <c r="D120" s="218" t="s">
        <v>143</v>
      </c>
      <c r="E120" s="41"/>
      <c r="F120" s="219" t="s">
        <v>183</v>
      </c>
      <c r="G120" s="41"/>
      <c r="H120" s="41"/>
      <c r="I120" s="220"/>
      <c r="J120" s="41"/>
      <c r="K120" s="41"/>
      <c r="L120" s="45"/>
      <c r="M120" s="221"/>
      <c r="N120" s="222"/>
      <c r="O120" s="85"/>
      <c r="P120" s="85"/>
      <c r="Q120" s="85"/>
      <c r="R120" s="85"/>
      <c r="S120" s="85"/>
      <c r="T120" s="86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T120" s="18" t="s">
        <v>143</v>
      </c>
      <c r="AU120" s="18" t="s">
        <v>79</v>
      </c>
    </row>
    <row r="121" s="13" customFormat="1">
      <c r="A121" s="13"/>
      <c r="B121" s="223"/>
      <c r="C121" s="224"/>
      <c r="D121" s="225" t="s">
        <v>145</v>
      </c>
      <c r="E121" s="226" t="s">
        <v>19</v>
      </c>
      <c r="F121" s="227" t="s">
        <v>934</v>
      </c>
      <c r="G121" s="224"/>
      <c r="H121" s="228">
        <v>200</v>
      </c>
      <c r="I121" s="229"/>
      <c r="J121" s="224"/>
      <c r="K121" s="224"/>
      <c r="L121" s="230"/>
      <c r="M121" s="231"/>
      <c r="N121" s="232"/>
      <c r="O121" s="232"/>
      <c r="P121" s="232"/>
      <c r="Q121" s="232"/>
      <c r="R121" s="232"/>
      <c r="S121" s="232"/>
      <c r="T121" s="23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4" t="s">
        <v>145</v>
      </c>
      <c r="AU121" s="234" t="s">
        <v>79</v>
      </c>
      <c r="AV121" s="13" t="s">
        <v>79</v>
      </c>
      <c r="AW121" s="13" t="s">
        <v>31</v>
      </c>
      <c r="AX121" s="13" t="s">
        <v>77</v>
      </c>
      <c r="AY121" s="234" t="s">
        <v>134</v>
      </c>
    </row>
    <row r="122" s="2" customFormat="1" ht="16.5" customHeight="1">
      <c r="A122" s="39"/>
      <c r="B122" s="40"/>
      <c r="C122" s="205" t="s">
        <v>705</v>
      </c>
      <c r="D122" s="205" t="s">
        <v>136</v>
      </c>
      <c r="E122" s="206" t="s">
        <v>185</v>
      </c>
      <c r="F122" s="207" t="s">
        <v>186</v>
      </c>
      <c r="G122" s="208" t="s">
        <v>187</v>
      </c>
      <c r="H122" s="209">
        <v>60</v>
      </c>
      <c r="I122" s="210"/>
      <c r="J122" s="211">
        <f>ROUND(I122*H122,2)</f>
        <v>0</v>
      </c>
      <c r="K122" s="207" t="s">
        <v>140</v>
      </c>
      <c r="L122" s="45"/>
      <c r="M122" s="212" t="s">
        <v>19</v>
      </c>
      <c r="N122" s="213" t="s">
        <v>40</v>
      </c>
      <c r="O122" s="85"/>
      <c r="P122" s="214">
        <f>O122*H122</f>
        <v>0</v>
      </c>
      <c r="Q122" s="214">
        <v>3.2634E-05</v>
      </c>
      <c r="R122" s="214">
        <f>Q122*H122</f>
        <v>0.0019580399999999999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141</v>
      </c>
      <c r="AT122" s="216" t="s">
        <v>136</v>
      </c>
      <c r="AU122" s="216" t="s">
        <v>79</v>
      </c>
      <c r="AY122" s="18" t="s">
        <v>134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77</v>
      </c>
      <c r="BK122" s="217">
        <f>ROUND(I122*H122,2)</f>
        <v>0</v>
      </c>
      <c r="BL122" s="18" t="s">
        <v>141</v>
      </c>
      <c r="BM122" s="216" t="s">
        <v>935</v>
      </c>
    </row>
    <row r="123" s="2" customFormat="1">
      <c r="A123" s="39"/>
      <c r="B123" s="40"/>
      <c r="C123" s="41"/>
      <c r="D123" s="218" t="s">
        <v>143</v>
      </c>
      <c r="E123" s="41"/>
      <c r="F123" s="219" t="s">
        <v>189</v>
      </c>
      <c r="G123" s="41"/>
      <c r="H123" s="41"/>
      <c r="I123" s="220"/>
      <c r="J123" s="41"/>
      <c r="K123" s="41"/>
      <c r="L123" s="45"/>
      <c r="M123" s="221"/>
      <c r="N123" s="222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143</v>
      </c>
      <c r="AU123" s="18" t="s">
        <v>79</v>
      </c>
    </row>
    <row r="124" s="13" customFormat="1">
      <c r="A124" s="13"/>
      <c r="B124" s="223"/>
      <c r="C124" s="224"/>
      <c r="D124" s="225" t="s">
        <v>145</v>
      </c>
      <c r="E124" s="226" t="s">
        <v>19</v>
      </c>
      <c r="F124" s="227" t="s">
        <v>936</v>
      </c>
      <c r="G124" s="224"/>
      <c r="H124" s="228">
        <v>60</v>
      </c>
      <c r="I124" s="229"/>
      <c r="J124" s="224"/>
      <c r="K124" s="224"/>
      <c r="L124" s="230"/>
      <c r="M124" s="231"/>
      <c r="N124" s="232"/>
      <c r="O124" s="232"/>
      <c r="P124" s="232"/>
      <c r="Q124" s="232"/>
      <c r="R124" s="232"/>
      <c r="S124" s="232"/>
      <c r="T124" s="23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4" t="s">
        <v>145</v>
      </c>
      <c r="AU124" s="234" t="s">
        <v>79</v>
      </c>
      <c r="AV124" s="13" t="s">
        <v>79</v>
      </c>
      <c r="AW124" s="13" t="s">
        <v>31</v>
      </c>
      <c r="AX124" s="13" t="s">
        <v>77</v>
      </c>
      <c r="AY124" s="234" t="s">
        <v>134</v>
      </c>
    </row>
    <row r="125" s="2" customFormat="1" ht="24.15" customHeight="1">
      <c r="A125" s="39"/>
      <c r="B125" s="40"/>
      <c r="C125" s="205" t="s">
        <v>449</v>
      </c>
      <c r="D125" s="205" t="s">
        <v>136</v>
      </c>
      <c r="E125" s="206" t="s">
        <v>199</v>
      </c>
      <c r="F125" s="207" t="s">
        <v>200</v>
      </c>
      <c r="G125" s="208" t="s">
        <v>201</v>
      </c>
      <c r="H125" s="209">
        <v>80</v>
      </c>
      <c r="I125" s="210"/>
      <c r="J125" s="211">
        <f>ROUND(I125*H125,2)</f>
        <v>0</v>
      </c>
      <c r="K125" s="207" t="s">
        <v>140</v>
      </c>
      <c r="L125" s="45"/>
      <c r="M125" s="212" t="s">
        <v>19</v>
      </c>
      <c r="N125" s="213" t="s">
        <v>40</v>
      </c>
      <c r="O125" s="85"/>
      <c r="P125" s="214">
        <f>O125*H125</f>
        <v>0</v>
      </c>
      <c r="Q125" s="214">
        <v>0</v>
      </c>
      <c r="R125" s="214">
        <f>Q125*H125</f>
        <v>0</v>
      </c>
      <c r="S125" s="214">
        <v>0</v>
      </c>
      <c r="T125" s="215">
        <f>S125*H125</f>
        <v>0</v>
      </c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R125" s="216" t="s">
        <v>141</v>
      </c>
      <c r="AT125" s="216" t="s">
        <v>136</v>
      </c>
      <c r="AU125" s="216" t="s">
        <v>79</v>
      </c>
      <c r="AY125" s="18" t="s">
        <v>134</v>
      </c>
      <c r="BE125" s="217">
        <f>IF(N125="základní",J125,0)</f>
        <v>0</v>
      </c>
      <c r="BF125" s="217">
        <f>IF(N125="snížená",J125,0)</f>
        <v>0</v>
      </c>
      <c r="BG125" s="217">
        <f>IF(N125="zákl. přenesená",J125,0)</f>
        <v>0</v>
      </c>
      <c r="BH125" s="217">
        <f>IF(N125="sníž. přenesená",J125,0)</f>
        <v>0</v>
      </c>
      <c r="BI125" s="217">
        <f>IF(N125="nulová",J125,0)</f>
        <v>0</v>
      </c>
      <c r="BJ125" s="18" t="s">
        <v>77</v>
      </c>
      <c r="BK125" s="217">
        <f>ROUND(I125*H125,2)</f>
        <v>0</v>
      </c>
      <c r="BL125" s="18" t="s">
        <v>141</v>
      </c>
      <c r="BM125" s="216" t="s">
        <v>937</v>
      </c>
    </row>
    <row r="126" s="2" customFormat="1">
      <c r="A126" s="39"/>
      <c r="B126" s="40"/>
      <c r="C126" s="41"/>
      <c r="D126" s="218" t="s">
        <v>143</v>
      </c>
      <c r="E126" s="41"/>
      <c r="F126" s="219" t="s">
        <v>203</v>
      </c>
      <c r="G126" s="41"/>
      <c r="H126" s="41"/>
      <c r="I126" s="220"/>
      <c r="J126" s="41"/>
      <c r="K126" s="41"/>
      <c r="L126" s="45"/>
      <c r="M126" s="221"/>
      <c r="N126" s="222"/>
      <c r="O126" s="85"/>
      <c r="P126" s="85"/>
      <c r="Q126" s="85"/>
      <c r="R126" s="85"/>
      <c r="S126" s="85"/>
      <c r="T126" s="86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T126" s="18" t="s">
        <v>143</v>
      </c>
      <c r="AU126" s="18" t="s">
        <v>79</v>
      </c>
    </row>
    <row r="127" s="13" customFormat="1">
      <c r="A127" s="13"/>
      <c r="B127" s="223"/>
      <c r="C127" s="224"/>
      <c r="D127" s="225" t="s">
        <v>145</v>
      </c>
      <c r="E127" s="226" t="s">
        <v>19</v>
      </c>
      <c r="F127" s="227" t="s">
        <v>938</v>
      </c>
      <c r="G127" s="224"/>
      <c r="H127" s="228">
        <v>80</v>
      </c>
      <c r="I127" s="229"/>
      <c r="J127" s="224"/>
      <c r="K127" s="224"/>
      <c r="L127" s="230"/>
      <c r="M127" s="231"/>
      <c r="N127" s="232"/>
      <c r="O127" s="232"/>
      <c r="P127" s="232"/>
      <c r="Q127" s="232"/>
      <c r="R127" s="232"/>
      <c r="S127" s="232"/>
      <c r="T127" s="23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4" t="s">
        <v>145</v>
      </c>
      <c r="AU127" s="234" t="s">
        <v>79</v>
      </c>
      <c r="AV127" s="13" t="s">
        <v>79</v>
      </c>
      <c r="AW127" s="13" t="s">
        <v>31</v>
      </c>
      <c r="AX127" s="13" t="s">
        <v>77</v>
      </c>
      <c r="AY127" s="234" t="s">
        <v>134</v>
      </c>
    </row>
    <row r="128" s="2" customFormat="1" ht="16.5" customHeight="1">
      <c r="A128" s="39"/>
      <c r="B128" s="40"/>
      <c r="C128" s="205" t="s">
        <v>565</v>
      </c>
      <c r="D128" s="205" t="s">
        <v>136</v>
      </c>
      <c r="E128" s="206" t="s">
        <v>191</v>
      </c>
      <c r="F128" s="207" t="s">
        <v>192</v>
      </c>
      <c r="G128" s="208" t="s">
        <v>139</v>
      </c>
      <c r="H128" s="209">
        <v>1015</v>
      </c>
      <c r="I128" s="210"/>
      <c r="J128" s="211">
        <f>ROUND(I128*H128,2)</f>
        <v>0</v>
      </c>
      <c r="K128" s="207" t="s">
        <v>140</v>
      </c>
      <c r="L128" s="45"/>
      <c r="M128" s="212" t="s">
        <v>19</v>
      </c>
      <c r="N128" s="213" t="s">
        <v>40</v>
      </c>
      <c r="O128" s="85"/>
      <c r="P128" s="214">
        <f>O128*H128</f>
        <v>0</v>
      </c>
      <c r="Q128" s="214">
        <v>0</v>
      </c>
      <c r="R128" s="214">
        <f>Q128*H128</f>
        <v>0</v>
      </c>
      <c r="S128" s="214">
        <v>0</v>
      </c>
      <c r="T128" s="215">
        <f>S128*H128</f>
        <v>0</v>
      </c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R128" s="216" t="s">
        <v>141</v>
      </c>
      <c r="AT128" s="216" t="s">
        <v>136</v>
      </c>
      <c r="AU128" s="216" t="s">
        <v>79</v>
      </c>
      <c r="AY128" s="18" t="s">
        <v>134</v>
      </c>
      <c r="BE128" s="217">
        <f>IF(N128="základní",J128,0)</f>
        <v>0</v>
      </c>
      <c r="BF128" s="217">
        <f>IF(N128="snížená",J128,0)</f>
        <v>0</v>
      </c>
      <c r="BG128" s="217">
        <f>IF(N128="zákl. přenesená",J128,0)</f>
        <v>0</v>
      </c>
      <c r="BH128" s="217">
        <f>IF(N128="sníž. přenesená",J128,0)</f>
        <v>0</v>
      </c>
      <c r="BI128" s="217">
        <f>IF(N128="nulová",J128,0)</f>
        <v>0</v>
      </c>
      <c r="BJ128" s="18" t="s">
        <v>77</v>
      </c>
      <c r="BK128" s="217">
        <f>ROUND(I128*H128,2)</f>
        <v>0</v>
      </c>
      <c r="BL128" s="18" t="s">
        <v>141</v>
      </c>
      <c r="BM128" s="216" t="s">
        <v>939</v>
      </c>
    </row>
    <row r="129" s="2" customFormat="1">
      <c r="A129" s="39"/>
      <c r="B129" s="40"/>
      <c r="C129" s="41"/>
      <c r="D129" s="218" t="s">
        <v>143</v>
      </c>
      <c r="E129" s="41"/>
      <c r="F129" s="219" t="s">
        <v>194</v>
      </c>
      <c r="G129" s="41"/>
      <c r="H129" s="41"/>
      <c r="I129" s="220"/>
      <c r="J129" s="41"/>
      <c r="K129" s="41"/>
      <c r="L129" s="45"/>
      <c r="M129" s="221"/>
      <c r="N129" s="222"/>
      <c r="O129" s="85"/>
      <c r="P129" s="85"/>
      <c r="Q129" s="85"/>
      <c r="R129" s="85"/>
      <c r="S129" s="85"/>
      <c r="T129" s="86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T129" s="18" t="s">
        <v>143</v>
      </c>
      <c r="AU129" s="18" t="s">
        <v>79</v>
      </c>
    </row>
    <row r="130" s="13" customFormat="1">
      <c r="A130" s="13"/>
      <c r="B130" s="223"/>
      <c r="C130" s="224"/>
      <c r="D130" s="225" t="s">
        <v>145</v>
      </c>
      <c r="E130" s="226" t="s">
        <v>19</v>
      </c>
      <c r="F130" s="227" t="s">
        <v>940</v>
      </c>
      <c r="G130" s="224"/>
      <c r="H130" s="228">
        <v>1015</v>
      </c>
      <c r="I130" s="229"/>
      <c r="J130" s="224"/>
      <c r="K130" s="224"/>
      <c r="L130" s="230"/>
      <c r="M130" s="231"/>
      <c r="N130" s="232"/>
      <c r="O130" s="232"/>
      <c r="P130" s="232"/>
      <c r="Q130" s="232"/>
      <c r="R130" s="232"/>
      <c r="S130" s="232"/>
      <c r="T130" s="23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4" t="s">
        <v>145</v>
      </c>
      <c r="AU130" s="234" t="s">
        <v>79</v>
      </c>
      <c r="AV130" s="13" t="s">
        <v>79</v>
      </c>
      <c r="AW130" s="13" t="s">
        <v>31</v>
      </c>
      <c r="AX130" s="13" t="s">
        <v>69</v>
      </c>
      <c r="AY130" s="234" t="s">
        <v>134</v>
      </c>
    </row>
    <row r="131" s="14" customFormat="1">
      <c r="A131" s="14"/>
      <c r="B131" s="235"/>
      <c r="C131" s="236"/>
      <c r="D131" s="225" t="s">
        <v>145</v>
      </c>
      <c r="E131" s="237" t="s">
        <v>19</v>
      </c>
      <c r="F131" s="238" t="s">
        <v>197</v>
      </c>
      <c r="G131" s="236"/>
      <c r="H131" s="239">
        <v>1015</v>
      </c>
      <c r="I131" s="240"/>
      <c r="J131" s="236"/>
      <c r="K131" s="236"/>
      <c r="L131" s="241"/>
      <c r="M131" s="242"/>
      <c r="N131" s="243"/>
      <c r="O131" s="243"/>
      <c r="P131" s="243"/>
      <c r="Q131" s="243"/>
      <c r="R131" s="243"/>
      <c r="S131" s="243"/>
      <c r="T131" s="24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45" t="s">
        <v>145</v>
      </c>
      <c r="AU131" s="245" t="s">
        <v>79</v>
      </c>
      <c r="AV131" s="14" t="s">
        <v>141</v>
      </c>
      <c r="AW131" s="14" t="s">
        <v>31</v>
      </c>
      <c r="AX131" s="14" t="s">
        <v>77</v>
      </c>
      <c r="AY131" s="245" t="s">
        <v>134</v>
      </c>
    </row>
    <row r="132" s="2" customFormat="1" ht="16.5" customHeight="1">
      <c r="A132" s="39"/>
      <c r="B132" s="40"/>
      <c r="C132" s="205" t="s">
        <v>512</v>
      </c>
      <c r="D132" s="205" t="s">
        <v>136</v>
      </c>
      <c r="E132" s="206" t="s">
        <v>206</v>
      </c>
      <c r="F132" s="207" t="s">
        <v>207</v>
      </c>
      <c r="G132" s="208" t="s">
        <v>208</v>
      </c>
      <c r="H132" s="209">
        <v>20.350000000000001</v>
      </c>
      <c r="I132" s="210"/>
      <c r="J132" s="211">
        <f>ROUND(I132*H132,2)</f>
        <v>0</v>
      </c>
      <c r="K132" s="207" t="s">
        <v>140</v>
      </c>
      <c r="L132" s="45"/>
      <c r="M132" s="212" t="s">
        <v>19</v>
      </c>
      <c r="N132" s="213" t="s">
        <v>40</v>
      </c>
      <c r="O132" s="85"/>
      <c r="P132" s="214">
        <f>O132*H132</f>
        <v>0</v>
      </c>
      <c r="Q132" s="214">
        <v>0</v>
      </c>
      <c r="R132" s="214">
        <f>Q132*H132</f>
        <v>0</v>
      </c>
      <c r="S132" s="214">
        <v>0</v>
      </c>
      <c r="T132" s="215">
        <f>S132*H132</f>
        <v>0</v>
      </c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R132" s="216" t="s">
        <v>141</v>
      </c>
      <c r="AT132" s="216" t="s">
        <v>136</v>
      </c>
      <c r="AU132" s="216" t="s">
        <v>79</v>
      </c>
      <c r="AY132" s="18" t="s">
        <v>134</v>
      </c>
      <c r="BE132" s="217">
        <f>IF(N132="základní",J132,0)</f>
        <v>0</v>
      </c>
      <c r="BF132" s="217">
        <f>IF(N132="snížená",J132,0)</f>
        <v>0</v>
      </c>
      <c r="BG132" s="217">
        <f>IF(N132="zákl. přenesená",J132,0)</f>
        <v>0</v>
      </c>
      <c r="BH132" s="217">
        <f>IF(N132="sníž. přenesená",J132,0)</f>
        <v>0</v>
      </c>
      <c r="BI132" s="217">
        <f>IF(N132="nulová",J132,0)</f>
        <v>0</v>
      </c>
      <c r="BJ132" s="18" t="s">
        <v>77</v>
      </c>
      <c r="BK132" s="217">
        <f>ROUND(I132*H132,2)</f>
        <v>0</v>
      </c>
      <c r="BL132" s="18" t="s">
        <v>141</v>
      </c>
      <c r="BM132" s="216" t="s">
        <v>941</v>
      </c>
    </row>
    <row r="133" s="2" customFormat="1">
      <c r="A133" s="39"/>
      <c r="B133" s="40"/>
      <c r="C133" s="41"/>
      <c r="D133" s="218" t="s">
        <v>143</v>
      </c>
      <c r="E133" s="41"/>
      <c r="F133" s="219" t="s">
        <v>210</v>
      </c>
      <c r="G133" s="41"/>
      <c r="H133" s="41"/>
      <c r="I133" s="220"/>
      <c r="J133" s="41"/>
      <c r="K133" s="41"/>
      <c r="L133" s="45"/>
      <c r="M133" s="221"/>
      <c r="N133" s="222"/>
      <c r="O133" s="85"/>
      <c r="P133" s="85"/>
      <c r="Q133" s="85"/>
      <c r="R133" s="85"/>
      <c r="S133" s="85"/>
      <c r="T133" s="86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T133" s="18" t="s">
        <v>143</v>
      </c>
      <c r="AU133" s="18" t="s">
        <v>79</v>
      </c>
    </row>
    <row r="134" s="13" customFormat="1">
      <c r="A134" s="13"/>
      <c r="B134" s="223"/>
      <c r="C134" s="224"/>
      <c r="D134" s="225" t="s">
        <v>145</v>
      </c>
      <c r="E134" s="226" t="s">
        <v>19</v>
      </c>
      <c r="F134" s="227" t="s">
        <v>942</v>
      </c>
      <c r="G134" s="224"/>
      <c r="H134" s="228">
        <v>12.35</v>
      </c>
      <c r="I134" s="229"/>
      <c r="J134" s="224"/>
      <c r="K134" s="224"/>
      <c r="L134" s="230"/>
      <c r="M134" s="231"/>
      <c r="N134" s="232"/>
      <c r="O134" s="232"/>
      <c r="P134" s="232"/>
      <c r="Q134" s="232"/>
      <c r="R134" s="232"/>
      <c r="S134" s="232"/>
      <c r="T134" s="23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4" t="s">
        <v>145</v>
      </c>
      <c r="AU134" s="234" t="s">
        <v>79</v>
      </c>
      <c r="AV134" s="13" t="s">
        <v>79</v>
      </c>
      <c r="AW134" s="13" t="s">
        <v>31</v>
      </c>
      <c r="AX134" s="13" t="s">
        <v>69</v>
      </c>
      <c r="AY134" s="234" t="s">
        <v>134</v>
      </c>
    </row>
    <row r="135" s="13" customFormat="1">
      <c r="A135" s="13"/>
      <c r="B135" s="223"/>
      <c r="C135" s="224"/>
      <c r="D135" s="225" t="s">
        <v>145</v>
      </c>
      <c r="E135" s="226" t="s">
        <v>19</v>
      </c>
      <c r="F135" s="227" t="s">
        <v>943</v>
      </c>
      <c r="G135" s="224"/>
      <c r="H135" s="228">
        <v>8</v>
      </c>
      <c r="I135" s="229"/>
      <c r="J135" s="224"/>
      <c r="K135" s="224"/>
      <c r="L135" s="230"/>
      <c r="M135" s="231"/>
      <c r="N135" s="232"/>
      <c r="O135" s="232"/>
      <c r="P135" s="232"/>
      <c r="Q135" s="232"/>
      <c r="R135" s="232"/>
      <c r="S135" s="232"/>
      <c r="T135" s="23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4" t="s">
        <v>145</v>
      </c>
      <c r="AU135" s="234" t="s">
        <v>79</v>
      </c>
      <c r="AV135" s="13" t="s">
        <v>79</v>
      </c>
      <c r="AW135" s="13" t="s">
        <v>31</v>
      </c>
      <c r="AX135" s="13" t="s">
        <v>69</v>
      </c>
      <c r="AY135" s="234" t="s">
        <v>134</v>
      </c>
    </row>
    <row r="136" s="14" customFormat="1">
      <c r="A136" s="14"/>
      <c r="B136" s="235"/>
      <c r="C136" s="236"/>
      <c r="D136" s="225" t="s">
        <v>145</v>
      </c>
      <c r="E136" s="237" t="s">
        <v>19</v>
      </c>
      <c r="F136" s="238" t="s">
        <v>197</v>
      </c>
      <c r="G136" s="236"/>
      <c r="H136" s="239">
        <v>20.350000000000001</v>
      </c>
      <c r="I136" s="240"/>
      <c r="J136" s="236"/>
      <c r="K136" s="236"/>
      <c r="L136" s="241"/>
      <c r="M136" s="242"/>
      <c r="N136" s="243"/>
      <c r="O136" s="243"/>
      <c r="P136" s="243"/>
      <c r="Q136" s="243"/>
      <c r="R136" s="243"/>
      <c r="S136" s="243"/>
      <c r="T136" s="24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5" t="s">
        <v>145</v>
      </c>
      <c r="AU136" s="245" t="s">
        <v>79</v>
      </c>
      <c r="AV136" s="14" t="s">
        <v>141</v>
      </c>
      <c r="AW136" s="14" t="s">
        <v>31</v>
      </c>
      <c r="AX136" s="14" t="s">
        <v>77</v>
      </c>
      <c r="AY136" s="245" t="s">
        <v>134</v>
      </c>
    </row>
    <row r="137" s="2" customFormat="1" ht="21.75" customHeight="1">
      <c r="A137" s="39"/>
      <c r="B137" s="40"/>
      <c r="C137" s="205" t="s">
        <v>279</v>
      </c>
      <c r="D137" s="205" t="s">
        <v>136</v>
      </c>
      <c r="E137" s="206" t="s">
        <v>212</v>
      </c>
      <c r="F137" s="207" t="s">
        <v>213</v>
      </c>
      <c r="G137" s="208" t="s">
        <v>208</v>
      </c>
      <c r="H137" s="209">
        <v>282.77999999999997</v>
      </c>
      <c r="I137" s="210"/>
      <c r="J137" s="211">
        <f>ROUND(I137*H137,2)</f>
        <v>0</v>
      </c>
      <c r="K137" s="207" t="s">
        <v>140</v>
      </c>
      <c r="L137" s="45"/>
      <c r="M137" s="212" t="s">
        <v>19</v>
      </c>
      <c r="N137" s="213" t="s">
        <v>40</v>
      </c>
      <c r="O137" s="85"/>
      <c r="P137" s="214">
        <f>O137*H137</f>
        <v>0</v>
      </c>
      <c r="Q137" s="214">
        <v>0</v>
      </c>
      <c r="R137" s="214">
        <f>Q137*H137</f>
        <v>0</v>
      </c>
      <c r="S137" s="214">
        <v>0</v>
      </c>
      <c r="T137" s="215">
        <f>S137*H137</f>
        <v>0</v>
      </c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R137" s="216" t="s">
        <v>141</v>
      </c>
      <c r="AT137" s="216" t="s">
        <v>136</v>
      </c>
      <c r="AU137" s="216" t="s">
        <v>79</v>
      </c>
      <c r="AY137" s="18" t="s">
        <v>134</v>
      </c>
      <c r="BE137" s="217">
        <f>IF(N137="základní",J137,0)</f>
        <v>0</v>
      </c>
      <c r="BF137" s="217">
        <f>IF(N137="snížená",J137,0)</f>
        <v>0</v>
      </c>
      <c r="BG137" s="217">
        <f>IF(N137="zákl. přenesená",J137,0)</f>
        <v>0</v>
      </c>
      <c r="BH137" s="217">
        <f>IF(N137="sníž. přenesená",J137,0)</f>
        <v>0</v>
      </c>
      <c r="BI137" s="217">
        <f>IF(N137="nulová",J137,0)</f>
        <v>0</v>
      </c>
      <c r="BJ137" s="18" t="s">
        <v>77</v>
      </c>
      <c r="BK137" s="217">
        <f>ROUND(I137*H137,2)</f>
        <v>0</v>
      </c>
      <c r="BL137" s="18" t="s">
        <v>141</v>
      </c>
      <c r="BM137" s="216" t="s">
        <v>944</v>
      </c>
    </row>
    <row r="138" s="2" customFormat="1">
      <c r="A138" s="39"/>
      <c r="B138" s="40"/>
      <c r="C138" s="41"/>
      <c r="D138" s="218" t="s">
        <v>143</v>
      </c>
      <c r="E138" s="41"/>
      <c r="F138" s="219" t="s">
        <v>215</v>
      </c>
      <c r="G138" s="41"/>
      <c r="H138" s="41"/>
      <c r="I138" s="220"/>
      <c r="J138" s="41"/>
      <c r="K138" s="41"/>
      <c r="L138" s="45"/>
      <c r="M138" s="221"/>
      <c r="N138" s="222"/>
      <c r="O138" s="85"/>
      <c r="P138" s="85"/>
      <c r="Q138" s="85"/>
      <c r="R138" s="85"/>
      <c r="S138" s="85"/>
      <c r="T138" s="86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T138" s="18" t="s">
        <v>143</v>
      </c>
      <c r="AU138" s="18" t="s">
        <v>79</v>
      </c>
    </row>
    <row r="139" s="13" customFormat="1">
      <c r="A139" s="13"/>
      <c r="B139" s="223"/>
      <c r="C139" s="224"/>
      <c r="D139" s="225" t="s">
        <v>145</v>
      </c>
      <c r="E139" s="226" t="s">
        <v>19</v>
      </c>
      <c r="F139" s="227" t="s">
        <v>945</v>
      </c>
      <c r="G139" s="224"/>
      <c r="H139" s="228">
        <v>282.77999999999997</v>
      </c>
      <c r="I139" s="229"/>
      <c r="J139" s="224"/>
      <c r="K139" s="224"/>
      <c r="L139" s="230"/>
      <c r="M139" s="231"/>
      <c r="N139" s="232"/>
      <c r="O139" s="232"/>
      <c r="P139" s="232"/>
      <c r="Q139" s="232"/>
      <c r="R139" s="232"/>
      <c r="S139" s="232"/>
      <c r="T139" s="23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4" t="s">
        <v>145</v>
      </c>
      <c r="AU139" s="234" t="s">
        <v>79</v>
      </c>
      <c r="AV139" s="13" t="s">
        <v>79</v>
      </c>
      <c r="AW139" s="13" t="s">
        <v>31</v>
      </c>
      <c r="AX139" s="13" t="s">
        <v>69</v>
      </c>
      <c r="AY139" s="234" t="s">
        <v>134</v>
      </c>
    </row>
    <row r="140" s="14" customFormat="1">
      <c r="A140" s="14"/>
      <c r="B140" s="235"/>
      <c r="C140" s="236"/>
      <c r="D140" s="225" t="s">
        <v>145</v>
      </c>
      <c r="E140" s="237" t="s">
        <v>19</v>
      </c>
      <c r="F140" s="238" t="s">
        <v>218</v>
      </c>
      <c r="G140" s="236"/>
      <c r="H140" s="239">
        <v>282.77999999999997</v>
      </c>
      <c r="I140" s="240"/>
      <c r="J140" s="236"/>
      <c r="K140" s="236"/>
      <c r="L140" s="241"/>
      <c r="M140" s="242"/>
      <c r="N140" s="243"/>
      <c r="O140" s="243"/>
      <c r="P140" s="243"/>
      <c r="Q140" s="243"/>
      <c r="R140" s="243"/>
      <c r="S140" s="243"/>
      <c r="T140" s="24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5" t="s">
        <v>145</v>
      </c>
      <c r="AU140" s="245" t="s">
        <v>79</v>
      </c>
      <c r="AV140" s="14" t="s">
        <v>141</v>
      </c>
      <c r="AW140" s="14" t="s">
        <v>31</v>
      </c>
      <c r="AX140" s="14" t="s">
        <v>77</v>
      </c>
      <c r="AY140" s="245" t="s">
        <v>134</v>
      </c>
    </row>
    <row r="141" s="2" customFormat="1" ht="24.15" customHeight="1">
      <c r="A141" s="39"/>
      <c r="B141" s="40"/>
      <c r="C141" s="205" t="s">
        <v>394</v>
      </c>
      <c r="D141" s="205" t="s">
        <v>136</v>
      </c>
      <c r="E141" s="206" t="s">
        <v>220</v>
      </c>
      <c r="F141" s="207" t="s">
        <v>221</v>
      </c>
      <c r="G141" s="208" t="s">
        <v>208</v>
      </c>
      <c r="H141" s="209">
        <v>314.19999999999999</v>
      </c>
      <c r="I141" s="210"/>
      <c r="J141" s="211">
        <f>ROUND(I141*H141,2)</f>
        <v>0</v>
      </c>
      <c r="K141" s="207" t="s">
        <v>140</v>
      </c>
      <c r="L141" s="45"/>
      <c r="M141" s="212" t="s">
        <v>19</v>
      </c>
      <c r="N141" s="213" t="s">
        <v>40</v>
      </c>
      <c r="O141" s="85"/>
      <c r="P141" s="214">
        <f>O141*H141</f>
        <v>0</v>
      </c>
      <c r="Q141" s="214">
        <v>0</v>
      </c>
      <c r="R141" s="214">
        <f>Q141*H141</f>
        <v>0</v>
      </c>
      <c r="S141" s="214">
        <v>0</v>
      </c>
      <c r="T141" s="215">
        <f>S141*H141</f>
        <v>0</v>
      </c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R141" s="216" t="s">
        <v>141</v>
      </c>
      <c r="AT141" s="216" t="s">
        <v>136</v>
      </c>
      <c r="AU141" s="216" t="s">
        <v>79</v>
      </c>
      <c r="AY141" s="18" t="s">
        <v>134</v>
      </c>
      <c r="BE141" s="217">
        <f>IF(N141="základní",J141,0)</f>
        <v>0</v>
      </c>
      <c r="BF141" s="217">
        <f>IF(N141="snížená",J141,0)</f>
        <v>0</v>
      </c>
      <c r="BG141" s="217">
        <f>IF(N141="zákl. přenesená",J141,0)</f>
        <v>0</v>
      </c>
      <c r="BH141" s="217">
        <f>IF(N141="sníž. přenesená",J141,0)</f>
        <v>0</v>
      </c>
      <c r="BI141" s="217">
        <f>IF(N141="nulová",J141,0)</f>
        <v>0</v>
      </c>
      <c r="BJ141" s="18" t="s">
        <v>77</v>
      </c>
      <c r="BK141" s="217">
        <f>ROUND(I141*H141,2)</f>
        <v>0</v>
      </c>
      <c r="BL141" s="18" t="s">
        <v>141</v>
      </c>
      <c r="BM141" s="216" t="s">
        <v>946</v>
      </c>
    </row>
    <row r="142" s="2" customFormat="1">
      <c r="A142" s="39"/>
      <c r="B142" s="40"/>
      <c r="C142" s="41"/>
      <c r="D142" s="218" t="s">
        <v>143</v>
      </c>
      <c r="E142" s="41"/>
      <c r="F142" s="219" t="s">
        <v>223</v>
      </c>
      <c r="G142" s="41"/>
      <c r="H142" s="41"/>
      <c r="I142" s="220"/>
      <c r="J142" s="41"/>
      <c r="K142" s="41"/>
      <c r="L142" s="45"/>
      <c r="M142" s="221"/>
      <c r="N142" s="222"/>
      <c r="O142" s="85"/>
      <c r="P142" s="85"/>
      <c r="Q142" s="85"/>
      <c r="R142" s="85"/>
      <c r="S142" s="85"/>
      <c r="T142" s="86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T142" s="18" t="s">
        <v>143</v>
      </c>
      <c r="AU142" s="18" t="s">
        <v>79</v>
      </c>
    </row>
    <row r="143" s="13" customFormat="1">
      <c r="A143" s="13"/>
      <c r="B143" s="223"/>
      <c r="C143" s="224"/>
      <c r="D143" s="225" t="s">
        <v>145</v>
      </c>
      <c r="E143" s="226" t="s">
        <v>19</v>
      </c>
      <c r="F143" s="227" t="s">
        <v>947</v>
      </c>
      <c r="G143" s="224"/>
      <c r="H143" s="228">
        <v>314.19999999999999</v>
      </c>
      <c r="I143" s="229"/>
      <c r="J143" s="224"/>
      <c r="K143" s="224"/>
      <c r="L143" s="230"/>
      <c r="M143" s="231"/>
      <c r="N143" s="232"/>
      <c r="O143" s="232"/>
      <c r="P143" s="232"/>
      <c r="Q143" s="232"/>
      <c r="R143" s="232"/>
      <c r="S143" s="232"/>
      <c r="T143" s="23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4" t="s">
        <v>145</v>
      </c>
      <c r="AU143" s="234" t="s">
        <v>79</v>
      </c>
      <c r="AV143" s="13" t="s">
        <v>79</v>
      </c>
      <c r="AW143" s="13" t="s">
        <v>31</v>
      </c>
      <c r="AX143" s="13" t="s">
        <v>69</v>
      </c>
      <c r="AY143" s="234" t="s">
        <v>134</v>
      </c>
    </row>
    <row r="144" s="14" customFormat="1">
      <c r="A144" s="14"/>
      <c r="B144" s="235"/>
      <c r="C144" s="236"/>
      <c r="D144" s="225" t="s">
        <v>145</v>
      </c>
      <c r="E144" s="237" t="s">
        <v>19</v>
      </c>
      <c r="F144" s="238" t="s">
        <v>218</v>
      </c>
      <c r="G144" s="236"/>
      <c r="H144" s="239">
        <v>314.19999999999999</v>
      </c>
      <c r="I144" s="240"/>
      <c r="J144" s="236"/>
      <c r="K144" s="236"/>
      <c r="L144" s="241"/>
      <c r="M144" s="242"/>
      <c r="N144" s="243"/>
      <c r="O144" s="243"/>
      <c r="P144" s="243"/>
      <c r="Q144" s="243"/>
      <c r="R144" s="243"/>
      <c r="S144" s="243"/>
      <c r="T144" s="244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5" t="s">
        <v>145</v>
      </c>
      <c r="AU144" s="245" t="s">
        <v>79</v>
      </c>
      <c r="AV144" s="14" t="s">
        <v>141</v>
      </c>
      <c r="AW144" s="14" t="s">
        <v>31</v>
      </c>
      <c r="AX144" s="14" t="s">
        <v>77</v>
      </c>
      <c r="AY144" s="245" t="s">
        <v>134</v>
      </c>
    </row>
    <row r="145" s="2" customFormat="1" ht="16.5" customHeight="1">
      <c r="A145" s="39"/>
      <c r="B145" s="40"/>
      <c r="C145" s="205" t="s">
        <v>948</v>
      </c>
      <c r="D145" s="205" t="s">
        <v>136</v>
      </c>
      <c r="E145" s="206" t="s">
        <v>227</v>
      </c>
      <c r="F145" s="207" t="s">
        <v>228</v>
      </c>
      <c r="G145" s="208" t="s">
        <v>208</v>
      </c>
      <c r="H145" s="209">
        <v>31.420000000000002</v>
      </c>
      <c r="I145" s="210"/>
      <c r="J145" s="211">
        <f>ROUND(I145*H145,2)</f>
        <v>0</v>
      </c>
      <c r="K145" s="207" t="s">
        <v>140</v>
      </c>
      <c r="L145" s="45"/>
      <c r="M145" s="212" t="s">
        <v>19</v>
      </c>
      <c r="N145" s="213" t="s">
        <v>40</v>
      </c>
      <c r="O145" s="85"/>
      <c r="P145" s="214">
        <f>O145*H145</f>
        <v>0</v>
      </c>
      <c r="Q145" s="214">
        <v>0</v>
      </c>
      <c r="R145" s="214">
        <f>Q145*H145</f>
        <v>0</v>
      </c>
      <c r="S145" s="214">
        <v>0</v>
      </c>
      <c r="T145" s="215">
        <f>S145*H145</f>
        <v>0</v>
      </c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R145" s="216" t="s">
        <v>141</v>
      </c>
      <c r="AT145" s="216" t="s">
        <v>136</v>
      </c>
      <c r="AU145" s="216" t="s">
        <v>79</v>
      </c>
      <c r="AY145" s="18" t="s">
        <v>134</v>
      </c>
      <c r="BE145" s="217">
        <f>IF(N145="základní",J145,0)</f>
        <v>0</v>
      </c>
      <c r="BF145" s="217">
        <f>IF(N145="snížená",J145,0)</f>
        <v>0</v>
      </c>
      <c r="BG145" s="217">
        <f>IF(N145="zákl. přenesená",J145,0)</f>
        <v>0</v>
      </c>
      <c r="BH145" s="217">
        <f>IF(N145="sníž. přenesená",J145,0)</f>
        <v>0</v>
      </c>
      <c r="BI145" s="217">
        <f>IF(N145="nulová",J145,0)</f>
        <v>0</v>
      </c>
      <c r="BJ145" s="18" t="s">
        <v>77</v>
      </c>
      <c r="BK145" s="217">
        <f>ROUND(I145*H145,2)</f>
        <v>0</v>
      </c>
      <c r="BL145" s="18" t="s">
        <v>141</v>
      </c>
      <c r="BM145" s="216" t="s">
        <v>949</v>
      </c>
    </row>
    <row r="146" s="2" customFormat="1">
      <c r="A146" s="39"/>
      <c r="B146" s="40"/>
      <c r="C146" s="41"/>
      <c r="D146" s="218" t="s">
        <v>143</v>
      </c>
      <c r="E146" s="41"/>
      <c r="F146" s="219" t="s">
        <v>230</v>
      </c>
      <c r="G146" s="41"/>
      <c r="H146" s="41"/>
      <c r="I146" s="220"/>
      <c r="J146" s="41"/>
      <c r="K146" s="41"/>
      <c r="L146" s="45"/>
      <c r="M146" s="221"/>
      <c r="N146" s="222"/>
      <c r="O146" s="85"/>
      <c r="P146" s="85"/>
      <c r="Q146" s="85"/>
      <c r="R146" s="85"/>
      <c r="S146" s="85"/>
      <c r="T146" s="86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T146" s="18" t="s">
        <v>143</v>
      </c>
      <c r="AU146" s="18" t="s">
        <v>79</v>
      </c>
    </row>
    <row r="147" s="13" customFormat="1">
      <c r="A147" s="13"/>
      <c r="B147" s="223"/>
      <c r="C147" s="224"/>
      <c r="D147" s="225" t="s">
        <v>145</v>
      </c>
      <c r="E147" s="226" t="s">
        <v>19</v>
      </c>
      <c r="F147" s="227" t="s">
        <v>950</v>
      </c>
      <c r="G147" s="224"/>
      <c r="H147" s="228">
        <v>31.420000000000002</v>
      </c>
      <c r="I147" s="229"/>
      <c r="J147" s="224"/>
      <c r="K147" s="224"/>
      <c r="L147" s="230"/>
      <c r="M147" s="231"/>
      <c r="N147" s="232"/>
      <c r="O147" s="232"/>
      <c r="P147" s="232"/>
      <c r="Q147" s="232"/>
      <c r="R147" s="232"/>
      <c r="S147" s="232"/>
      <c r="T147" s="23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4" t="s">
        <v>145</v>
      </c>
      <c r="AU147" s="234" t="s">
        <v>79</v>
      </c>
      <c r="AV147" s="13" t="s">
        <v>79</v>
      </c>
      <c r="AW147" s="13" t="s">
        <v>31</v>
      </c>
      <c r="AX147" s="13" t="s">
        <v>77</v>
      </c>
      <c r="AY147" s="234" t="s">
        <v>134</v>
      </c>
    </row>
    <row r="148" s="2" customFormat="1" ht="24.15" customHeight="1">
      <c r="A148" s="39"/>
      <c r="B148" s="40"/>
      <c r="C148" s="205" t="s">
        <v>8</v>
      </c>
      <c r="D148" s="205" t="s">
        <v>136</v>
      </c>
      <c r="E148" s="206" t="s">
        <v>582</v>
      </c>
      <c r="F148" s="207" t="s">
        <v>583</v>
      </c>
      <c r="G148" s="208" t="s">
        <v>208</v>
      </c>
      <c r="H148" s="209">
        <v>20.350000000000001</v>
      </c>
      <c r="I148" s="210"/>
      <c r="J148" s="211">
        <f>ROUND(I148*H148,2)</f>
        <v>0</v>
      </c>
      <c r="K148" s="207" t="s">
        <v>140</v>
      </c>
      <c r="L148" s="45"/>
      <c r="M148" s="212" t="s">
        <v>19</v>
      </c>
      <c r="N148" s="213" t="s">
        <v>40</v>
      </c>
      <c r="O148" s="85"/>
      <c r="P148" s="214">
        <f>O148*H148</f>
        <v>0</v>
      </c>
      <c r="Q148" s="214">
        <v>0</v>
      </c>
      <c r="R148" s="214">
        <f>Q148*H148</f>
        <v>0</v>
      </c>
      <c r="S148" s="214">
        <v>0</v>
      </c>
      <c r="T148" s="215">
        <f>S148*H148</f>
        <v>0</v>
      </c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R148" s="216" t="s">
        <v>141</v>
      </c>
      <c r="AT148" s="216" t="s">
        <v>136</v>
      </c>
      <c r="AU148" s="216" t="s">
        <v>79</v>
      </c>
      <c r="AY148" s="18" t="s">
        <v>134</v>
      </c>
      <c r="BE148" s="217">
        <f>IF(N148="základní",J148,0)</f>
        <v>0</v>
      </c>
      <c r="BF148" s="217">
        <f>IF(N148="snížená",J148,0)</f>
        <v>0</v>
      </c>
      <c r="BG148" s="217">
        <f>IF(N148="zákl. přenesená",J148,0)</f>
        <v>0</v>
      </c>
      <c r="BH148" s="217">
        <f>IF(N148="sníž. přenesená",J148,0)</f>
        <v>0</v>
      </c>
      <c r="BI148" s="217">
        <f>IF(N148="nulová",J148,0)</f>
        <v>0</v>
      </c>
      <c r="BJ148" s="18" t="s">
        <v>77</v>
      </c>
      <c r="BK148" s="217">
        <f>ROUND(I148*H148,2)</f>
        <v>0</v>
      </c>
      <c r="BL148" s="18" t="s">
        <v>141</v>
      </c>
      <c r="BM148" s="216" t="s">
        <v>951</v>
      </c>
    </row>
    <row r="149" s="2" customFormat="1">
      <c r="A149" s="39"/>
      <c r="B149" s="40"/>
      <c r="C149" s="41"/>
      <c r="D149" s="218" t="s">
        <v>143</v>
      </c>
      <c r="E149" s="41"/>
      <c r="F149" s="219" t="s">
        <v>585</v>
      </c>
      <c r="G149" s="41"/>
      <c r="H149" s="41"/>
      <c r="I149" s="220"/>
      <c r="J149" s="41"/>
      <c r="K149" s="41"/>
      <c r="L149" s="45"/>
      <c r="M149" s="221"/>
      <c r="N149" s="222"/>
      <c r="O149" s="85"/>
      <c r="P149" s="85"/>
      <c r="Q149" s="85"/>
      <c r="R149" s="85"/>
      <c r="S149" s="85"/>
      <c r="T149" s="86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T149" s="18" t="s">
        <v>143</v>
      </c>
      <c r="AU149" s="18" t="s">
        <v>79</v>
      </c>
    </row>
    <row r="150" s="13" customFormat="1">
      <c r="A150" s="13"/>
      <c r="B150" s="223"/>
      <c r="C150" s="224"/>
      <c r="D150" s="225" t="s">
        <v>145</v>
      </c>
      <c r="E150" s="226" t="s">
        <v>19</v>
      </c>
      <c r="F150" s="227" t="s">
        <v>942</v>
      </c>
      <c r="G150" s="224"/>
      <c r="H150" s="228">
        <v>12.35</v>
      </c>
      <c r="I150" s="229"/>
      <c r="J150" s="224"/>
      <c r="K150" s="224"/>
      <c r="L150" s="230"/>
      <c r="M150" s="231"/>
      <c r="N150" s="232"/>
      <c r="O150" s="232"/>
      <c r="P150" s="232"/>
      <c r="Q150" s="232"/>
      <c r="R150" s="232"/>
      <c r="S150" s="232"/>
      <c r="T150" s="23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4" t="s">
        <v>145</v>
      </c>
      <c r="AU150" s="234" t="s">
        <v>79</v>
      </c>
      <c r="AV150" s="13" t="s">
        <v>79</v>
      </c>
      <c r="AW150" s="13" t="s">
        <v>31</v>
      </c>
      <c r="AX150" s="13" t="s">
        <v>69</v>
      </c>
      <c r="AY150" s="234" t="s">
        <v>134</v>
      </c>
    </row>
    <row r="151" s="13" customFormat="1">
      <c r="A151" s="13"/>
      <c r="B151" s="223"/>
      <c r="C151" s="224"/>
      <c r="D151" s="225" t="s">
        <v>145</v>
      </c>
      <c r="E151" s="226" t="s">
        <v>19</v>
      </c>
      <c r="F151" s="227" t="s">
        <v>943</v>
      </c>
      <c r="G151" s="224"/>
      <c r="H151" s="228">
        <v>8</v>
      </c>
      <c r="I151" s="229"/>
      <c r="J151" s="224"/>
      <c r="K151" s="224"/>
      <c r="L151" s="230"/>
      <c r="M151" s="231"/>
      <c r="N151" s="232"/>
      <c r="O151" s="232"/>
      <c r="P151" s="232"/>
      <c r="Q151" s="232"/>
      <c r="R151" s="232"/>
      <c r="S151" s="232"/>
      <c r="T151" s="23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4" t="s">
        <v>145</v>
      </c>
      <c r="AU151" s="234" t="s">
        <v>79</v>
      </c>
      <c r="AV151" s="13" t="s">
        <v>79</v>
      </c>
      <c r="AW151" s="13" t="s">
        <v>31</v>
      </c>
      <c r="AX151" s="13" t="s">
        <v>69</v>
      </c>
      <c r="AY151" s="234" t="s">
        <v>134</v>
      </c>
    </row>
    <row r="152" s="14" customFormat="1">
      <c r="A152" s="14"/>
      <c r="B152" s="235"/>
      <c r="C152" s="236"/>
      <c r="D152" s="225" t="s">
        <v>145</v>
      </c>
      <c r="E152" s="237" t="s">
        <v>19</v>
      </c>
      <c r="F152" s="238" t="s">
        <v>197</v>
      </c>
      <c r="G152" s="236"/>
      <c r="H152" s="239">
        <v>20.350000000000001</v>
      </c>
      <c r="I152" s="240"/>
      <c r="J152" s="236"/>
      <c r="K152" s="236"/>
      <c r="L152" s="241"/>
      <c r="M152" s="242"/>
      <c r="N152" s="243"/>
      <c r="O152" s="243"/>
      <c r="P152" s="243"/>
      <c r="Q152" s="243"/>
      <c r="R152" s="243"/>
      <c r="S152" s="243"/>
      <c r="T152" s="24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5" t="s">
        <v>145</v>
      </c>
      <c r="AU152" s="245" t="s">
        <v>79</v>
      </c>
      <c r="AV152" s="14" t="s">
        <v>141</v>
      </c>
      <c r="AW152" s="14" t="s">
        <v>31</v>
      </c>
      <c r="AX152" s="14" t="s">
        <v>77</v>
      </c>
      <c r="AY152" s="245" t="s">
        <v>134</v>
      </c>
    </row>
    <row r="153" s="2" customFormat="1" ht="24.15" customHeight="1">
      <c r="A153" s="39"/>
      <c r="B153" s="40"/>
      <c r="C153" s="205" t="s">
        <v>159</v>
      </c>
      <c r="D153" s="205" t="s">
        <v>136</v>
      </c>
      <c r="E153" s="206" t="s">
        <v>242</v>
      </c>
      <c r="F153" s="207" t="s">
        <v>243</v>
      </c>
      <c r="G153" s="208" t="s">
        <v>150</v>
      </c>
      <c r="H153" s="209">
        <v>5</v>
      </c>
      <c r="I153" s="210"/>
      <c r="J153" s="211">
        <f>ROUND(I153*H153,2)</f>
        <v>0</v>
      </c>
      <c r="K153" s="207" t="s">
        <v>140</v>
      </c>
      <c r="L153" s="45"/>
      <c r="M153" s="212" t="s">
        <v>19</v>
      </c>
      <c r="N153" s="213" t="s">
        <v>40</v>
      </c>
      <c r="O153" s="85"/>
      <c r="P153" s="214">
        <f>O153*H153</f>
        <v>0</v>
      </c>
      <c r="Q153" s="214">
        <v>0</v>
      </c>
      <c r="R153" s="214">
        <f>Q153*H153</f>
        <v>0</v>
      </c>
      <c r="S153" s="214">
        <v>0</v>
      </c>
      <c r="T153" s="215">
        <f>S153*H153</f>
        <v>0</v>
      </c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R153" s="216" t="s">
        <v>141</v>
      </c>
      <c r="AT153" s="216" t="s">
        <v>136</v>
      </c>
      <c r="AU153" s="216" t="s">
        <v>79</v>
      </c>
      <c r="AY153" s="18" t="s">
        <v>134</v>
      </c>
      <c r="BE153" s="217">
        <f>IF(N153="základní",J153,0)</f>
        <v>0</v>
      </c>
      <c r="BF153" s="217">
        <f>IF(N153="snížená",J153,0)</f>
        <v>0</v>
      </c>
      <c r="BG153" s="217">
        <f>IF(N153="zákl. přenesená",J153,0)</f>
        <v>0</v>
      </c>
      <c r="BH153" s="217">
        <f>IF(N153="sníž. přenesená",J153,0)</f>
        <v>0</v>
      </c>
      <c r="BI153" s="217">
        <f>IF(N153="nulová",J153,0)</f>
        <v>0</v>
      </c>
      <c r="BJ153" s="18" t="s">
        <v>77</v>
      </c>
      <c r="BK153" s="217">
        <f>ROUND(I153*H153,2)</f>
        <v>0</v>
      </c>
      <c r="BL153" s="18" t="s">
        <v>141</v>
      </c>
      <c r="BM153" s="216" t="s">
        <v>952</v>
      </c>
    </row>
    <row r="154" s="2" customFormat="1">
      <c r="A154" s="39"/>
      <c r="B154" s="40"/>
      <c r="C154" s="41"/>
      <c r="D154" s="218" t="s">
        <v>143</v>
      </c>
      <c r="E154" s="41"/>
      <c r="F154" s="219" t="s">
        <v>245</v>
      </c>
      <c r="G154" s="41"/>
      <c r="H154" s="41"/>
      <c r="I154" s="220"/>
      <c r="J154" s="41"/>
      <c r="K154" s="41"/>
      <c r="L154" s="45"/>
      <c r="M154" s="221"/>
      <c r="N154" s="222"/>
      <c r="O154" s="85"/>
      <c r="P154" s="85"/>
      <c r="Q154" s="85"/>
      <c r="R154" s="85"/>
      <c r="S154" s="85"/>
      <c r="T154" s="86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T154" s="18" t="s">
        <v>143</v>
      </c>
      <c r="AU154" s="18" t="s">
        <v>79</v>
      </c>
    </row>
    <row r="155" s="13" customFormat="1">
      <c r="A155" s="13"/>
      <c r="B155" s="223"/>
      <c r="C155" s="224"/>
      <c r="D155" s="225" t="s">
        <v>145</v>
      </c>
      <c r="E155" s="226" t="s">
        <v>19</v>
      </c>
      <c r="F155" s="227" t="s">
        <v>153</v>
      </c>
      <c r="G155" s="224"/>
      <c r="H155" s="228">
        <v>5</v>
      </c>
      <c r="I155" s="229"/>
      <c r="J155" s="224"/>
      <c r="K155" s="224"/>
      <c r="L155" s="230"/>
      <c r="M155" s="231"/>
      <c r="N155" s="232"/>
      <c r="O155" s="232"/>
      <c r="P155" s="232"/>
      <c r="Q155" s="232"/>
      <c r="R155" s="232"/>
      <c r="S155" s="232"/>
      <c r="T155" s="23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4" t="s">
        <v>145</v>
      </c>
      <c r="AU155" s="234" t="s">
        <v>79</v>
      </c>
      <c r="AV155" s="13" t="s">
        <v>79</v>
      </c>
      <c r="AW155" s="13" t="s">
        <v>31</v>
      </c>
      <c r="AX155" s="13" t="s">
        <v>77</v>
      </c>
      <c r="AY155" s="234" t="s">
        <v>134</v>
      </c>
    </row>
    <row r="156" s="2" customFormat="1" ht="24.15" customHeight="1">
      <c r="A156" s="39"/>
      <c r="B156" s="40"/>
      <c r="C156" s="205" t="s">
        <v>587</v>
      </c>
      <c r="D156" s="205" t="s">
        <v>136</v>
      </c>
      <c r="E156" s="206" t="s">
        <v>590</v>
      </c>
      <c r="F156" s="207" t="s">
        <v>591</v>
      </c>
      <c r="G156" s="208" t="s">
        <v>150</v>
      </c>
      <c r="H156" s="209">
        <v>5</v>
      </c>
      <c r="I156" s="210"/>
      <c r="J156" s="211">
        <f>ROUND(I156*H156,2)</f>
        <v>0</v>
      </c>
      <c r="K156" s="207" t="s">
        <v>140</v>
      </c>
      <c r="L156" s="45"/>
      <c r="M156" s="212" t="s">
        <v>19</v>
      </c>
      <c r="N156" s="213" t="s">
        <v>40</v>
      </c>
      <c r="O156" s="85"/>
      <c r="P156" s="214">
        <f>O156*H156</f>
        <v>0</v>
      </c>
      <c r="Q156" s="214">
        <v>0</v>
      </c>
      <c r="R156" s="214">
        <f>Q156*H156</f>
        <v>0</v>
      </c>
      <c r="S156" s="214">
        <v>0</v>
      </c>
      <c r="T156" s="215">
        <f>S156*H156</f>
        <v>0</v>
      </c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R156" s="216" t="s">
        <v>141</v>
      </c>
      <c r="AT156" s="216" t="s">
        <v>136</v>
      </c>
      <c r="AU156" s="216" t="s">
        <v>79</v>
      </c>
      <c r="AY156" s="18" t="s">
        <v>134</v>
      </c>
      <c r="BE156" s="217">
        <f>IF(N156="základní",J156,0)</f>
        <v>0</v>
      </c>
      <c r="BF156" s="217">
        <f>IF(N156="snížená",J156,0)</f>
        <v>0</v>
      </c>
      <c r="BG156" s="217">
        <f>IF(N156="zákl. přenesená",J156,0)</f>
        <v>0</v>
      </c>
      <c r="BH156" s="217">
        <f>IF(N156="sníž. přenesená",J156,0)</f>
        <v>0</v>
      </c>
      <c r="BI156" s="217">
        <f>IF(N156="nulová",J156,0)</f>
        <v>0</v>
      </c>
      <c r="BJ156" s="18" t="s">
        <v>77</v>
      </c>
      <c r="BK156" s="217">
        <f>ROUND(I156*H156,2)</f>
        <v>0</v>
      </c>
      <c r="BL156" s="18" t="s">
        <v>141</v>
      </c>
      <c r="BM156" s="216" t="s">
        <v>953</v>
      </c>
    </row>
    <row r="157" s="2" customFormat="1">
      <c r="A157" s="39"/>
      <c r="B157" s="40"/>
      <c r="C157" s="41"/>
      <c r="D157" s="218" t="s">
        <v>143</v>
      </c>
      <c r="E157" s="41"/>
      <c r="F157" s="219" t="s">
        <v>593</v>
      </c>
      <c r="G157" s="41"/>
      <c r="H157" s="41"/>
      <c r="I157" s="220"/>
      <c r="J157" s="41"/>
      <c r="K157" s="41"/>
      <c r="L157" s="45"/>
      <c r="M157" s="221"/>
      <c r="N157" s="222"/>
      <c r="O157" s="85"/>
      <c r="P157" s="85"/>
      <c r="Q157" s="85"/>
      <c r="R157" s="85"/>
      <c r="S157" s="85"/>
      <c r="T157" s="86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T157" s="18" t="s">
        <v>143</v>
      </c>
      <c r="AU157" s="18" t="s">
        <v>79</v>
      </c>
    </row>
    <row r="158" s="13" customFormat="1">
      <c r="A158" s="13"/>
      <c r="B158" s="223"/>
      <c r="C158" s="224"/>
      <c r="D158" s="225" t="s">
        <v>145</v>
      </c>
      <c r="E158" s="226" t="s">
        <v>19</v>
      </c>
      <c r="F158" s="227" t="s">
        <v>153</v>
      </c>
      <c r="G158" s="224"/>
      <c r="H158" s="228">
        <v>5</v>
      </c>
      <c r="I158" s="229"/>
      <c r="J158" s="224"/>
      <c r="K158" s="224"/>
      <c r="L158" s="230"/>
      <c r="M158" s="231"/>
      <c r="N158" s="232"/>
      <c r="O158" s="232"/>
      <c r="P158" s="232"/>
      <c r="Q158" s="232"/>
      <c r="R158" s="232"/>
      <c r="S158" s="232"/>
      <c r="T158" s="23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4" t="s">
        <v>145</v>
      </c>
      <c r="AU158" s="234" t="s">
        <v>79</v>
      </c>
      <c r="AV158" s="13" t="s">
        <v>79</v>
      </c>
      <c r="AW158" s="13" t="s">
        <v>31</v>
      </c>
      <c r="AX158" s="13" t="s">
        <v>77</v>
      </c>
      <c r="AY158" s="234" t="s">
        <v>134</v>
      </c>
    </row>
    <row r="159" s="2" customFormat="1" ht="37.8" customHeight="1">
      <c r="A159" s="39"/>
      <c r="B159" s="40"/>
      <c r="C159" s="205" t="s">
        <v>589</v>
      </c>
      <c r="D159" s="205" t="s">
        <v>136</v>
      </c>
      <c r="E159" s="206" t="s">
        <v>247</v>
      </c>
      <c r="F159" s="207" t="s">
        <v>248</v>
      </c>
      <c r="G159" s="208" t="s">
        <v>208</v>
      </c>
      <c r="H159" s="209">
        <v>667.46000000000004</v>
      </c>
      <c r="I159" s="210"/>
      <c r="J159" s="211">
        <f>ROUND(I159*H159,2)</f>
        <v>0</v>
      </c>
      <c r="K159" s="207" t="s">
        <v>140</v>
      </c>
      <c r="L159" s="45"/>
      <c r="M159" s="212" t="s">
        <v>19</v>
      </c>
      <c r="N159" s="213" t="s">
        <v>40</v>
      </c>
      <c r="O159" s="85"/>
      <c r="P159" s="214">
        <f>O159*H159</f>
        <v>0</v>
      </c>
      <c r="Q159" s="214">
        <v>0</v>
      </c>
      <c r="R159" s="214">
        <f>Q159*H159</f>
        <v>0</v>
      </c>
      <c r="S159" s="214">
        <v>0</v>
      </c>
      <c r="T159" s="215">
        <f>S159*H159</f>
        <v>0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16" t="s">
        <v>141</v>
      </c>
      <c r="AT159" s="216" t="s">
        <v>136</v>
      </c>
      <c r="AU159" s="216" t="s">
        <v>79</v>
      </c>
      <c r="AY159" s="18" t="s">
        <v>134</v>
      </c>
      <c r="BE159" s="217">
        <f>IF(N159="základní",J159,0)</f>
        <v>0</v>
      </c>
      <c r="BF159" s="217">
        <f>IF(N159="snížená",J159,0)</f>
        <v>0</v>
      </c>
      <c r="BG159" s="217">
        <f>IF(N159="zákl. přenesená",J159,0)</f>
        <v>0</v>
      </c>
      <c r="BH159" s="217">
        <f>IF(N159="sníž. přenesená",J159,0)</f>
        <v>0</v>
      </c>
      <c r="BI159" s="217">
        <f>IF(N159="nulová",J159,0)</f>
        <v>0</v>
      </c>
      <c r="BJ159" s="18" t="s">
        <v>77</v>
      </c>
      <c r="BK159" s="217">
        <f>ROUND(I159*H159,2)</f>
        <v>0</v>
      </c>
      <c r="BL159" s="18" t="s">
        <v>141</v>
      </c>
      <c r="BM159" s="216" t="s">
        <v>954</v>
      </c>
    </row>
    <row r="160" s="2" customFormat="1">
      <c r="A160" s="39"/>
      <c r="B160" s="40"/>
      <c r="C160" s="41"/>
      <c r="D160" s="218" t="s">
        <v>143</v>
      </c>
      <c r="E160" s="41"/>
      <c r="F160" s="219" t="s">
        <v>250</v>
      </c>
      <c r="G160" s="41"/>
      <c r="H160" s="41"/>
      <c r="I160" s="220"/>
      <c r="J160" s="41"/>
      <c r="K160" s="41"/>
      <c r="L160" s="45"/>
      <c r="M160" s="221"/>
      <c r="N160" s="222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143</v>
      </c>
      <c r="AU160" s="18" t="s">
        <v>79</v>
      </c>
    </row>
    <row r="161" s="13" customFormat="1">
      <c r="A161" s="13"/>
      <c r="B161" s="223"/>
      <c r="C161" s="224"/>
      <c r="D161" s="225" t="s">
        <v>145</v>
      </c>
      <c r="E161" s="226" t="s">
        <v>19</v>
      </c>
      <c r="F161" s="227" t="s">
        <v>955</v>
      </c>
      <c r="G161" s="224"/>
      <c r="H161" s="228">
        <v>203</v>
      </c>
      <c r="I161" s="229"/>
      <c r="J161" s="224"/>
      <c r="K161" s="224"/>
      <c r="L161" s="230"/>
      <c r="M161" s="231"/>
      <c r="N161" s="232"/>
      <c r="O161" s="232"/>
      <c r="P161" s="232"/>
      <c r="Q161" s="232"/>
      <c r="R161" s="232"/>
      <c r="S161" s="232"/>
      <c r="T161" s="23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4" t="s">
        <v>145</v>
      </c>
      <c r="AU161" s="234" t="s">
        <v>79</v>
      </c>
      <c r="AV161" s="13" t="s">
        <v>79</v>
      </c>
      <c r="AW161" s="13" t="s">
        <v>31</v>
      </c>
      <c r="AX161" s="13" t="s">
        <v>69</v>
      </c>
      <c r="AY161" s="234" t="s">
        <v>134</v>
      </c>
    </row>
    <row r="162" s="13" customFormat="1">
      <c r="A162" s="13"/>
      <c r="B162" s="223"/>
      <c r="C162" s="224"/>
      <c r="D162" s="225" t="s">
        <v>145</v>
      </c>
      <c r="E162" s="226" t="s">
        <v>19</v>
      </c>
      <c r="F162" s="227" t="s">
        <v>956</v>
      </c>
      <c r="G162" s="224"/>
      <c r="H162" s="228">
        <v>7.5</v>
      </c>
      <c r="I162" s="229"/>
      <c r="J162" s="224"/>
      <c r="K162" s="224"/>
      <c r="L162" s="230"/>
      <c r="M162" s="231"/>
      <c r="N162" s="232"/>
      <c r="O162" s="232"/>
      <c r="P162" s="232"/>
      <c r="Q162" s="232"/>
      <c r="R162" s="232"/>
      <c r="S162" s="232"/>
      <c r="T162" s="23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4" t="s">
        <v>145</v>
      </c>
      <c r="AU162" s="234" t="s">
        <v>79</v>
      </c>
      <c r="AV162" s="13" t="s">
        <v>79</v>
      </c>
      <c r="AW162" s="13" t="s">
        <v>31</v>
      </c>
      <c r="AX162" s="13" t="s">
        <v>69</v>
      </c>
      <c r="AY162" s="234" t="s">
        <v>134</v>
      </c>
    </row>
    <row r="163" s="13" customFormat="1">
      <c r="A163" s="13"/>
      <c r="B163" s="223"/>
      <c r="C163" s="224"/>
      <c r="D163" s="225" t="s">
        <v>145</v>
      </c>
      <c r="E163" s="226" t="s">
        <v>19</v>
      </c>
      <c r="F163" s="227" t="s">
        <v>957</v>
      </c>
      <c r="G163" s="224"/>
      <c r="H163" s="228">
        <v>100</v>
      </c>
      <c r="I163" s="229"/>
      <c r="J163" s="224"/>
      <c r="K163" s="224"/>
      <c r="L163" s="230"/>
      <c r="M163" s="231"/>
      <c r="N163" s="232"/>
      <c r="O163" s="232"/>
      <c r="P163" s="232"/>
      <c r="Q163" s="232"/>
      <c r="R163" s="232"/>
      <c r="S163" s="232"/>
      <c r="T163" s="23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4" t="s">
        <v>145</v>
      </c>
      <c r="AU163" s="234" t="s">
        <v>79</v>
      </c>
      <c r="AV163" s="13" t="s">
        <v>79</v>
      </c>
      <c r="AW163" s="13" t="s">
        <v>31</v>
      </c>
      <c r="AX163" s="13" t="s">
        <v>69</v>
      </c>
      <c r="AY163" s="234" t="s">
        <v>134</v>
      </c>
    </row>
    <row r="164" s="13" customFormat="1">
      <c r="A164" s="13"/>
      <c r="B164" s="223"/>
      <c r="C164" s="224"/>
      <c r="D164" s="225" t="s">
        <v>145</v>
      </c>
      <c r="E164" s="226" t="s">
        <v>19</v>
      </c>
      <c r="F164" s="227" t="s">
        <v>958</v>
      </c>
      <c r="G164" s="224"/>
      <c r="H164" s="228">
        <v>314.19999999999999</v>
      </c>
      <c r="I164" s="229"/>
      <c r="J164" s="224"/>
      <c r="K164" s="224"/>
      <c r="L164" s="230"/>
      <c r="M164" s="231"/>
      <c r="N164" s="232"/>
      <c r="O164" s="232"/>
      <c r="P164" s="232"/>
      <c r="Q164" s="232"/>
      <c r="R164" s="232"/>
      <c r="S164" s="232"/>
      <c r="T164" s="23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4" t="s">
        <v>145</v>
      </c>
      <c r="AU164" s="234" t="s">
        <v>79</v>
      </c>
      <c r="AV164" s="13" t="s">
        <v>79</v>
      </c>
      <c r="AW164" s="13" t="s">
        <v>31</v>
      </c>
      <c r="AX164" s="13" t="s">
        <v>69</v>
      </c>
      <c r="AY164" s="234" t="s">
        <v>134</v>
      </c>
    </row>
    <row r="165" s="13" customFormat="1">
      <c r="A165" s="13"/>
      <c r="B165" s="223"/>
      <c r="C165" s="224"/>
      <c r="D165" s="225" t="s">
        <v>145</v>
      </c>
      <c r="E165" s="226" t="s">
        <v>19</v>
      </c>
      <c r="F165" s="227" t="s">
        <v>959</v>
      </c>
      <c r="G165" s="224"/>
      <c r="H165" s="228">
        <v>15</v>
      </c>
      <c r="I165" s="229"/>
      <c r="J165" s="224"/>
      <c r="K165" s="224"/>
      <c r="L165" s="230"/>
      <c r="M165" s="231"/>
      <c r="N165" s="232"/>
      <c r="O165" s="232"/>
      <c r="P165" s="232"/>
      <c r="Q165" s="232"/>
      <c r="R165" s="232"/>
      <c r="S165" s="232"/>
      <c r="T165" s="23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4" t="s">
        <v>145</v>
      </c>
      <c r="AU165" s="234" t="s">
        <v>79</v>
      </c>
      <c r="AV165" s="13" t="s">
        <v>79</v>
      </c>
      <c r="AW165" s="13" t="s">
        <v>31</v>
      </c>
      <c r="AX165" s="13" t="s">
        <v>69</v>
      </c>
      <c r="AY165" s="234" t="s">
        <v>134</v>
      </c>
    </row>
    <row r="166" s="13" customFormat="1">
      <c r="A166" s="13"/>
      <c r="B166" s="223"/>
      <c r="C166" s="224"/>
      <c r="D166" s="225" t="s">
        <v>145</v>
      </c>
      <c r="E166" s="226" t="s">
        <v>19</v>
      </c>
      <c r="F166" s="227" t="s">
        <v>960</v>
      </c>
      <c r="G166" s="224"/>
      <c r="H166" s="228">
        <v>7.4100000000000001</v>
      </c>
      <c r="I166" s="229"/>
      <c r="J166" s="224"/>
      <c r="K166" s="224"/>
      <c r="L166" s="230"/>
      <c r="M166" s="231"/>
      <c r="N166" s="232"/>
      <c r="O166" s="232"/>
      <c r="P166" s="232"/>
      <c r="Q166" s="232"/>
      <c r="R166" s="232"/>
      <c r="S166" s="232"/>
      <c r="T166" s="23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4" t="s">
        <v>145</v>
      </c>
      <c r="AU166" s="234" t="s">
        <v>79</v>
      </c>
      <c r="AV166" s="13" t="s">
        <v>79</v>
      </c>
      <c r="AW166" s="13" t="s">
        <v>31</v>
      </c>
      <c r="AX166" s="13" t="s">
        <v>69</v>
      </c>
      <c r="AY166" s="234" t="s">
        <v>134</v>
      </c>
    </row>
    <row r="167" s="13" customFormat="1">
      <c r="A167" s="13"/>
      <c r="B167" s="223"/>
      <c r="C167" s="224"/>
      <c r="D167" s="225" t="s">
        <v>145</v>
      </c>
      <c r="E167" s="226" t="s">
        <v>19</v>
      </c>
      <c r="F167" s="227" t="s">
        <v>961</v>
      </c>
      <c r="G167" s="224"/>
      <c r="H167" s="228">
        <v>20.350000000000001</v>
      </c>
      <c r="I167" s="229"/>
      <c r="J167" s="224"/>
      <c r="K167" s="224"/>
      <c r="L167" s="230"/>
      <c r="M167" s="231"/>
      <c r="N167" s="232"/>
      <c r="O167" s="232"/>
      <c r="P167" s="232"/>
      <c r="Q167" s="232"/>
      <c r="R167" s="232"/>
      <c r="S167" s="232"/>
      <c r="T167" s="23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4" t="s">
        <v>145</v>
      </c>
      <c r="AU167" s="234" t="s">
        <v>79</v>
      </c>
      <c r="AV167" s="13" t="s">
        <v>79</v>
      </c>
      <c r="AW167" s="13" t="s">
        <v>31</v>
      </c>
      <c r="AX167" s="13" t="s">
        <v>69</v>
      </c>
      <c r="AY167" s="234" t="s">
        <v>134</v>
      </c>
    </row>
    <row r="168" s="14" customFormat="1">
      <c r="A168" s="14"/>
      <c r="B168" s="235"/>
      <c r="C168" s="236"/>
      <c r="D168" s="225" t="s">
        <v>145</v>
      </c>
      <c r="E168" s="237" t="s">
        <v>19</v>
      </c>
      <c r="F168" s="238" t="s">
        <v>197</v>
      </c>
      <c r="G168" s="236"/>
      <c r="H168" s="239">
        <v>667.46000000000004</v>
      </c>
      <c r="I168" s="240"/>
      <c r="J168" s="236"/>
      <c r="K168" s="236"/>
      <c r="L168" s="241"/>
      <c r="M168" s="242"/>
      <c r="N168" s="243"/>
      <c r="O168" s="243"/>
      <c r="P168" s="243"/>
      <c r="Q168" s="243"/>
      <c r="R168" s="243"/>
      <c r="S168" s="243"/>
      <c r="T168" s="24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45" t="s">
        <v>145</v>
      </c>
      <c r="AU168" s="245" t="s">
        <v>79</v>
      </c>
      <c r="AV168" s="14" t="s">
        <v>141</v>
      </c>
      <c r="AW168" s="14" t="s">
        <v>31</v>
      </c>
      <c r="AX168" s="14" t="s">
        <v>77</v>
      </c>
      <c r="AY168" s="245" t="s">
        <v>134</v>
      </c>
    </row>
    <row r="169" s="2" customFormat="1" ht="37.8" customHeight="1">
      <c r="A169" s="39"/>
      <c r="B169" s="40"/>
      <c r="C169" s="205" t="s">
        <v>403</v>
      </c>
      <c r="D169" s="205" t="s">
        <v>136</v>
      </c>
      <c r="E169" s="206" t="s">
        <v>260</v>
      </c>
      <c r="F169" s="207" t="s">
        <v>261</v>
      </c>
      <c r="G169" s="208" t="s">
        <v>208</v>
      </c>
      <c r="H169" s="209">
        <v>1500</v>
      </c>
      <c r="I169" s="210"/>
      <c r="J169" s="211">
        <f>ROUND(I169*H169,2)</f>
        <v>0</v>
      </c>
      <c r="K169" s="207" t="s">
        <v>140</v>
      </c>
      <c r="L169" s="45"/>
      <c r="M169" s="212" t="s">
        <v>19</v>
      </c>
      <c r="N169" s="213" t="s">
        <v>40</v>
      </c>
      <c r="O169" s="85"/>
      <c r="P169" s="214">
        <f>O169*H169</f>
        <v>0</v>
      </c>
      <c r="Q169" s="214">
        <v>0</v>
      </c>
      <c r="R169" s="214">
        <f>Q169*H169</f>
        <v>0</v>
      </c>
      <c r="S169" s="214">
        <v>0</v>
      </c>
      <c r="T169" s="215">
        <f>S169*H169</f>
        <v>0</v>
      </c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R169" s="216" t="s">
        <v>141</v>
      </c>
      <c r="AT169" s="216" t="s">
        <v>136</v>
      </c>
      <c r="AU169" s="216" t="s">
        <v>79</v>
      </c>
      <c r="AY169" s="18" t="s">
        <v>134</v>
      </c>
      <c r="BE169" s="217">
        <f>IF(N169="základní",J169,0)</f>
        <v>0</v>
      </c>
      <c r="BF169" s="217">
        <f>IF(N169="snížená",J169,0)</f>
        <v>0</v>
      </c>
      <c r="BG169" s="217">
        <f>IF(N169="zákl. přenesená",J169,0)</f>
        <v>0</v>
      </c>
      <c r="BH169" s="217">
        <f>IF(N169="sníž. přenesená",J169,0)</f>
        <v>0</v>
      </c>
      <c r="BI169" s="217">
        <f>IF(N169="nulová",J169,0)</f>
        <v>0</v>
      </c>
      <c r="BJ169" s="18" t="s">
        <v>77</v>
      </c>
      <c r="BK169" s="217">
        <f>ROUND(I169*H169,2)</f>
        <v>0</v>
      </c>
      <c r="BL169" s="18" t="s">
        <v>141</v>
      </c>
      <c r="BM169" s="216" t="s">
        <v>962</v>
      </c>
    </row>
    <row r="170" s="2" customFormat="1">
      <c r="A170" s="39"/>
      <c r="B170" s="40"/>
      <c r="C170" s="41"/>
      <c r="D170" s="218" t="s">
        <v>143</v>
      </c>
      <c r="E170" s="41"/>
      <c r="F170" s="219" t="s">
        <v>263</v>
      </c>
      <c r="G170" s="41"/>
      <c r="H170" s="41"/>
      <c r="I170" s="220"/>
      <c r="J170" s="41"/>
      <c r="K170" s="41"/>
      <c r="L170" s="45"/>
      <c r="M170" s="221"/>
      <c r="N170" s="222"/>
      <c r="O170" s="85"/>
      <c r="P170" s="85"/>
      <c r="Q170" s="85"/>
      <c r="R170" s="85"/>
      <c r="S170" s="85"/>
      <c r="T170" s="86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T170" s="18" t="s">
        <v>143</v>
      </c>
      <c r="AU170" s="18" t="s">
        <v>79</v>
      </c>
    </row>
    <row r="171" s="13" customFormat="1">
      <c r="A171" s="13"/>
      <c r="B171" s="223"/>
      <c r="C171" s="224"/>
      <c r="D171" s="225" t="s">
        <v>145</v>
      </c>
      <c r="E171" s="226" t="s">
        <v>19</v>
      </c>
      <c r="F171" s="227" t="s">
        <v>963</v>
      </c>
      <c r="G171" s="224"/>
      <c r="H171" s="228">
        <v>1500</v>
      </c>
      <c r="I171" s="229"/>
      <c r="J171" s="224"/>
      <c r="K171" s="224"/>
      <c r="L171" s="230"/>
      <c r="M171" s="231"/>
      <c r="N171" s="232"/>
      <c r="O171" s="232"/>
      <c r="P171" s="232"/>
      <c r="Q171" s="232"/>
      <c r="R171" s="232"/>
      <c r="S171" s="232"/>
      <c r="T171" s="23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34" t="s">
        <v>145</v>
      </c>
      <c r="AU171" s="234" t="s">
        <v>79</v>
      </c>
      <c r="AV171" s="13" t="s">
        <v>79</v>
      </c>
      <c r="AW171" s="13" t="s">
        <v>31</v>
      </c>
      <c r="AX171" s="13" t="s">
        <v>77</v>
      </c>
      <c r="AY171" s="234" t="s">
        <v>134</v>
      </c>
    </row>
    <row r="172" s="2" customFormat="1" ht="24.15" customHeight="1">
      <c r="A172" s="39"/>
      <c r="B172" s="40"/>
      <c r="C172" s="205" t="s">
        <v>169</v>
      </c>
      <c r="D172" s="205" t="s">
        <v>136</v>
      </c>
      <c r="E172" s="206" t="s">
        <v>266</v>
      </c>
      <c r="F172" s="207" t="s">
        <v>267</v>
      </c>
      <c r="G172" s="208" t="s">
        <v>208</v>
      </c>
      <c r="H172" s="209">
        <v>870.46000000000004</v>
      </c>
      <c r="I172" s="210"/>
      <c r="J172" s="211">
        <f>ROUND(I172*H172,2)</f>
        <v>0</v>
      </c>
      <c r="K172" s="207" t="s">
        <v>140</v>
      </c>
      <c r="L172" s="45"/>
      <c r="M172" s="212" t="s">
        <v>19</v>
      </c>
      <c r="N172" s="213" t="s">
        <v>40</v>
      </c>
      <c r="O172" s="85"/>
      <c r="P172" s="214">
        <f>O172*H172</f>
        <v>0</v>
      </c>
      <c r="Q172" s="214">
        <v>0</v>
      </c>
      <c r="R172" s="214">
        <f>Q172*H172</f>
        <v>0</v>
      </c>
      <c r="S172" s="214">
        <v>0</v>
      </c>
      <c r="T172" s="215">
        <f>S172*H172</f>
        <v>0</v>
      </c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R172" s="216" t="s">
        <v>141</v>
      </c>
      <c r="AT172" s="216" t="s">
        <v>136</v>
      </c>
      <c r="AU172" s="216" t="s">
        <v>79</v>
      </c>
      <c r="AY172" s="18" t="s">
        <v>134</v>
      </c>
      <c r="BE172" s="217">
        <f>IF(N172="základní",J172,0)</f>
        <v>0</v>
      </c>
      <c r="BF172" s="217">
        <f>IF(N172="snížená",J172,0)</f>
        <v>0</v>
      </c>
      <c r="BG172" s="217">
        <f>IF(N172="zákl. přenesená",J172,0)</f>
        <v>0</v>
      </c>
      <c r="BH172" s="217">
        <f>IF(N172="sníž. přenesená",J172,0)</f>
        <v>0</v>
      </c>
      <c r="BI172" s="217">
        <f>IF(N172="nulová",J172,0)</f>
        <v>0</v>
      </c>
      <c r="BJ172" s="18" t="s">
        <v>77</v>
      </c>
      <c r="BK172" s="217">
        <f>ROUND(I172*H172,2)</f>
        <v>0</v>
      </c>
      <c r="BL172" s="18" t="s">
        <v>141</v>
      </c>
      <c r="BM172" s="216" t="s">
        <v>964</v>
      </c>
    </row>
    <row r="173" s="2" customFormat="1">
      <c r="A173" s="39"/>
      <c r="B173" s="40"/>
      <c r="C173" s="41"/>
      <c r="D173" s="218" t="s">
        <v>143</v>
      </c>
      <c r="E173" s="41"/>
      <c r="F173" s="219" t="s">
        <v>269</v>
      </c>
      <c r="G173" s="41"/>
      <c r="H173" s="41"/>
      <c r="I173" s="220"/>
      <c r="J173" s="41"/>
      <c r="K173" s="41"/>
      <c r="L173" s="45"/>
      <c r="M173" s="221"/>
      <c r="N173" s="222"/>
      <c r="O173" s="85"/>
      <c r="P173" s="85"/>
      <c r="Q173" s="85"/>
      <c r="R173" s="85"/>
      <c r="S173" s="85"/>
      <c r="T173" s="86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T173" s="18" t="s">
        <v>143</v>
      </c>
      <c r="AU173" s="18" t="s">
        <v>79</v>
      </c>
    </row>
    <row r="174" s="13" customFormat="1">
      <c r="A174" s="13"/>
      <c r="B174" s="223"/>
      <c r="C174" s="224"/>
      <c r="D174" s="225" t="s">
        <v>145</v>
      </c>
      <c r="E174" s="226" t="s">
        <v>19</v>
      </c>
      <c r="F174" s="227" t="s">
        <v>965</v>
      </c>
      <c r="G174" s="224"/>
      <c r="H174" s="228">
        <v>406</v>
      </c>
      <c r="I174" s="229"/>
      <c r="J174" s="224"/>
      <c r="K174" s="224"/>
      <c r="L174" s="230"/>
      <c r="M174" s="231"/>
      <c r="N174" s="232"/>
      <c r="O174" s="232"/>
      <c r="P174" s="232"/>
      <c r="Q174" s="232"/>
      <c r="R174" s="232"/>
      <c r="S174" s="232"/>
      <c r="T174" s="23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4" t="s">
        <v>145</v>
      </c>
      <c r="AU174" s="234" t="s">
        <v>79</v>
      </c>
      <c r="AV174" s="13" t="s">
        <v>79</v>
      </c>
      <c r="AW174" s="13" t="s">
        <v>31</v>
      </c>
      <c r="AX174" s="13" t="s">
        <v>69</v>
      </c>
      <c r="AY174" s="234" t="s">
        <v>134</v>
      </c>
    </row>
    <row r="175" s="13" customFormat="1">
      <c r="A175" s="13"/>
      <c r="B175" s="223"/>
      <c r="C175" s="224"/>
      <c r="D175" s="225" t="s">
        <v>145</v>
      </c>
      <c r="E175" s="226" t="s">
        <v>19</v>
      </c>
      <c r="F175" s="227" t="s">
        <v>956</v>
      </c>
      <c r="G175" s="224"/>
      <c r="H175" s="228">
        <v>7.5</v>
      </c>
      <c r="I175" s="229"/>
      <c r="J175" s="224"/>
      <c r="K175" s="224"/>
      <c r="L175" s="230"/>
      <c r="M175" s="231"/>
      <c r="N175" s="232"/>
      <c r="O175" s="232"/>
      <c r="P175" s="232"/>
      <c r="Q175" s="232"/>
      <c r="R175" s="232"/>
      <c r="S175" s="232"/>
      <c r="T175" s="23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T175" s="234" t="s">
        <v>145</v>
      </c>
      <c r="AU175" s="234" t="s">
        <v>79</v>
      </c>
      <c r="AV175" s="13" t="s">
        <v>79</v>
      </c>
      <c r="AW175" s="13" t="s">
        <v>31</v>
      </c>
      <c r="AX175" s="13" t="s">
        <v>69</v>
      </c>
      <c r="AY175" s="234" t="s">
        <v>134</v>
      </c>
    </row>
    <row r="176" s="13" customFormat="1">
      <c r="A176" s="13"/>
      <c r="B176" s="223"/>
      <c r="C176" s="224"/>
      <c r="D176" s="225" t="s">
        <v>145</v>
      </c>
      <c r="E176" s="226" t="s">
        <v>19</v>
      </c>
      <c r="F176" s="227" t="s">
        <v>966</v>
      </c>
      <c r="G176" s="224"/>
      <c r="H176" s="228">
        <v>100</v>
      </c>
      <c r="I176" s="229"/>
      <c r="J176" s="224"/>
      <c r="K176" s="224"/>
      <c r="L176" s="230"/>
      <c r="M176" s="231"/>
      <c r="N176" s="232"/>
      <c r="O176" s="232"/>
      <c r="P176" s="232"/>
      <c r="Q176" s="232"/>
      <c r="R176" s="232"/>
      <c r="S176" s="232"/>
      <c r="T176" s="23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4" t="s">
        <v>145</v>
      </c>
      <c r="AU176" s="234" t="s">
        <v>79</v>
      </c>
      <c r="AV176" s="13" t="s">
        <v>79</v>
      </c>
      <c r="AW176" s="13" t="s">
        <v>31</v>
      </c>
      <c r="AX176" s="13" t="s">
        <v>69</v>
      </c>
      <c r="AY176" s="234" t="s">
        <v>134</v>
      </c>
    </row>
    <row r="177" s="13" customFormat="1">
      <c r="A177" s="13"/>
      <c r="B177" s="223"/>
      <c r="C177" s="224"/>
      <c r="D177" s="225" t="s">
        <v>145</v>
      </c>
      <c r="E177" s="226" t="s">
        <v>19</v>
      </c>
      <c r="F177" s="227" t="s">
        <v>958</v>
      </c>
      <c r="G177" s="224"/>
      <c r="H177" s="228">
        <v>314.19999999999999</v>
      </c>
      <c r="I177" s="229"/>
      <c r="J177" s="224"/>
      <c r="K177" s="224"/>
      <c r="L177" s="230"/>
      <c r="M177" s="231"/>
      <c r="N177" s="232"/>
      <c r="O177" s="232"/>
      <c r="P177" s="232"/>
      <c r="Q177" s="232"/>
      <c r="R177" s="232"/>
      <c r="S177" s="232"/>
      <c r="T177" s="23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4" t="s">
        <v>145</v>
      </c>
      <c r="AU177" s="234" t="s">
        <v>79</v>
      </c>
      <c r="AV177" s="13" t="s">
        <v>79</v>
      </c>
      <c r="AW177" s="13" t="s">
        <v>31</v>
      </c>
      <c r="AX177" s="13" t="s">
        <v>69</v>
      </c>
      <c r="AY177" s="234" t="s">
        <v>134</v>
      </c>
    </row>
    <row r="178" s="13" customFormat="1">
      <c r="A178" s="13"/>
      <c r="B178" s="223"/>
      <c r="C178" s="224"/>
      <c r="D178" s="225" t="s">
        <v>145</v>
      </c>
      <c r="E178" s="226" t="s">
        <v>19</v>
      </c>
      <c r="F178" s="227" t="s">
        <v>959</v>
      </c>
      <c r="G178" s="224"/>
      <c r="H178" s="228">
        <v>15</v>
      </c>
      <c r="I178" s="229"/>
      <c r="J178" s="224"/>
      <c r="K178" s="224"/>
      <c r="L178" s="230"/>
      <c r="M178" s="231"/>
      <c r="N178" s="232"/>
      <c r="O178" s="232"/>
      <c r="P178" s="232"/>
      <c r="Q178" s="232"/>
      <c r="R178" s="232"/>
      <c r="S178" s="232"/>
      <c r="T178" s="23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T178" s="234" t="s">
        <v>145</v>
      </c>
      <c r="AU178" s="234" t="s">
        <v>79</v>
      </c>
      <c r="AV178" s="13" t="s">
        <v>79</v>
      </c>
      <c r="AW178" s="13" t="s">
        <v>31</v>
      </c>
      <c r="AX178" s="13" t="s">
        <v>69</v>
      </c>
      <c r="AY178" s="234" t="s">
        <v>134</v>
      </c>
    </row>
    <row r="179" s="13" customFormat="1">
      <c r="A179" s="13"/>
      <c r="B179" s="223"/>
      <c r="C179" s="224"/>
      <c r="D179" s="225" t="s">
        <v>145</v>
      </c>
      <c r="E179" s="226" t="s">
        <v>19</v>
      </c>
      <c r="F179" s="227" t="s">
        <v>960</v>
      </c>
      <c r="G179" s="224"/>
      <c r="H179" s="228">
        <v>7.4100000000000001</v>
      </c>
      <c r="I179" s="229"/>
      <c r="J179" s="224"/>
      <c r="K179" s="224"/>
      <c r="L179" s="230"/>
      <c r="M179" s="231"/>
      <c r="N179" s="232"/>
      <c r="O179" s="232"/>
      <c r="P179" s="232"/>
      <c r="Q179" s="232"/>
      <c r="R179" s="232"/>
      <c r="S179" s="232"/>
      <c r="T179" s="23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34" t="s">
        <v>145</v>
      </c>
      <c r="AU179" s="234" t="s">
        <v>79</v>
      </c>
      <c r="AV179" s="13" t="s">
        <v>79</v>
      </c>
      <c r="AW179" s="13" t="s">
        <v>31</v>
      </c>
      <c r="AX179" s="13" t="s">
        <v>69</v>
      </c>
      <c r="AY179" s="234" t="s">
        <v>134</v>
      </c>
    </row>
    <row r="180" s="13" customFormat="1">
      <c r="A180" s="13"/>
      <c r="B180" s="223"/>
      <c r="C180" s="224"/>
      <c r="D180" s="225" t="s">
        <v>145</v>
      </c>
      <c r="E180" s="226" t="s">
        <v>19</v>
      </c>
      <c r="F180" s="227" t="s">
        <v>961</v>
      </c>
      <c r="G180" s="224"/>
      <c r="H180" s="228">
        <v>20.350000000000001</v>
      </c>
      <c r="I180" s="229"/>
      <c r="J180" s="224"/>
      <c r="K180" s="224"/>
      <c r="L180" s="230"/>
      <c r="M180" s="231"/>
      <c r="N180" s="232"/>
      <c r="O180" s="232"/>
      <c r="P180" s="232"/>
      <c r="Q180" s="232"/>
      <c r="R180" s="232"/>
      <c r="S180" s="232"/>
      <c r="T180" s="23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T180" s="234" t="s">
        <v>145</v>
      </c>
      <c r="AU180" s="234" t="s">
        <v>79</v>
      </c>
      <c r="AV180" s="13" t="s">
        <v>79</v>
      </c>
      <c r="AW180" s="13" t="s">
        <v>31</v>
      </c>
      <c r="AX180" s="13" t="s">
        <v>69</v>
      </c>
      <c r="AY180" s="234" t="s">
        <v>134</v>
      </c>
    </row>
    <row r="181" s="14" customFormat="1">
      <c r="A181" s="14"/>
      <c r="B181" s="235"/>
      <c r="C181" s="236"/>
      <c r="D181" s="225" t="s">
        <v>145</v>
      </c>
      <c r="E181" s="237" t="s">
        <v>19</v>
      </c>
      <c r="F181" s="238" t="s">
        <v>197</v>
      </c>
      <c r="G181" s="236"/>
      <c r="H181" s="239">
        <v>870.46000000000004</v>
      </c>
      <c r="I181" s="240"/>
      <c r="J181" s="236"/>
      <c r="K181" s="236"/>
      <c r="L181" s="241"/>
      <c r="M181" s="242"/>
      <c r="N181" s="243"/>
      <c r="O181" s="243"/>
      <c r="P181" s="243"/>
      <c r="Q181" s="243"/>
      <c r="R181" s="243"/>
      <c r="S181" s="243"/>
      <c r="T181" s="24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5" t="s">
        <v>145</v>
      </c>
      <c r="AU181" s="245" t="s">
        <v>79</v>
      </c>
      <c r="AV181" s="14" t="s">
        <v>141</v>
      </c>
      <c r="AW181" s="14" t="s">
        <v>31</v>
      </c>
      <c r="AX181" s="14" t="s">
        <v>77</v>
      </c>
      <c r="AY181" s="245" t="s">
        <v>134</v>
      </c>
    </row>
    <row r="182" s="2" customFormat="1" ht="24.15" customHeight="1">
      <c r="A182" s="39"/>
      <c r="B182" s="40"/>
      <c r="C182" s="205" t="s">
        <v>602</v>
      </c>
      <c r="D182" s="205" t="s">
        <v>136</v>
      </c>
      <c r="E182" s="206" t="s">
        <v>273</v>
      </c>
      <c r="F182" s="207" t="s">
        <v>274</v>
      </c>
      <c r="G182" s="208" t="s">
        <v>208</v>
      </c>
      <c r="H182" s="209">
        <v>129.91</v>
      </c>
      <c r="I182" s="210"/>
      <c r="J182" s="211">
        <f>ROUND(I182*H182,2)</f>
        <v>0</v>
      </c>
      <c r="K182" s="207" t="s">
        <v>140</v>
      </c>
      <c r="L182" s="45"/>
      <c r="M182" s="212" t="s">
        <v>19</v>
      </c>
      <c r="N182" s="213" t="s">
        <v>40</v>
      </c>
      <c r="O182" s="85"/>
      <c r="P182" s="214">
        <f>O182*H182</f>
        <v>0</v>
      </c>
      <c r="Q182" s="214">
        <v>0</v>
      </c>
      <c r="R182" s="214">
        <f>Q182*H182</f>
        <v>0</v>
      </c>
      <c r="S182" s="214">
        <v>0</v>
      </c>
      <c r="T182" s="215">
        <f>S182*H182</f>
        <v>0</v>
      </c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R182" s="216" t="s">
        <v>141</v>
      </c>
      <c r="AT182" s="216" t="s">
        <v>136</v>
      </c>
      <c r="AU182" s="216" t="s">
        <v>79</v>
      </c>
      <c r="AY182" s="18" t="s">
        <v>134</v>
      </c>
      <c r="BE182" s="217">
        <f>IF(N182="základní",J182,0)</f>
        <v>0</v>
      </c>
      <c r="BF182" s="217">
        <f>IF(N182="snížená",J182,0)</f>
        <v>0</v>
      </c>
      <c r="BG182" s="217">
        <f>IF(N182="zákl. přenesená",J182,0)</f>
        <v>0</v>
      </c>
      <c r="BH182" s="217">
        <f>IF(N182="sníž. přenesená",J182,0)</f>
        <v>0</v>
      </c>
      <c r="BI182" s="217">
        <f>IF(N182="nulová",J182,0)</f>
        <v>0</v>
      </c>
      <c r="BJ182" s="18" t="s">
        <v>77</v>
      </c>
      <c r="BK182" s="217">
        <f>ROUND(I182*H182,2)</f>
        <v>0</v>
      </c>
      <c r="BL182" s="18" t="s">
        <v>141</v>
      </c>
      <c r="BM182" s="216" t="s">
        <v>967</v>
      </c>
    </row>
    <row r="183" s="2" customFormat="1">
      <c r="A183" s="39"/>
      <c r="B183" s="40"/>
      <c r="C183" s="41"/>
      <c r="D183" s="218" t="s">
        <v>143</v>
      </c>
      <c r="E183" s="41"/>
      <c r="F183" s="219" t="s">
        <v>276</v>
      </c>
      <c r="G183" s="41"/>
      <c r="H183" s="41"/>
      <c r="I183" s="220"/>
      <c r="J183" s="41"/>
      <c r="K183" s="41"/>
      <c r="L183" s="45"/>
      <c r="M183" s="221"/>
      <c r="N183" s="222"/>
      <c r="O183" s="85"/>
      <c r="P183" s="85"/>
      <c r="Q183" s="85"/>
      <c r="R183" s="85"/>
      <c r="S183" s="85"/>
      <c r="T183" s="86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T183" s="18" t="s">
        <v>143</v>
      </c>
      <c r="AU183" s="18" t="s">
        <v>79</v>
      </c>
    </row>
    <row r="184" s="13" customFormat="1">
      <c r="A184" s="13"/>
      <c r="B184" s="223"/>
      <c r="C184" s="224"/>
      <c r="D184" s="225" t="s">
        <v>145</v>
      </c>
      <c r="E184" s="226" t="s">
        <v>19</v>
      </c>
      <c r="F184" s="227" t="s">
        <v>968</v>
      </c>
      <c r="G184" s="224"/>
      <c r="H184" s="228">
        <v>7.4100000000000001</v>
      </c>
      <c r="I184" s="229"/>
      <c r="J184" s="224"/>
      <c r="K184" s="224"/>
      <c r="L184" s="230"/>
      <c r="M184" s="231"/>
      <c r="N184" s="232"/>
      <c r="O184" s="232"/>
      <c r="P184" s="232"/>
      <c r="Q184" s="232"/>
      <c r="R184" s="232"/>
      <c r="S184" s="232"/>
      <c r="T184" s="23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4" t="s">
        <v>145</v>
      </c>
      <c r="AU184" s="234" t="s">
        <v>79</v>
      </c>
      <c r="AV184" s="13" t="s">
        <v>79</v>
      </c>
      <c r="AW184" s="13" t="s">
        <v>31</v>
      </c>
      <c r="AX184" s="13" t="s">
        <v>69</v>
      </c>
      <c r="AY184" s="234" t="s">
        <v>134</v>
      </c>
    </row>
    <row r="185" s="13" customFormat="1">
      <c r="A185" s="13"/>
      <c r="B185" s="223"/>
      <c r="C185" s="224"/>
      <c r="D185" s="225" t="s">
        <v>145</v>
      </c>
      <c r="E185" s="226" t="s">
        <v>19</v>
      </c>
      <c r="F185" s="227" t="s">
        <v>956</v>
      </c>
      <c r="G185" s="224"/>
      <c r="H185" s="228">
        <v>7.5</v>
      </c>
      <c r="I185" s="229"/>
      <c r="J185" s="224"/>
      <c r="K185" s="224"/>
      <c r="L185" s="230"/>
      <c r="M185" s="231"/>
      <c r="N185" s="232"/>
      <c r="O185" s="232"/>
      <c r="P185" s="232"/>
      <c r="Q185" s="232"/>
      <c r="R185" s="232"/>
      <c r="S185" s="232"/>
      <c r="T185" s="23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34" t="s">
        <v>145</v>
      </c>
      <c r="AU185" s="234" t="s">
        <v>79</v>
      </c>
      <c r="AV185" s="13" t="s">
        <v>79</v>
      </c>
      <c r="AW185" s="13" t="s">
        <v>31</v>
      </c>
      <c r="AX185" s="13" t="s">
        <v>69</v>
      </c>
      <c r="AY185" s="234" t="s">
        <v>134</v>
      </c>
    </row>
    <row r="186" s="13" customFormat="1">
      <c r="A186" s="13"/>
      <c r="B186" s="223"/>
      <c r="C186" s="224"/>
      <c r="D186" s="225" t="s">
        <v>145</v>
      </c>
      <c r="E186" s="226" t="s">
        <v>19</v>
      </c>
      <c r="F186" s="227" t="s">
        <v>966</v>
      </c>
      <c r="G186" s="224"/>
      <c r="H186" s="228">
        <v>100</v>
      </c>
      <c r="I186" s="229"/>
      <c r="J186" s="224"/>
      <c r="K186" s="224"/>
      <c r="L186" s="230"/>
      <c r="M186" s="231"/>
      <c r="N186" s="232"/>
      <c r="O186" s="232"/>
      <c r="P186" s="232"/>
      <c r="Q186" s="232"/>
      <c r="R186" s="232"/>
      <c r="S186" s="232"/>
      <c r="T186" s="233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4" t="s">
        <v>145</v>
      </c>
      <c r="AU186" s="234" t="s">
        <v>79</v>
      </c>
      <c r="AV186" s="13" t="s">
        <v>79</v>
      </c>
      <c r="AW186" s="13" t="s">
        <v>31</v>
      </c>
      <c r="AX186" s="13" t="s">
        <v>69</v>
      </c>
      <c r="AY186" s="234" t="s">
        <v>134</v>
      </c>
    </row>
    <row r="187" s="13" customFormat="1">
      <c r="A187" s="13"/>
      <c r="B187" s="223"/>
      <c r="C187" s="224"/>
      <c r="D187" s="225" t="s">
        <v>145</v>
      </c>
      <c r="E187" s="226" t="s">
        <v>19</v>
      </c>
      <c r="F187" s="227" t="s">
        <v>959</v>
      </c>
      <c r="G187" s="224"/>
      <c r="H187" s="228">
        <v>15</v>
      </c>
      <c r="I187" s="229"/>
      <c r="J187" s="224"/>
      <c r="K187" s="224"/>
      <c r="L187" s="230"/>
      <c r="M187" s="231"/>
      <c r="N187" s="232"/>
      <c r="O187" s="232"/>
      <c r="P187" s="232"/>
      <c r="Q187" s="232"/>
      <c r="R187" s="232"/>
      <c r="S187" s="232"/>
      <c r="T187" s="233"/>
      <c r="U187" s="13"/>
      <c r="V187" s="13"/>
      <c r="W187" s="13"/>
      <c r="X187" s="13"/>
      <c r="Y187" s="13"/>
      <c r="Z187" s="13"/>
      <c r="AA187" s="13"/>
      <c r="AB187" s="13"/>
      <c r="AC187" s="13"/>
      <c r="AD187" s="13"/>
      <c r="AE187" s="13"/>
      <c r="AT187" s="234" t="s">
        <v>145</v>
      </c>
      <c r="AU187" s="234" t="s">
        <v>79</v>
      </c>
      <c r="AV187" s="13" t="s">
        <v>79</v>
      </c>
      <c r="AW187" s="13" t="s">
        <v>31</v>
      </c>
      <c r="AX187" s="13" t="s">
        <v>69</v>
      </c>
      <c r="AY187" s="234" t="s">
        <v>134</v>
      </c>
    </row>
    <row r="188" s="14" customFormat="1">
      <c r="A188" s="14"/>
      <c r="B188" s="235"/>
      <c r="C188" s="236"/>
      <c r="D188" s="225" t="s">
        <v>145</v>
      </c>
      <c r="E188" s="237" t="s">
        <v>19</v>
      </c>
      <c r="F188" s="238" t="s">
        <v>197</v>
      </c>
      <c r="G188" s="236"/>
      <c r="H188" s="239">
        <v>129.91</v>
      </c>
      <c r="I188" s="240"/>
      <c r="J188" s="236"/>
      <c r="K188" s="236"/>
      <c r="L188" s="241"/>
      <c r="M188" s="242"/>
      <c r="N188" s="243"/>
      <c r="O188" s="243"/>
      <c r="P188" s="243"/>
      <c r="Q188" s="243"/>
      <c r="R188" s="243"/>
      <c r="S188" s="243"/>
      <c r="T188" s="24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T188" s="245" t="s">
        <v>145</v>
      </c>
      <c r="AU188" s="245" t="s">
        <v>79</v>
      </c>
      <c r="AV188" s="14" t="s">
        <v>141</v>
      </c>
      <c r="AW188" s="14" t="s">
        <v>31</v>
      </c>
      <c r="AX188" s="14" t="s">
        <v>77</v>
      </c>
      <c r="AY188" s="245" t="s">
        <v>134</v>
      </c>
    </row>
    <row r="189" s="2" customFormat="1" ht="24.15" customHeight="1">
      <c r="A189" s="39"/>
      <c r="B189" s="40"/>
      <c r="C189" s="205" t="s">
        <v>969</v>
      </c>
      <c r="D189" s="205" t="s">
        <v>136</v>
      </c>
      <c r="E189" s="206" t="s">
        <v>280</v>
      </c>
      <c r="F189" s="207" t="s">
        <v>281</v>
      </c>
      <c r="G189" s="208" t="s">
        <v>282</v>
      </c>
      <c r="H189" s="209">
        <v>30</v>
      </c>
      <c r="I189" s="210"/>
      <c r="J189" s="211">
        <f>ROUND(I189*H189,2)</f>
        <v>0</v>
      </c>
      <c r="K189" s="207" t="s">
        <v>140</v>
      </c>
      <c r="L189" s="45"/>
      <c r="M189" s="212" t="s">
        <v>19</v>
      </c>
      <c r="N189" s="213" t="s">
        <v>40</v>
      </c>
      <c r="O189" s="85"/>
      <c r="P189" s="214">
        <f>O189*H189</f>
        <v>0</v>
      </c>
      <c r="Q189" s="214">
        <v>0</v>
      </c>
      <c r="R189" s="214">
        <f>Q189*H189</f>
        <v>0</v>
      </c>
      <c r="S189" s="214">
        <v>0</v>
      </c>
      <c r="T189" s="215">
        <f>S189*H189</f>
        <v>0</v>
      </c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R189" s="216" t="s">
        <v>141</v>
      </c>
      <c r="AT189" s="216" t="s">
        <v>136</v>
      </c>
      <c r="AU189" s="216" t="s">
        <v>79</v>
      </c>
      <c r="AY189" s="18" t="s">
        <v>134</v>
      </c>
      <c r="BE189" s="217">
        <f>IF(N189="základní",J189,0)</f>
        <v>0</v>
      </c>
      <c r="BF189" s="217">
        <f>IF(N189="snížená",J189,0)</f>
        <v>0</v>
      </c>
      <c r="BG189" s="217">
        <f>IF(N189="zákl. přenesená",J189,0)</f>
        <v>0</v>
      </c>
      <c r="BH189" s="217">
        <f>IF(N189="sníž. přenesená",J189,0)</f>
        <v>0</v>
      </c>
      <c r="BI189" s="217">
        <f>IF(N189="nulová",J189,0)</f>
        <v>0</v>
      </c>
      <c r="BJ189" s="18" t="s">
        <v>77</v>
      </c>
      <c r="BK189" s="217">
        <f>ROUND(I189*H189,2)</f>
        <v>0</v>
      </c>
      <c r="BL189" s="18" t="s">
        <v>141</v>
      </c>
      <c r="BM189" s="216" t="s">
        <v>970</v>
      </c>
    </row>
    <row r="190" s="2" customFormat="1">
      <c r="A190" s="39"/>
      <c r="B190" s="40"/>
      <c r="C190" s="41"/>
      <c r="D190" s="218" t="s">
        <v>143</v>
      </c>
      <c r="E190" s="41"/>
      <c r="F190" s="219" t="s">
        <v>284</v>
      </c>
      <c r="G190" s="41"/>
      <c r="H190" s="41"/>
      <c r="I190" s="220"/>
      <c r="J190" s="41"/>
      <c r="K190" s="41"/>
      <c r="L190" s="45"/>
      <c r="M190" s="221"/>
      <c r="N190" s="222"/>
      <c r="O190" s="85"/>
      <c r="P190" s="85"/>
      <c r="Q190" s="85"/>
      <c r="R190" s="85"/>
      <c r="S190" s="85"/>
      <c r="T190" s="86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T190" s="18" t="s">
        <v>143</v>
      </c>
      <c r="AU190" s="18" t="s">
        <v>79</v>
      </c>
    </row>
    <row r="191" s="2" customFormat="1">
      <c r="A191" s="39"/>
      <c r="B191" s="40"/>
      <c r="C191" s="41"/>
      <c r="D191" s="225" t="s">
        <v>285</v>
      </c>
      <c r="E191" s="41"/>
      <c r="F191" s="246" t="s">
        <v>286</v>
      </c>
      <c r="G191" s="41"/>
      <c r="H191" s="41"/>
      <c r="I191" s="220"/>
      <c r="J191" s="41"/>
      <c r="K191" s="41"/>
      <c r="L191" s="45"/>
      <c r="M191" s="221"/>
      <c r="N191" s="222"/>
      <c r="O191" s="85"/>
      <c r="P191" s="85"/>
      <c r="Q191" s="85"/>
      <c r="R191" s="85"/>
      <c r="S191" s="85"/>
      <c r="T191" s="86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T191" s="18" t="s">
        <v>285</v>
      </c>
      <c r="AU191" s="18" t="s">
        <v>79</v>
      </c>
    </row>
    <row r="192" s="13" customFormat="1">
      <c r="A192" s="13"/>
      <c r="B192" s="223"/>
      <c r="C192" s="224"/>
      <c r="D192" s="225" t="s">
        <v>145</v>
      </c>
      <c r="E192" s="226" t="s">
        <v>19</v>
      </c>
      <c r="F192" s="227" t="s">
        <v>971</v>
      </c>
      <c r="G192" s="224"/>
      <c r="H192" s="228">
        <v>30</v>
      </c>
      <c r="I192" s="229"/>
      <c r="J192" s="224"/>
      <c r="K192" s="224"/>
      <c r="L192" s="230"/>
      <c r="M192" s="231"/>
      <c r="N192" s="232"/>
      <c r="O192" s="232"/>
      <c r="P192" s="232"/>
      <c r="Q192" s="232"/>
      <c r="R192" s="232"/>
      <c r="S192" s="232"/>
      <c r="T192" s="23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4" t="s">
        <v>145</v>
      </c>
      <c r="AU192" s="234" t="s">
        <v>79</v>
      </c>
      <c r="AV192" s="13" t="s">
        <v>79</v>
      </c>
      <c r="AW192" s="13" t="s">
        <v>31</v>
      </c>
      <c r="AX192" s="13" t="s">
        <v>77</v>
      </c>
      <c r="AY192" s="234" t="s">
        <v>134</v>
      </c>
    </row>
    <row r="193" s="2" customFormat="1" ht="24.15" customHeight="1">
      <c r="A193" s="39"/>
      <c r="B193" s="40"/>
      <c r="C193" s="205" t="s">
        <v>414</v>
      </c>
      <c r="D193" s="205" t="s">
        <v>136</v>
      </c>
      <c r="E193" s="206" t="s">
        <v>289</v>
      </c>
      <c r="F193" s="207" t="s">
        <v>290</v>
      </c>
      <c r="G193" s="208" t="s">
        <v>208</v>
      </c>
      <c r="H193" s="209">
        <v>100</v>
      </c>
      <c r="I193" s="210"/>
      <c r="J193" s="211">
        <f>ROUND(I193*H193,2)</f>
        <v>0</v>
      </c>
      <c r="K193" s="207" t="s">
        <v>140</v>
      </c>
      <c r="L193" s="45"/>
      <c r="M193" s="212" t="s">
        <v>19</v>
      </c>
      <c r="N193" s="213" t="s">
        <v>40</v>
      </c>
      <c r="O193" s="85"/>
      <c r="P193" s="214">
        <f>O193*H193</f>
        <v>0</v>
      </c>
      <c r="Q193" s="214">
        <v>0</v>
      </c>
      <c r="R193" s="214">
        <f>Q193*H193</f>
        <v>0</v>
      </c>
      <c r="S193" s="214">
        <v>0</v>
      </c>
      <c r="T193" s="215">
        <f>S193*H193</f>
        <v>0</v>
      </c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R193" s="216" t="s">
        <v>141</v>
      </c>
      <c r="AT193" s="216" t="s">
        <v>136</v>
      </c>
      <c r="AU193" s="216" t="s">
        <v>79</v>
      </c>
      <c r="AY193" s="18" t="s">
        <v>134</v>
      </c>
      <c r="BE193" s="217">
        <f>IF(N193="základní",J193,0)</f>
        <v>0</v>
      </c>
      <c r="BF193" s="217">
        <f>IF(N193="snížená",J193,0)</f>
        <v>0</v>
      </c>
      <c r="BG193" s="217">
        <f>IF(N193="zákl. přenesená",J193,0)</f>
        <v>0</v>
      </c>
      <c r="BH193" s="217">
        <f>IF(N193="sníž. přenesená",J193,0)</f>
        <v>0</v>
      </c>
      <c r="BI193" s="217">
        <f>IF(N193="nulová",J193,0)</f>
        <v>0</v>
      </c>
      <c r="BJ193" s="18" t="s">
        <v>77</v>
      </c>
      <c r="BK193" s="217">
        <f>ROUND(I193*H193,2)</f>
        <v>0</v>
      </c>
      <c r="BL193" s="18" t="s">
        <v>141</v>
      </c>
      <c r="BM193" s="216" t="s">
        <v>972</v>
      </c>
    </row>
    <row r="194" s="2" customFormat="1">
      <c r="A194" s="39"/>
      <c r="B194" s="40"/>
      <c r="C194" s="41"/>
      <c r="D194" s="218" t="s">
        <v>143</v>
      </c>
      <c r="E194" s="41"/>
      <c r="F194" s="219" t="s">
        <v>292</v>
      </c>
      <c r="G194" s="41"/>
      <c r="H194" s="41"/>
      <c r="I194" s="220"/>
      <c r="J194" s="41"/>
      <c r="K194" s="41"/>
      <c r="L194" s="45"/>
      <c r="M194" s="221"/>
      <c r="N194" s="222"/>
      <c r="O194" s="85"/>
      <c r="P194" s="85"/>
      <c r="Q194" s="85"/>
      <c r="R194" s="85"/>
      <c r="S194" s="85"/>
      <c r="T194" s="86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T194" s="18" t="s">
        <v>143</v>
      </c>
      <c r="AU194" s="18" t="s">
        <v>79</v>
      </c>
    </row>
    <row r="195" s="2" customFormat="1">
      <c r="A195" s="39"/>
      <c r="B195" s="40"/>
      <c r="C195" s="41"/>
      <c r="D195" s="225" t="s">
        <v>285</v>
      </c>
      <c r="E195" s="41"/>
      <c r="F195" s="246" t="s">
        <v>293</v>
      </c>
      <c r="G195" s="41"/>
      <c r="H195" s="41"/>
      <c r="I195" s="220"/>
      <c r="J195" s="41"/>
      <c r="K195" s="41"/>
      <c r="L195" s="45"/>
      <c r="M195" s="221"/>
      <c r="N195" s="222"/>
      <c r="O195" s="85"/>
      <c r="P195" s="85"/>
      <c r="Q195" s="85"/>
      <c r="R195" s="85"/>
      <c r="S195" s="85"/>
      <c r="T195" s="86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T195" s="18" t="s">
        <v>285</v>
      </c>
      <c r="AU195" s="18" t="s">
        <v>79</v>
      </c>
    </row>
    <row r="196" s="13" customFormat="1">
      <c r="A196" s="13"/>
      <c r="B196" s="223"/>
      <c r="C196" s="224"/>
      <c r="D196" s="225" t="s">
        <v>145</v>
      </c>
      <c r="E196" s="226" t="s">
        <v>19</v>
      </c>
      <c r="F196" s="227" t="s">
        <v>973</v>
      </c>
      <c r="G196" s="224"/>
      <c r="H196" s="228">
        <v>100</v>
      </c>
      <c r="I196" s="229"/>
      <c r="J196" s="224"/>
      <c r="K196" s="224"/>
      <c r="L196" s="230"/>
      <c r="M196" s="231"/>
      <c r="N196" s="232"/>
      <c r="O196" s="232"/>
      <c r="P196" s="232"/>
      <c r="Q196" s="232"/>
      <c r="R196" s="232"/>
      <c r="S196" s="232"/>
      <c r="T196" s="23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4" t="s">
        <v>145</v>
      </c>
      <c r="AU196" s="234" t="s">
        <v>79</v>
      </c>
      <c r="AV196" s="13" t="s">
        <v>79</v>
      </c>
      <c r="AW196" s="13" t="s">
        <v>31</v>
      </c>
      <c r="AX196" s="13" t="s">
        <v>77</v>
      </c>
      <c r="AY196" s="234" t="s">
        <v>134</v>
      </c>
    </row>
    <row r="197" s="2" customFormat="1" ht="24.15" customHeight="1">
      <c r="A197" s="39"/>
      <c r="B197" s="40"/>
      <c r="C197" s="205" t="s">
        <v>7</v>
      </c>
      <c r="D197" s="205" t="s">
        <v>136</v>
      </c>
      <c r="E197" s="206" t="s">
        <v>304</v>
      </c>
      <c r="F197" s="207" t="s">
        <v>305</v>
      </c>
      <c r="G197" s="208" t="s">
        <v>139</v>
      </c>
      <c r="H197" s="209">
        <v>1015</v>
      </c>
      <c r="I197" s="210"/>
      <c r="J197" s="211">
        <f>ROUND(I197*H197,2)</f>
        <v>0</v>
      </c>
      <c r="K197" s="207" t="s">
        <v>140</v>
      </c>
      <c r="L197" s="45"/>
      <c r="M197" s="212" t="s">
        <v>19</v>
      </c>
      <c r="N197" s="213" t="s">
        <v>40</v>
      </c>
      <c r="O197" s="85"/>
      <c r="P197" s="214">
        <f>O197*H197</f>
        <v>0</v>
      </c>
      <c r="Q197" s="214">
        <v>0</v>
      </c>
      <c r="R197" s="214">
        <f>Q197*H197</f>
        <v>0</v>
      </c>
      <c r="S197" s="214">
        <v>0</v>
      </c>
      <c r="T197" s="215">
        <f>S197*H197</f>
        <v>0</v>
      </c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R197" s="216" t="s">
        <v>141</v>
      </c>
      <c r="AT197" s="216" t="s">
        <v>136</v>
      </c>
      <c r="AU197" s="216" t="s">
        <v>79</v>
      </c>
      <c r="AY197" s="18" t="s">
        <v>134</v>
      </c>
      <c r="BE197" s="217">
        <f>IF(N197="základní",J197,0)</f>
        <v>0</v>
      </c>
      <c r="BF197" s="217">
        <f>IF(N197="snížená",J197,0)</f>
        <v>0</v>
      </c>
      <c r="BG197" s="217">
        <f>IF(N197="zákl. přenesená",J197,0)</f>
        <v>0</v>
      </c>
      <c r="BH197" s="217">
        <f>IF(N197="sníž. přenesená",J197,0)</f>
        <v>0</v>
      </c>
      <c r="BI197" s="217">
        <f>IF(N197="nulová",J197,0)</f>
        <v>0</v>
      </c>
      <c r="BJ197" s="18" t="s">
        <v>77</v>
      </c>
      <c r="BK197" s="217">
        <f>ROUND(I197*H197,2)</f>
        <v>0</v>
      </c>
      <c r="BL197" s="18" t="s">
        <v>141</v>
      </c>
      <c r="BM197" s="216" t="s">
        <v>974</v>
      </c>
    </row>
    <row r="198" s="2" customFormat="1">
      <c r="A198" s="39"/>
      <c r="B198" s="40"/>
      <c r="C198" s="41"/>
      <c r="D198" s="218" t="s">
        <v>143</v>
      </c>
      <c r="E198" s="41"/>
      <c r="F198" s="219" t="s">
        <v>307</v>
      </c>
      <c r="G198" s="41"/>
      <c r="H198" s="41"/>
      <c r="I198" s="220"/>
      <c r="J198" s="41"/>
      <c r="K198" s="41"/>
      <c r="L198" s="45"/>
      <c r="M198" s="221"/>
      <c r="N198" s="222"/>
      <c r="O198" s="85"/>
      <c r="P198" s="85"/>
      <c r="Q198" s="85"/>
      <c r="R198" s="85"/>
      <c r="S198" s="85"/>
      <c r="T198" s="86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T198" s="18" t="s">
        <v>143</v>
      </c>
      <c r="AU198" s="18" t="s">
        <v>79</v>
      </c>
    </row>
    <row r="199" s="13" customFormat="1">
      <c r="A199" s="13"/>
      <c r="B199" s="223"/>
      <c r="C199" s="224"/>
      <c r="D199" s="225" t="s">
        <v>145</v>
      </c>
      <c r="E199" s="226" t="s">
        <v>19</v>
      </c>
      <c r="F199" s="227" t="s">
        <v>975</v>
      </c>
      <c r="G199" s="224"/>
      <c r="H199" s="228">
        <v>1015</v>
      </c>
      <c r="I199" s="229"/>
      <c r="J199" s="224"/>
      <c r="K199" s="224"/>
      <c r="L199" s="230"/>
      <c r="M199" s="231"/>
      <c r="N199" s="232"/>
      <c r="O199" s="232"/>
      <c r="P199" s="232"/>
      <c r="Q199" s="232"/>
      <c r="R199" s="232"/>
      <c r="S199" s="232"/>
      <c r="T199" s="23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34" t="s">
        <v>145</v>
      </c>
      <c r="AU199" s="234" t="s">
        <v>79</v>
      </c>
      <c r="AV199" s="13" t="s">
        <v>79</v>
      </c>
      <c r="AW199" s="13" t="s">
        <v>31</v>
      </c>
      <c r="AX199" s="13" t="s">
        <v>69</v>
      </c>
      <c r="AY199" s="234" t="s">
        <v>134</v>
      </c>
    </row>
    <row r="200" s="14" customFormat="1">
      <c r="A200" s="14"/>
      <c r="B200" s="235"/>
      <c r="C200" s="236"/>
      <c r="D200" s="225" t="s">
        <v>145</v>
      </c>
      <c r="E200" s="237" t="s">
        <v>19</v>
      </c>
      <c r="F200" s="238" t="s">
        <v>197</v>
      </c>
      <c r="G200" s="236"/>
      <c r="H200" s="239">
        <v>1015</v>
      </c>
      <c r="I200" s="240"/>
      <c r="J200" s="236"/>
      <c r="K200" s="236"/>
      <c r="L200" s="241"/>
      <c r="M200" s="242"/>
      <c r="N200" s="243"/>
      <c r="O200" s="243"/>
      <c r="P200" s="243"/>
      <c r="Q200" s="243"/>
      <c r="R200" s="243"/>
      <c r="S200" s="243"/>
      <c r="T200" s="244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45" t="s">
        <v>145</v>
      </c>
      <c r="AU200" s="245" t="s">
        <v>79</v>
      </c>
      <c r="AV200" s="14" t="s">
        <v>141</v>
      </c>
      <c r="AW200" s="14" t="s">
        <v>31</v>
      </c>
      <c r="AX200" s="14" t="s">
        <v>77</v>
      </c>
      <c r="AY200" s="245" t="s">
        <v>134</v>
      </c>
    </row>
    <row r="201" s="2" customFormat="1" ht="16.5" customHeight="1">
      <c r="A201" s="39"/>
      <c r="B201" s="40"/>
      <c r="C201" s="205" t="s">
        <v>613</v>
      </c>
      <c r="D201" s="205" t="s">
        <v>136</v>
      </c>
      <c r="E201" s="206" t="s">
        <v>311</v>
      </c>
      <c r="F201" s="207" t="s">
        <v>312</v>
      </c>
      <c r="G201" s="208" t="s">
        <v>139</v>
      </c>
      <c r="H201" s="209">
        <v>1015</v>
      </c>
      <c r="I201" s="210"/>
      <c r="J201" s="211">
        <f>ROUND(I201*H201,2)</f>
        <v>0</v>
      </c>
      <c r="K201" s="207" t="s">
        <v>140</v>
      </c>
      <c r="L201" s="45"/>
      <c r="M201" s="212" t="s">
        <v>19</v>
      </c>
      <c r="N201" s="213" t="s">
        <v>40</v>
      </c>
      <c r="O201" s="85"/>
      <c r="P201" s="214">
        <f>O201*H201</f>
        <v>0</v>
      </c>
      <c r="Q201" s="214">
        <v>0</v>
      </c>
      <c r="R201" s="214">
        <f>Q201*H201</f>
        <v>0</v>
      </c>
      <c r="S201" s="214">
        <v>0</v>
      </c>
      <c r="T201" s="215">
        <f>S201*H201</f>
        <v>0</v>
      </c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R201" s="216" t="s">
        <v>141</v>
      </c>
      <c r="AT201" s="216" t="s">
        <v>136</v>
      </c>
      <c r="AU201" s="216" t="s">
        <v>79</v>
      </c>
      <c r="AY201" s="18" t="s">
        <v>134</v>
      </c>
      <c r="BE201" s="217">
        <f>IF(N201="základní",J201,0)</f>
        <v>0</v>
      </c>
      <c r="BF201" s="217">
        <f>IF(N201="snížená",J201,0)</f>
        <v>0</v>
      </c>
      <c r="BG201" s="217">
        <f>IF(N201="zákl. přenesená",J201,0)</f>
        <v>0</v>
      </c>
      <c r="BH201" s="217">
        <f>IF(N201="sníž. přenesená",J201,0)</f>
        <v>0</v>
      </c>
      <c r="BI201" s="217">
        <f>IF(N201="nulová",J201,0)</f>
        <v>0</v>
      </c>
      <c r="BJ201" s="18" t="s">
        <v>77</v>
      </c>
      <c r="BK201" s="217">
        <f>ROUND(I201*H201,2)</f>
        <v>0</v>
      </c>
      <c r="BL201" s="18" t="s">
        <v>141</v>
      </c>
      <c r="BM201" s="216" t="s">
        <v>976</v>
      </c>
    </row>
    <row r="202" s="2" customFormat="1">
      <c r="A202" s="39"/>
      <c r="B202" s="40"/>
      <c r="C202" s="41"/>
      <c r="D202" s="218" t="s">
        <v>143</v>
      </c>
      <c r="E202" s="41"/>
      <c r="F202" s="219" t="s">
        <v>314</v>
      </c>
      <c r="G202" s="41"/>
      <c r="H202" s="41"/>
      <c r="I202" s="220"/>
      <c r="J202" s="41"/>
      <c r="K202" s="41"/>
      <c r="L202" s="45"/>
      <c r="M202" s="221"/>
      <c r="N202" s="222"/>
      <c r="O202" s="85"/>
      <c r="P202" s="85"/>
      <c r="Q202" s="85"/>
      <c r="R202" s="85"/>
      <c r="S202" s="85"/>
      <c r="T202" s="86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T202" s="18" t="s">
        <v>143</v>
      </c>
      <c r="AU202" s="18" t="s">
        <v>79</v>
      </c>
    </row>
    <row r="203" s="13" customFormat="1">
      <c r="A203" s="13"/>
      <c r="B203" s="223"/>
      <c r="C203" s="224"/>
      <c r="D203" s="225" t="s">
        <v>145</v>
      </c>
      <c r="E203" s="226" t="s">
        <v>19</v>
      </c>
      <c r="F203" s="227" t="s">
        <v>977</v>
      </c>
      <c r="G203" s="224"/>
      <c r="H203" s="228">
        <v>1015</v>
      </c>
      <c r="I203" s="229"/>
      <c r="J203" s="224"/>
      <c r="K203" s="224"/>
      <c r="L203" s="230"/>
      <c r="M203" s="231"/>
      <c r="N203" s="232"/>
      <c r="O203" s="232"/>
      <c r="P203" s="232"/>
      <c r="Q203" s="232"/>
      <c r="R203" s="232"/>
      <c r="S203" s="232"/>
      <c r="T203" s="233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4" t="s">
        <v>145</v>
      </c>
      <c r="AU203" s="234" t="s">
        <v>79</v>
      </c>
      <c r="AV203" s="13" t="s">
        <v>79</v>
      </c>
      <c r="AW203" s="13" t="s">
        <v>31</v>
      </c>
      <c r="AX203" s="13" t="s">
        <v>69</v>
      </c>
      <c r="AY203" s="234" t="s">
        <v>134</v>
      </c>
    </row>
    <row r="204" s="14" customFormat="1">
      <c r="A204" s="14"/>
      <c r="B204" s="235"/>
      <c r="C204" s="236"/>
      <c r="D204" s="225" t="s">
        <v>145</v>
      </c>
      <c r="E204" s="237" t="s">
        <v>19</v>
      </c>
      <c r="F204" s="238" t="s">
        <v>197</v>
      </c>
      <c r="G204" s="236"/>
      <c r="H204" s="239">
        <v>1015</v>
      </c>
      <c r="I204" s="240"/>
      <c r="J204" s="236"/>
      <c r="K204" s="236"/>
      <c r="L204" s="241"/>
      <c r="M204" s="242"/>
      <c r="N204" s="243"/>
      <c r="O204" s="243"/>
      <c r="P204" s="243"/>
      <c r="Q204" s="243"/>
      <c r="R204" s="243"/>
      <c r="S204" s="243"/>
      <c r="T204" s="24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45" t="s">
        <v>145</v>
      </c>
      <c r="AU204" s="245" t="s">
        <v>79</v>
      </c>
      <c r="AV204" s="14" t="s">
        <v>141</v>
      </c>
      <c r="AW204" s="14" t="s">
        <v>31</v>
      </c>
      <c r="AX204" s="14" t="s">
        <v>77</v>
      </c>
      <c r="AY204" s="245" t="s">
        <v>134</v>
      </c>
    </row>
    <row r="205" s="2" customFormat="1" ht="16.5" customHeight="1">
      <c r="A205" s="39"/>
      <c r="B205" s="40"/>
      <c r="C205" s="247" t="s">
        <v>616</v>
      </c>
      <c r="D205" s="247" t="s">
        <v>317</v>
      </c>
      <c r="E205" s="248" t="s">
        <v>318</v>
      </c>
      <c r="F205" s="249" t="s">
        <v>319</v>
      </c>
      <c r="G205" s="250" t="s">
        <v>320</v>
      </c>
      <c r="H205" s="251">
        <v>25.375</v>
      </c>
      <c r="I205" s="252"/>
      <c r="J205" s="253">
        <f>ROUND(I205*H205,2)</f>
        <v>0</v>
      </c>
      <c r="K205" s="249" t="s">
        <v>140</v>
      </c>
      <c r="L205" s="254"/>
      <c r="M205" s="255" t="s">
        <v>19</v>
      </c>
      <c r="N205" s="256" t="s">
        <v>40</v>
      </c>
      <c r="O205" s="85"/>
      <c r="P205" s="214">
        <f>O205*H205</f>
        <v>0</v>
      </c>
      <c r="Q205" s="214">
        <v>0.001</v>
      </c>
      <c r="R205" s="214">
        <f>Q205*H205</f>
        <v>0.025375000000000002</v>
      </c>
      <c r="S205" s="214">
        <v>0</v>
      </c>
      <c r="T205" s="215">
        <f>S205*H205</f>
        <v>0</v>
      </c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R205" s="216" t="s">
        <v>321</v>
      </c>
      <c r="AT205" s="216" t="s">
        <v>317</v>
      </c>
      <c r="AU205" s="216" t="s">
        <v>79</v>
      </c>
      <c r="AY205" s="18" t="s">
        <v>134</v>
      </c>
      <c r="BE205" s="217">
        <f>IF(N205="základní",J205,0)</f>
        <v>0</v>
      </c>
      <c r="BF205" s="217">
        <f>IF(N205="snížená",J205,0)</f>
        <v>0</v>
      </c>
      <c r="BG205" s="217">
        <f>IF(N205="zákl. přenesená",J205,0)</f>
        <v>0</v>
      </c>
      <c r="BH205" s="217">
        <f>IF(N205="sníž. přenesená",J205,0)</f>
        <v>0</v>
      </c>
      <c r="BI205" s="217">
        <f>IF(N205="nulová",J205,0)</f>
        <v>0</v>
      </c>
      <c r="BJ205" s="18" t="s">
        <v>77</v>
      </c>
      <c r="BK205" s="217">
        <f>ROUND(I205*H205,2)</f>
        <v>0</v>
      </c>
      <c r="BL205" s="18" t="s">
        <v>141</v>
      </c>
      <c r="BM205" s="216" t="s">
        <v>978</v>
      </c>
    </row>
    <row r="206" s="13" customFormat="1">
      <c r="A206" s="13"/>
      <c r="B206" s="223"/>
      <c r="C206" s="224"/>
      <c r="D206" s="225" t="s">
        <v>145</v>
      </c>
      <c r="E206" s="224"/>
      <c r="F206" s="227" t="s">
        <v>979</v>
      </c>
      <c r="G206" s="224"/>
      <c r="H206" s="228">
        <v>25.375</v>
      </c>
      <c r="I206" s="229"/>
      <c r="J206" s="224"/>
      <c r="K206" s="224"/>
      <c r="L206" s="230"/>
      <c r="M206" s="231"/>
      <c r="N206" s="232"/>
      <c r="O206" s="232"/>
      <c r="P206" s="232"/>
      <c r="Q206" s="232"/>
      <c r="R206" s="232"/>
      <c r="S206" s="232"/>
      <c r="T206" s="233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34" t="s">
        <v>145</v>
      </c>
      <c r="AU206" s="234" t="s">
        <v>79</v>
      </c>
      <c r="AV206" s="13" t="s">
        <v>79</v>
      </c>
      <c r="AW206" s="13" t="s">
        <v>4</v>
      </c>
      <c r="AX206" s="13" t="s">
        <v>77</v>
      </c>
      <c r="AY206" s="234" t="s">
        <v>134</v>
      </c>
    </row>
    <row r="207" s="2" customFormat="1" ht="21.75" customHeight="1">
      <c r="A207" s="39"/>
      <c r="B207" s="40"/>
      <c r="C207" s="205" t="s">
        <v>241</v>
      </c>
      <c r="D207" s="205" t="s">
        <v>136</v>
      </c>
      <c r="E207" s="206" t="s">
        <v>336</v>
      </c>
      <c r="F207" s="207" t="s">
        <v>337</v>
      </c>
      <c r="G207" s="208" t="s">
        <v>139</v>
      </c>
      <c r="H207" s="209">
        <v>1271</v>
      </c>
      <c r="I207" s="210"/>
      <c r="J207" s="211">
        <f>ROUND(I207*H207,2)</f>
        <v>0</v>
      </c>
      <c r="K207" s="207" t="s">
        <v>140</v>
      </c>
      <c r="L207" s="45"/>
      <c r="M207" s="212" t="s">
        <v>19</v>
      </c>
      <c r="N207" s="213" t="s">
        <v>40</v>
      </c>
      <c r="O207" s="85"/>
      <c r="P207" s="214">
        <f>O207*H207</f>
        <v>0</v>
      </c>
      <c r="Q207" s="214">
        <v>0</v>
      </c>
      <c r="R207" s="214">
        <f>Q207*H207</f>
        <v>0</v>
      </c>
      <c r="S207" s="214">
        <v>0</v>
      </c>
      <c r="T207" s="215">
        <f>S207*H207</f>
        <v>0</v>
      </c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R207" s="216" t="s">
        <v>141</v>
      </c>
      <c r="AT207" s="216" t="s">
        <v>136</v>
      </c>
      <c r="AU207" s="216" t="s">
        <v>79</v>
      </c>
      <c r="AY207" s="18" t="s">
        <v>134</v>
      </c>
      <c r="BE207" s="217">
        <f>IF(N207="základní",J207,0)</f>
        <v>0</v>
      </c>
      <c r="BF207" s="217">
        <f>IF(N207="snížená",J207,0)</f>
        <v>0</v>
      </c>
      <c r="BG207" s="217">
        <f>IF(N207="zákl. přenesená",J207,0)</f>
        <v>0</v>
      </c>
      <c r="BH207" s="217">
        <f>IF(N207="sníž. přenesená",J207,0)</f>
        <v>0</v>
      </c>
      <c r="BI207" s="217">
        <f>IF(N207="nulová",J207,0)</f>
        <v>0</v>
      </c>
      <c r="BJ207" s="18" t="s">
        <v>77</v>
      </c>
      <c r="BK207" s="217">
        <f>ROUND(I207*H207,2)</f>
        <v>0</v>
      </c>
      <c r="BL207" s="18" t="s">
        <v>141</v>
      </c>
      <c r="BM207" s="216" t="s">
        <v>980</v>
      </c>
    </row>
    <row r="208" s="2" customFormat="1">
      <c r="A208" s="39"/>
      <c r="B208" s="40"/>
      <c r="C208" s="41"/>
      <c r="D208" s="218" t="s">
        <v>143</v>
      </c>
      <c r="E208" s="41"/>
      <c r="F208" s="219" t="s">
        <v>339</v>
      </c>
      <c r="G208" s="41"/>
      <c r="H208" s="41"/>
      <c r="I208" s="220"/>
      <c r="J208" s="41"/>
      <c r="K208" s="41"/>
      <c r="L208" s="45"/>
      <c r="M208" s="221"/>
      <c r="N208" s="222"/>
      <c r="O208" s="85"/>
      <c r="P208" s="85"/>
      <c r="Q208" s="85"/>
      <c r="R208" s="85"/>
      <c r="S208" s="85"/>
      <c r="T208" s="86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T208" s="18" t="s">
        <v>143</v>
      </c>
      <c r="AU208" s="18" t="s">
        <v>79</v>
      </c>
    </row>
    <row r="209" s="13" customFormat="1">
      <c r="A209" s="13"/>
      <c r="B209" s="223"/>
      <c r="C209" s="224"/>
      <c r="D209" s="225" t="s">
        <v>145</v>
      </c>
      <c r="E209" s="226" t="s">
        <v>19</v>
      </c>
      <c r="F209" s="227" t="s">
        <v>981</v>
      </c>
      <c r="G209" s="224"/>
      <c r="H209" s="228">
        <v>1015</v>
      </c>
      <c r="I209" s="229"/>
      <c r="J209" s="224"/>
      <c r="K209" s="224"/>
      <c r="L209" s="230"/>
      <c r="M209" s="231"/>
      <c r="N209" s="232"/>
      <c r="O209" s="232"/>
      <c r="P209" s="232"/>
      <c r="Q209" s="232"/>
      <c r="R209" s="232"/>
      <c r="S209" s="232"/>
      <c r="T209" s="23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34" t="s">
        <v>145</v>
      </c>
      <c r="AU209" s="234" t="s">
        <v>79</v>
      </c>
      <c r="AV209" s="13" t="s">
        <v>79</v>
      </c>
      <c r="AW209" s="13" t="s">
        <v>31</v>
      </c>
      <c r="AX209" s="13" t="s">
        <v>69</v>
      </c>
      <c r="AY209" s="234" t="s">
        <v>134</v>
      </c>
    </row>
    <row r="210" s="13" customFormat="1">
      <c r="A210" s="13"/>
      <c r="B210" s="223"/>
      <c r="C210" s="224"/>
      <c r="D210" s="225" t="s">
        <v>145</v>
      </c>
      <c r="E210" s="226" t="s">
        <v>19</v>
      </c>
      <c r="F210" s="227" t="s">
        <v>982</v>
      </c>
      <c r="G210" s="224"/>
      <c r="H210" s="228">
        <v>256</v>
      </c>
      <c r="I210" s="229"/>
      <c r="J210" s="224"/>
      <c r="K210" s="224"/>
      <c r="L210" s="230"/>
      <c r="M210" s="231"/>
      <c r="N210" s="232"/>
      <c r="O210" s="232"/>
      <c r="P210" s="232"/>
      <c r="Q210" s="232"/>
      <c r="R210" s="232"/>
      <c r="S210" s="232"/>
      <c r="T210" s="233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34" t="s">
        <v>145</v>
      </c>
      <c r="AU210" s="234" t="s">
        <v>79</v>
      </c>
      <c r="AV210" s="13" t="s">
        <v>79</v>
      </c>
      <c r="AW210" s="13" t="s">
        <v>31</v>
      </c>
      <c r="AX210" s="13" t="s">
        <v>69</v>
      </c>
      <c r="AY210" s="234" t="s">
        <v>134</v>
      </c>
    </row>
    <row r="211" s="14" customFormat="1">
      <c r="A211" s="14"/>
      <c r="B211" s="235"/>
      <c r="C211" s="236"/>
      <c r="D211" s="225" t="s">
        <v>145</v>
      </c>
      <c r="E211" s="237" t="s">
        <v>19</v>
      </c>
      <c r="F211" s="238" t="s">
        <v>197</v>
      </c>
      <c r="G211" s="236"/>
      <c r="H211" s="239">
        <v>1271</v>
      </c>
      <c r="I211" s="240"/>
      <c r="J211" s="236"/>
      <c r="K211" s="236"/>
      <c r="L211" s="241"/>
      <c r="M211" s="242"/>
      <c r="N211" s="243"/>
      <c r="O211" s="243"/>
      <c r="P211" s="243"/>
      <c r="Q211" s="243"/>
      <c r="R211" s="243"/>
      <c r="S211" s="243"/>
      <c r="T211" s="24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5" t="s">
        <v>145</v>
      </c>
      <c r="AU211" s="245" t="s">
        <v>79</v>
      </c>
      <c r="AV211" s="14" t="s">
        <v>141</v>
      </c>
      <c r="AW211" s="14" t="s">
        <v>31</v>
      </c>
      <c r="AX211" s="14" t="s">
        <v>77</v>
      </c>
      <c r="AY211" s="245" t="s">
        <v>134</v>
      </c>
    </row>
    <row r="212" s="2" customFormat="1" ht="24.15" customHeight="1">
      <c r="A212" s="39"/>
      <c r="B212" s="40"/>
      <c r="C212" s="205" t="s">
        <v>627</v>
      </c>
      <c r="D212" s="205" t="s">
        <v>136</v>
      </c>
      <c r="E212" s="206" t="s">
        <v>344</v>
      </c>
      <c r="F212" s="207" t="s">
        <v>345</v>
      </c>
      <c r="G212" s="208" t="s">
        <v>139</v>
      </c>
      <c r="H212" s="209">
        <v>133.59999999999999</v>
      </c>
      <c r="I212" s="210"/>
      <c r="J212" s="211">
        <f>ROUND(I212*H212,2)</f>
        <v>0</v>
      </c>
      <c r="K212" s="207" t="s">
        <v>140</v>
      </c>
      <c r="L212" s="45"/>
      <c r="M212" s="212" t="s">
        <v>19</v>
      </c>
      <c r="N212" s="213" t="s">
        <v>40</v>
      </c>
      <c r="O212" s="85"/>
      <c r="P212" s="214">
        <f>O212*H212</f>
        <v>0</v>
      </c>
      <c r="Q212" s="214">
        <v>0</v>
      </c>
      <c r="R212" s="214">
        <f>Q212*H212</f>
        <v>0</v>
      </c>
      <c r="S212" s="214">
        <v>0</v>
      </c>
      <c r="T212" s="215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16" t="s">
        <v>141</v>
      </c>
      <c r="AT212" s="216" t="s">
        <v>136</v>
      </c>
      <c r="AU212" s="216" t="s">
        <v>79</v>
      </c>
      <c r="AY212" s="18" t="s">
        <v>134</v>
      </c>
      <c r="BE212" s="217">
        <f>IF(N212="základní",J212,0)</f>
        <v>0</v>
      </c>
      <c r="BF212" s="217">
        <f>IF(N212="snížená",J212,0)</f>
        <v>0</v>
      </c>
      <c r="BG212" s="217">
        <f>IF(N212="zákl. přenesená",J212,0)</f>
        <v>0</v>
      </c>
      <c r="BH212" s="217">
        <f>IF(N212="sníž. přenesená",J212,0)</f>
        <v>0</v>
      </c>
      <c r="BI212" s="217">
        <f>IF(N212="nulová",J212,0)</f>
        <v>0</v>
      </c>
      <c r="BJ212" s="18" t="s">
        <v>77</v>
      </c>
      <c r="BK212" s="217">
        <f>ROUND(I212*H212,2)</f>
        <v>0</v>
      </c>
      <c r="BL212" s="18" t="s">
        <v>141</v>
      </c>
      <c r="BM212" s="216" t="s">
        <v>983</v>
      </c>
    </row>
    <row r="213" s="2" customFormat="1">
      <c r="A213" s="39"/>
      <c r="B213" s="40"/>
      <c r="C213" s="41"/>
      <c r="D213" s="218" t="s">
        <v>143</v>
      </c>
      <c r="E213" s="41"/>
      <c r="F213" s="219" t="s">
        <v>347</v>
      </c>
      <c r="G213" s="41"/>
      <c r="H213" s="41"/>
      <c r="I213" s="220"/>
      <c r="J213" s="41"/>
      <c r="K213" s="41"/>
      <c r="L213" s="45"/>
      <c r="M213" s="221"/>
      <c r="N213" s="222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143</v>
      </c>
      <c r="AU213" s="18" t="s">
        <v>79</v>
      </c>
    </row>
    <row r="214" s="13" customFormat="1">
      <c r="A214" s="13"/>
      <c r="B214" s="223"/>
      <c r="C214" s="224"/>
      <c r="D214" s="225" t="s">
        <v>145</v>
      </c>
      <c r="E214" s="226" t="s">
        <v>19</v>
      </c>
      <c r="F214" s="227" t="s">
        <v>984</v>
      </c>
      <c r="G214" s="224"/>
      <c r="H214" s="228">
        <v>133.59999999999999</v>
      </c>
      <c r="I214" s="229"/>
      <c r="J214" s="224"/>
      <c r="K214" s="224"/>
      <c r="L214" s="230"/>
      <c r="M214" s="231"/>
      <c r="N214" s="232"/>
      <c r="O214" s="232"/>
      <c r="P214" s="232"/>
      <c r="Q214" s="232"/>
      <c r="R214" s="232"/>
      <c r="S214" s="232"/>
      <c r="T214" s="23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4" t="s">
        <v>145</v>
      </c>
      <c r="AU214" s="234" t="s">
        <v>79</v>
      </c>
      <c r="AV214" s="13" t="s">
        <v>79</v>
      </c>
      <c r="AW214" s="13" t="s">
        <v>31</v>
      </c>
      <c r="AX214" s="13" t="s">
        <v>77</v>
      </c>
      <c r="AY214" s="234" t="s">
        <v>134</v>
      </c>
    </row>
    <row r="215" s="12" customFormat="1" ht="22.8" customHeight="1">
      <c r="A215" s="12"/>
      <c r="B215" s="189"/>
      <c r="C215" s="190"/>
      <c r="D215" s="191" t="s">
        <v>68</v>
      </c>
      <c r="E215" s="203" t="s">
        <v>79</v>
      </c>
      <c r="F215" s="203" t="s">
        <v>349</v>
      </c>
      <c r="G215" s="190"/>
      <c r="H215" s="190"/>
      <c r="I215" s="193"/>
      <c r="J215" s="204">
        <f>BK215</f>
        <v>0</v>
      </c>
      <c r="K215" s="190"/>
      <c r="L215" s="195"/>
      <c r="M215" s="196"/>
      <c r="N215" s="197"/>
      <c r="O215" s="197"/>
      <c r="P215" s="198">
        <f>SUM(P216:P226)</f>
        <v>0</v>
      </c>
      <c r="Q215" s="197"/>
      <c r="R215" s="198">
        <f>SUM(R216:R226)</f>
        <v>53.4922465</v>
      </c>
      <c r="S215" s="197"/>
      <c r="T215" s="199">
        <f>SUM(T216:T226)</f>
        <v>0</v>
      </c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R215" s="200" t="s">
        <v>77</v>
      </c>
      <c r="AT215" s="201" t="s">
        <v>68</v>
      </c>
      <c r="AU215" s="201" t="s">
        <v>77</v>
      </c>
      <c r="AY215" s="200" t="s">
        <v>134</v>
      </c>
      <c r="BK215" s="202">
        <f>SUM(BK216:BK226)</f>
        <v>0</v>
      </c>
    </row>
    <row r="216" s="2" customFormat="1" ht="24.15" customHeight="1">
      <c r="A216" s="39"/>
      <c r="B216" s="40"/>
      <c r="C216" s="205" t="s">
        <v>246</v>
      </c>
      <c r="D216" s="205" t="s">
        <v>136</v>
      </c>
      <c r="E216" s="206" t="s">
        <v>351</v>
      </c>
      <c r="F216" s="207" t="s">
        <v>352</v>
      </c>
      <c r="G216" s="208" t="s">
        <v>139</v>
      </c>
      <c r="H216" s="209">
        <v>287</v>
      </c>
      <c r="I216" s="210"/>
      <c r="J216" s="211">
        <f>ROUND(I216*H216,2)</f>
        <v>0</v>
      </c>
      <c r="K216" s="207" t="s">
        <v>140</v>
      </c>
      <c r="L216" s="45"/>
      <c r="M216" s="212" t="s">
        <v>19</v>
      </c>
      <c r="N216" s="213" t="s">
        <v>40</v>
      </c>
      <c r="O216" s="85"/>
      <c r="P216" s="214">
        <f>O216*H216</f>
        <v>0</v>
      </c>
      <c r="Q216" s="214">
        <v>0.00013750000000000001</v>
      </c>
      <c r="R216" s="214">
        <f>Q216*H216</f>
        <v>0.039462500000000005</v>
      </c>
      <c r="S216" s="214">
        <v>0</v>
      </c>
      <c r="T216" s="215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16" t="s">
        <v>141</v>
      </c>
      <c r="AT216" s="216" t="s">
        <v>136</v>
      </c>
      <c r="AU216" s="216" t="s">
        <v>79</v>
      </c>
      <c r="AY216" s="18" t="s">
        <v>134</v>
      </c>
      <c r="BE216" s="217">
        <f>IF(N216="základní",J216,0)</f>
        <v>0</v>
      </c>
      <c r="BF216" s="217">
        <f>IF(N216="snížená",J216,0)</f>
        <v>0</v>
      </c>
      <c r="BG216" s="217">
        <f>IF(N216="zákl. přenesená",J216,0)</f>
        <v>0</v>
      </c>
      <c r="BH216" s="217">
        <f>IF(N216="sníž. přenesená",J216,0)</f>
        <v>0</v>
      </c>
      <c r="BI216" s="217">
        <f>IF(N216="nulová",J216,0)</f>
        <v>0</v>
      </c>
      <c r="BJ216" s="18" t="s">
        <v>77</v>
      </c>
      <c r="BK216" s="217">
        <f>ROUND(I216*H216,2)</f>
        <v>0</v>
      </c>
      <c r="BL216" s="18" t="s">
        <v>141</v>
      </c>
      <c r="BM216" s="216" t="s">
        <v>985</v>
      </c>
    </row>
    <row r="217" s="2" customFormat="1">
      <c r="A217" s="39"/>
      <c r="B217" s="40"/>
      <c r="C217" s="41"/>
      <c r="D217" s="218" t="s">
        <v>143</v>
      </c>
      <c r="E217" s="41"/>
      <c r="F217" s="219" t="s">
        <v>354</v>
      </c>
      <c r="G217" s="41"/>
      <c r="H217" s="41"/>
      <c r="I217" s="220"/>
      <c r="J217" s="41"/>
      <c r="K217" s="41"/>
      <c r="L217" s="45"/>
      <c r="M217" s="221"/>
      <c r="N217" s="222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143</v>
      </c>
      <c r="AU217" s="18" t="s">
        <v>79</v>
      </c>
    </row>
    <row r="218" s="13" customFormat="1">
      <c r="A218" s="13"/>
      <c r="B218" s="223"/>
      <c r="C218" s="224"/>
      <c r="D218" s="225" t="s">
        <v>145</v>
      </c>
      <c r="E218" s="226" t="s">
        <v>19</v>
      </c>
      <c r="F218" s="227" t="s">
        <v>986</v>
      </c>
      <c r="G218" s="224"/>
      <c r="H218" s="228">
        <v>287</v>
      </c>
      <c r="I218" s="229"/>
      <c r="J218" s="224"/>
      <c r="K218" s="224"/>
      <c r="L218" s="230"/>
      <c r="M218" s="231"/>
      <c r="N218" s="232"/>
      <c r="O218" s="232"/>
      <c r="P218" s="232"/>
      <c r="Q218" s="232"/>
      <c r="R218" s="232"/>
      <c r="S218" s="232"/>
      <c r="T218" s="233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34" t="s">
        <v>145</v>
      </c>
      <c r="AU218" s="234" t="s">
        <v>79</v>
      </c>
      <c r="AV218" s="13" t="s">
        <v>79</v>
      </c>
      <c r="AW218" s="13" t="s">
        <v>31</v>
      </c>
      <c r="AX218" s="13" t="s">
        <v>69</v>
      </c>
      <c r="AY218" s="234" t="s">
        <v>134</v>
      </c>
    </row>
    <row r="219" s="14" customFormat="1">
      <c r="A219" s="14"/>
      <c r="B219" s="235"/>
      <c r="C219" s="236"/>
      <c r="D219" s="225" t="s">
        <v>145</v>
      </c>
      <c r="E219" s="237" t="s">
        <v>19</v>
      </c>
      <c r="F219" s="238" t="s">
        <v>197</v>
      </c>
      <c r="G219" s="236"/>
      <c r="H219" s="239">
        <v>287</v>
      </c>
      <c r="I219" s="240"/>
      <c r="J219" s="236"/>
      <c r="K219" s="236"/>
      <c r="L219" s="241"/>
      <c r="M219" s="242"/>
      <c r="N219" s="243"/>
      <c r="O219" s="243"/>
      <c r="P219" s="243"/>
      <c r="Q219" s="243"/>
      <c r="R219" s="243"/>
      <c r="S219" s="243"/>
      <c r="T219" s="24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5" t="s">
        <v>145</v>
      </c>
      <c r="AU219" s="245" t="s">
        <v>79</v>
      </c>
      <c r="AV219" s="14" t="s">
        <v>141</v>
      </c>
      <c r="AW219" s="14" t="s">
        <v>31</v>
      </c>
      <c r="AX219" s="14" t="s">
        <v>77</v>
      </c>
      <c r="AY219" s="245" t="s">
        <v>134</v>
      </c>
    </row>
    <row r="220" s="2" customFormat="1" ht="16.5" customHeight="1">
      <c r="A220" s="39"/>
      <c r="B220" s="40"/>
      <c r="C220" s="247" t="s">
        <v>265</v>
      </c>
      <c r="D220" s="247" t="s">
        <v>317</v>
      </c>
      <c r="E220" s="248" t="s">
        <v>357</v>
      </c>
      <c r="F220" s="249" t="s">
        <v>358</v>
      </c>
      <c r="G220" s="250" t="s">
        <v>139</v>
      </c>
      <c r="H220" s="251">
        <v>703.76800000000003</v>
      </c>
      <c r="I220" s="252"/>
      <c r="J220" s="253">
        <f>ROUND(I220*H220,2)</f>
        <v>0</v>
      </c>
      <c r="K220" s="249" t="s">
        <v>140</v>
      </c>
      <c r="L220" s="254"/>
      <c r="M220" s="255" t="s">
        <v>19</v>
      </c>
      <c r="N220" s="256" t="s">
        <v>40</v>
      </c>
      <c r="O220" s="85"/>
      <c r="P220" s="214">
        <f>O220*H220</f>
        <v>0</v>
      </c>
      <c r="Q220" s="214">
        <v>0.00050000000000000001</v>
      </c>
      <c r="R220" s="214">
        <f>Q220*H220</f>
        <v>0.35188400000000003</v>
      </c>
      <c r="S220" s="214">
        <v>0</v>
      </c>
      <c r="T220" s="215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16" t="s">
        <v>321</v>
      </c>
      <c r="AT220" s="216" t="s">
        <v>317</v>
      </c>
      <c r="AU220" s="216" t="s">
        <v>79</v>
      </c>
      <c r="AY220" s="18" t="s">
        <v>134</v>
      </c>
      <c r="BE220" s="217">
        <f>IF(N220="základní",J220,0)</f>
        <v>0</v>
      </c>
      <c r="BF220" s="217">
        <f>IF(N220="snížená",J220,0)</f>
        <v>0</v>
      </c>
      <c r="BG220" s="217">
        <f>IF(N220="zákl. přenesená",J220,0)</f>
        <v>0</v>
      </c>
      <c r="BH220" s="217">
        <f>IF(N220="sníž. přenesená",J220,0)</f>
        <v>0</v>
      </c>
      <c r="BI220" s="217">
        <f>IF(N220="nulová",J220,0)</f>
        <v>0</v>
      </c>
      <c r="BJ220" s="18" t="s">
        <v>77</v>
      </c>
      <c r="BK220" s="217">
        <f>ROUND(I220*H220,2)</f>
        <v>0</v>
      </c>
      <c r="BL220" s="18" t="s">
        <v>141</v>
      </c>
      <c r="BM220" s="216" t="s">
        <v>987</v>
      </c>
    </row>
    <row r="221" s="13" customFormat="1">
      <c r="A221" s="13"/>
      <c r="B221" s="223"/>
      <c r="C221" s="224"/>
      <c r="D221" s="225" t="s">
        <v>145</v>
      </c>
      <c r="E221" s="224"/>
      <c r="F221" s="227" t="s">
        <v>988</v>
      </c>
      <c r="G221" s="224"/>
      <c r="H221" s="228">
        <v>703.76800000000003</v>
      </c>
      <c r="I221" s="229"/>
      <c r="J221" s="224"/>
      <c r="K221" s="224"/>
      <c r="L221" s="230"/>
      <c r="M221" s="231"/>
      <c r="N221" s="232"/>
      <c r="O221" s="232"/>
      <c r="P221" s="232"/>
      <c r="Q221" s="232"/>
      <c r="R221" s="232"/>
      <c r="S221" s="232"/>
      <c r="T221" s="233"/>
      <c r="U221" s="13"/>
      <c r="V221" s="13"/>
      <c r="W221" s="13"/>
      <c r="X221" s="13"/>
      <c r="Y221" s="13"/>
      <c r="Z221" s="13"/>
      <c r="AA221" s="13"/>
      <c r="AB221" s="13"/>
      <c r="AC221" s="13"/>
      <c r="AD221" s="13"/>
      <c r="AE221" s="13"/>
      <c r="AT221" s="234" t="s">
        <v>145</v>
      </c>
      <c r="AU221" s="234" t="s">
        <v>79</v>
      </c>
      <c r="AV221" s="13" t="s">
        <v>79</v>
      </c>
      <c r="AW221" s="13" t="s">
        <v>4</v>
      </c>
      <c r="AX221" s="13" t="s">
        <v>77</v>
      </c>
      <c r="AY221" s="234" t="s">
        <v>134</v>
      </c>
    </row>
    <row r="222" s="2" customFormat="1" ht="16.5" customHeight="1">
      <c r="A222" s="39"/>
      <c r="B222" s="40"/>
      <c r="C222" s="205" t="s">
        <v>272</v>
      </c>
      <c r="D222" s="205" t="s">
        <v>136</v>
      </c>
      <c r="E222" s="206" t="s">
        <v>362</v>
      </c>
      <c r="F222" s="207" t="s">
        <v>363</v>
      </c>
      <c r="G222" s="208" t="s">
        <v>139</v>
      </c>
      <c r="H222" s="209">
        <v>200</v>
      </c>
      <c r="I222" s="210"/>
      <c r="J222" s="211">
        <f>ROUND(I222*H222,2)</f>
        <v>0</v>
      </c>
      <c r="K222" s="207" t="s">
        <v>140</v>
      </c>
      <c r="L222" s="45"/>
      <c r="M222" s="212" t="s">
        <v>19</v>
      </c>
      <c r="N222" s="213" t="s">
        <v>40</v>
      </c>
      <c r="O222" s="85"/>
      <c r="P222" s="214">
        <f>O222*H222</f>
        <v>0</v>
      </c>
      <c r="Q222" s="214">
        <v>0.108</v>
      </c>
      <c r="R222" s="214">
        <f>Q222*H222</f>
        <v>21.600000000000001</v>
      </c>
      <c r="S222" s="214">
        <v>0</v>
      </c>
      <c r="T222" s="215">
        <f>S222*H222</f>
        <v>0</v>
      </c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R222" s="216" t="s">
        <v>141</v>
      </c>
      <c r="AT222" s="216" t="s">
        <v>136</v>
      </c>
      <c r="AU222" s="216" t="s">
        <v>79</v>
      </c>
      <c r="AY222" s="18" t="s">
        <v>134</v>
      </c>
      <c r="BE222" s="217">
        <f>IF(N222="základní",J222,0)</f>
        <v>0</v>
      </c>
      <c r="BF222" s="217">
        <f>IF(N222="snížená",J222,0)</f>
        <v>0</v>
      </c>
      <c r="BG222" s="217">
        <f>IF(N222="zákl. přenesená",J222,0)</f>
        <v>0</v>
      </c>
      <c r="BH222" s="217">
        <f>IF(N222="sníž. přenesená",J222,0)</f>
        <v>0</v>
      </c>
      <c r="BI222" s="217">
        <f>IF(N222="nulová",J222,0)</f>
        <v>0</v>
      </c>
      <c r="BJ222" s="18" t="s">
        <v>77</v>
      </c>
      <c r="BK222" s="217">
        <f>ROUND(I222*H222,2)</f>
        <v>0</v>
      </c>
      <c r="BL222" s="18" t="s">
        <v>141</v>
      </c>
      <c r="BM222" s="216" t="s">
        <v>989</v>
      </c>
    </row>
    <row r="223" s="2" customFormat="1">
      <c r="A223" s="39"/>
      <c r="B223" s="40"/>
      <c r="C223" s="41"/>
      <c r="D223" s="218" t="s">
        <v>143</v>
      </c>
      <c r="E223" s="41"/>
      <c r="F223" s="219" t="s">
        <v>365</v>
      </c>
      <c r="G223" s="41"/>
      <c r="H223" s="41"/>
      <c r="I223" s="220"/>
      <c r="J223" s="41"/>
      <c r="K223" s="41"/>
      <c r="L223" s="45"/>
      <c r="M223" s="221"/>
      <c r="N223" s="222"/>
      <c r="O223" s="85"/>
      <c r="P223" s="85"/>
      <c r="Q223" s="85"/>
      <c r="R223" s="85"/>
      <c r="S223" s="85"/>
      <c r="T223" s="86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T223" s="18" t="s">
        <v>143</v>
      </c>
      <c r="AU223" s="18" t="s">
        <v>79</v>
      </c>
    </row>
    <row r="224" s="13" customFormat="1">
      <c r="A224" s="13"/>
      <c r="B224" s="223"/>
      <c r="C224" s="224"/>
      <c r="D224" s="225" t="s">
        <v>145</v>
      </c>
      <c r="E224" s="226" t="s">
        <v>19</v>
      </c>
      <c r="F224" s="227" t="s">
        <v>990</v>
      </c>
      <c r="G224" s="224"/>
      <c r="H224" s="228">
        <v>200</v>
      </c>
      <c r="I224" s="229"/>
      <c r="J224" s="224"/>
      <c r="K224" s="224"/>
      <c r="L224" s="230"/>
      <c r="M224" s="231"/>
      <c r="N224" s="232"/>
      <c r="O224" s="232"/>
      <c r="P224" s="232"/>
      <c r="Q224" s="232"/>
      <c r="R224" s="232"/>
      <c r="S224" s="232"/>
      <c r="T224" s="233"/>
      <c r="U224" s="13"/>
      <c r="V224" s="13"/>
      <c r="W224" s="13"/>
      <c r="X224" s="13"/>
      <c r="Y224" s="13"/>
      <c r="Z224" s="13"/>
      <c r="AA224" s="13"/>
      <c r="AB224" s="13"/>
      <c r="AC224" s="13"/>
      <c r="AD224" s="13"/>
      <c r="AE224" s="13"/>
      <c r="AT224" s="234" t="s">
        <v>145</v>
      </c>
      <c r="AU224" s="234" t="s">
        <v>79</v>
      </c>
      <c r="AV224" s="13" t="s">
        <v>79</v>
      </c>
      <c r="AW224" s="13" t="s">
        <v>31</v>
      </c>
      <c r="AX224" s="13" t="s">
        <v>77</v>
      </c>
      <c r="AY224" s="234" t="s">
        <v>134</v>
      </c>
    </row>
    <row r="225" s="2" customFormat="1" ht="16.5" customHeight="1">
      <c r="A225" s="39"/>
      <c r="B225" s="40"/>
      <c r="C225" s="247" t="s">
        <v>638</v>
      </c>
      <c r="D225" s="247" t="s">
        <v>317</v>
      </c>
      <c r="E225" s="248" t="s">
        <v>368</v>
      </c>
      <c r="F225" s="249" t="s">
        <v>369</v>
      </c>
      <c r="G225" s="250" t="s">
        <v>150</v>
      </c>
      <c r="H225" s="251">
        <v>11.667</v>
      </c>
      <c r="I225" s="252"/>
      <c r="J225" s="253">
        <f>ROUND(I225*H225,2)</f>
        <v>0</v>
      </c>
      <c r="K225" s="249" t="s">
        <v>140</v>
      </c>
      <c r="L225" s="254"/>
      <c r="M225" s="255" t="s">
        <v>19</v>
      </c>
      <c r="N225" s="256" t="s">
        <v>40</v>
      </c>
      <c r="O225" s="85"/>
      <c r="P225" s="214">
        <f>O225*H225</f>
        <v>0</v>
      </c>
      <c r="Q225" s="214">
        <v>2.7000000000000002</v>
      </c>
      <c r="R225" s="214">
        <f>Q225*H225</f>
        <v>31.500900000000001</v>
      </c>
      <c r="S225" s="214">
        <v>0</v>
      </c>
      <c r="T225" s="215">
        <f>S225*H225</f>
        <v>0</v>
      </c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R225" s="216" t="s">
        <v>321</v>
      </c>
      <c r="AT225" s="216" t="s">
        <v>317</v>
      </c>
      <c r="AU225" s="216" t="s">
        <v>79</v>
      </c>
      <c r="AY225" s="18" t="s">
        <v>134</v>
      </c>
      <c r="BE225" s="217">
        <f>IF(N225="základní",J225,0)</f>
        <v>0</v>
      </c>
      <c r="BF225" s="217">
        <f>IF(N225="snížená",J225,0)</f>
        <v>0</v>
      </c>
      <c r="BG225" s="217">
        <f>IF(N225="zákl. přenesená",J225,0)</f>
        <v>0</v>
      </c>
      <c r="BH225" s="217">
        <f>IF(N225="sníž. přenesená",J225,0)</f>
        <v>0</v>
      </c>
      <c r="BI225" s="217">
        <f>IF(N225="nulová",J225,0)</f>
        <v>0</v>
      </c>
      <c r="BJ225" s="18" t="s">
        <v>77</v>
      </c>
      <c r="BK225" s="217">
        <f>ROUND(I225*H225,2)</f>
        <v>0</v>
      </c>
      <c r="BL225" s="18" t="s">
        <v>141</v>
      </c>
      <c r="BM225" s="216" t="s">
        <v>991</v>
      </c>
    </row>
    <row r="226" s="13" customFormat="1">
      <c r="A226" s="13"/>
      <c r="B226" s="223"/>
      <c r="C226" s="224"/>
      <c r="D226" s="225" t="s">
        <v>145</v>
      </c>
      <c r="E226" s="224"/>
      <c r="F226" s="227" t="s">
        <v>992</v>
      </c>
      <c r="G226" s="224"/>
      <c r="H226" s="228">
        <v>11.667</v>
      </c>
      <c r="I226" s="229"/>
      <c r="J226" s="224"/>
      <c r="K226" s="224"/>
      <c r="L226" s="230"/>
      <c r="M226" s="231"/>
      <c r="N226" s="232"/>
      <c r="O226" s="232"/>
      <c r="P226" s="232"/>
      <c r="Q226" s="232"/>
      <c r="R226" s="232"/>
      <c r="S226" s="232"/>
      <c r="T226" s="233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34" t="s">
        <v>145</v>
      </c>
      <c r="AU226" s="234" t="s">
        <v>79</v>
      </c>
      <c r="AV226" s="13" t="s">
        <v>79</v>
      </c>
      <c r="AW226" s="13" t="s">
        <v>4</v>
      </c>
      <c r="AX226" s="13" t="s">
        <v>77</v>
      </c>
      <c r="AY226" s="234" t="s">
        <v>134</v>
      </c>
    </row>
    <row r="227" s="12" customFormat="1" ht="22.8" customHeight="1">
      <c r="A227" s="12"/>
      <c r="B227" s="189"/>
      <c r="C227" s="190"/>
      <c r="D227" s="191" t="s">
        <v>68</v>
      </c>
      <c r="E227" s="203" t="s">
        <v>198</v>
      </c>
      <c r="F227" s="203" t="s">
        <v>372</v>
      </c>
      <c r="G227" s="190"/>
      <c r="H227" s="190"/>
      <c r="I227" s="193"/>
      <c r="J227" s="204">
        <f>BK227</f>
        <v>0</v>
      </c>
      <c r="K227" s="190"/>
      <c r="L227" s="195"/>
      <c r="M227" s="196"/>
      <c r="N227" s="197"/>
      <c r="O227" s="197"/>
      <c r="P227" s="198">
        <f>SUM(P228:P256)</f>
        <v>0</v>
      </c>
      <c r="Q227" s="197"/>
      <c r="R227" s="198">
        <f>SUM(R228:R256)</f>
        <v>20.295050821278</v>
      </c>
      <c r="S227" s="197"/>
      <c r="T227" s="199">
        <f>SUM(T228:T256)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00" t="s">
        <v>77</v>
      </c>
      <c r="AT227" s="201" t="s">
        <v>68</v>
      </c>
      <c r="AU227" s="201" t="s">
        <v>77</v>
      </c>
      <c r="AY227" s="200" t="s">
        <v>134</v>
      </c>
      <c r="BK227" s="202">
        <f>SUM(BK228:BK256)</f>
        <v>0</v>
      </c>
    </row>
    <row r="228" s="2" customFormat="1" ht="16.5" customHeight="1">
      <c r="A228" s="39"/>
      <c r="B228" s="40"/>
      <c r="C228" s="205" t="s">
        <v>303</v>
      </c>
      <c r="D228" s="205" t="s">
        <v>136</v>
      </c>
      <c r="E228" s="206" t="s">
        <v>374</v>
      </c>
      <c r="F228" s="207" t="s">
        <v>375</v>
      </c>
      <c r="G228" s="208" t="s">
        <v>376</v>
      </c>
      <c r="H228" s="209">
        <v>1.6000000000000001</v>
      </c>
      <c r="I228" s="210"/>
      <c r="J228" s="211">
        <f>ROUND(I228*H228,2)</f>
        <v>0</v>
      </c>
      <c r="K228" s="207" t="s">
        <v>19</v>
      </c>
      <c r="L228" s="45"/>
      <c r="M228" s="212" t="s">
        <v>19</v>
      </c>
      <c r="N228" s="213" t="s">
        <v>40</v>
      </c>
      <c r="O228" s="85"/>
      <c r="P228" s="214">
        <f>O228*H228</f>
        <v>0</v>
      </c>
      <c r="Q228" s="214">
        <v>0</v>
      </c>
      <c r="R228" s="214">
        <f>Q228*H228</f>
        <v>0</v>
      </c>
      <c r="S228" s="214">
        <v>0</v>
      </c>
      <c r="T228" s="215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16" t="s">
        <v>141</v>
      </c>
      <c r="AT228" s="216" t="s">
        <v>136</v>
      </c>
      <c r="AU228" s="216" t="s">
        <v>79</v>
      </c>
      <c r="AY228" s="18" t="s">
        <v>134</v>
      </c>
      <c r="BE228" s="217">
        <f>IF(N228="základní",J228,0)</f>
        <v>0</v>
      </c>
      <c r="BF228" s="217">
        <f>IF(N228="snížená",J228,0)</f>
        <v>0</v>
      </c>
      <c r="BG228" s="217">
        <f>IF(N228="zákl. přenesená",J228,0)</f>
        <v>0</v>
      </c>
      <c r="BH228" s="217">
        <f>IF(N228="sníž. přenesená",J228,0)</f>
        <v>0</v>
      </c>
      <c r="BI228" s="217">
        <f>IF(N228="nulová",J228,0)</f>
        <v>0</v>
      </c>
      <c r="BJ228" s="18" t="s">
        <v>77</v>
      </c>
      <c r="BK228" s="217">
        <f>ROUND(I228*H228,2)</f>
        <v>0</v>
      </c>
      <c r="BL228" s="18" t="s">
        <v>141</v>
      </c>
      <c r="BM228" s="216" t="s">
        <v>993</v>
      </c>
    </row>
    <row r="229" s="13" customFormat="1">
      <c r="A229" s="13"/>
      <c r="B229" s="223"/>
      <c r="C229" s="224"/>
      <c r="D229" s="225" t="s">
        <v>145</v>
      </c>
      <c r="E229" s="226" t="s">
        <v>19</v>
      </c>
      <c r="F229" s="227" t="s">
        <v>644</v>
      </c>
      <c r="G229" s="224"/>
      <c r="H229" s="228">
        <v>1.6000000000000001</v>
      </c>
      <c r="I229" s="229"/>
      <c r="J229" s="224"/>
      <c r="K229" s="224"/>
      <c r="L229" s="230"/>
      <c r="M229" s="231"/>
      <c r="N229" s="232"/>
      <c r="O229" s="232"/>
      <c r="P229" s="232"/>
      <c r="Q229" s="232"/>
      <c r="R229" s="232"/>
      <c r="S229" s="232"/>
      <c r="T229" s="23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34" t="s">
        <v>145</v>
      </c>
      <c r="AU229" s="234" t="s">
        <v>79</v>
      </c>
      <c r="AV229" s="13" t="s">
        <v>79</v>
      </c>
      <c r="AW229" s="13" t="s">
        <v>31</v>
      </c>
      <c r="AX229" s="13" t="s">
        <v>77</v>
      </c>
      <c r="AY229" s="234" t="s">
        <v>134</v>
      </c>
    </row>
    <row r="230" s="2" customFormat="1" ht="16.5" customHeight="1">
      <c r="A230" s="39"/>
      <c r="B230" s="40"/>
      <c r="C230" s="205" t="s">
        <v>310</v>
      </c>
      <c r="D230" s="205" t="s">
        <v>136</v>
      </c>
      <c r="E230" s="206" t="s">
        <v>380</v>
      </c>
      <c r="F230" s="207" t="s">
        <v>381</v>
      </c>
      <c r="G230" s="208" t="s">
        <v>376</v>
      </c>
      <c r="H230" s="209">
        <v>1</v>
      </c>
      <c r="I230" s="210"/>
      <c r="J230" s="211">
        <f>ROUND(I230*H230,2)</f>
        <v>0</v>
      </c>
      <c r="K230" s="207" t="s">
        <v>19</v>
      </c>
      <c r="L230" s="45"/>
      <c r="M230" s="212" t="s">
        <v>19</v>
      </c>
      <c r="N230" s="213" t="s">
        <v>40</v>
      </c>
      <c r="O230" s="85"/>
      <c r="P230" s="214">
        <f>O230*H230</f>
        <v>0</v>
      </c>
      <c r="Q230" s="214">
        <v>0</v>
      </c>
      <c r="R230" s="214">
        <f>Q230*H230</f>
        <v>0</v>
      </c>
      <c r="S230" s="214">
        <v>0</v>
      </c>
      <c r="T230" s="215">
        <f>S230*H230</f>
        <v>0</v>
      </c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R230" s="216" t="s">
        <v>141</v>
      </c>
      <c r="AT230" s="216" t="s">
        <v>136</v>
      </c>
      <c r="AU230" s="216" t="s">
        <v>79</v>
      </c>
      <c r="AY230" s="18" t="s">
        <v>134</v>
      </c>
      <c r="BE230" s="217">
        <f>IF(N230="základní",J230,0)</f>
        <v>0</v>
      </c>
      <c r="BF230" s="217">
        <f>IF(N230="snížená",J230,0)</f>
        <v>0</v>
      </c>
      <c r="BG230" s="217">
        <f>IF(N230="zákl. přenesená",J230,0)</f>
        <v>0</v>
      </c>
      <c r="BH230" s="217">
        <f>IF(N230="sníž. přenesená",J230,0)</f>
        <v>0</v>
      </c>
      <c r="BI230" s="217">
        <f>IF(N230="nulová",J230,0)</f>
        <v>0</v>
      </c>
      <c r="BJ230" s="18" t="s">
        <v>77</v>
      </c>
      <c r="BK230" s="217">
        <f>ROUND(I230*H230,2)</f>
        <v>0</v>
      </c>
      <c r="BL230" s="18" t="s">
        <v>141</v>
      </c>
      <c r="BM230" s="216" t="s">
        <v>994</v>
      </c>
    </row>
    <row r="231" s="13" customFormat="1">
      <c r="A231" s="13"/>
      <c r="B231" s="223"/>
      <c r="C231" s="224"/>
      <c r="D231" s="225" t="s">
        <v>145</v>
      </c>
      <c r="E231" s="226" t="s">
        <v>19</v>
      </c>
      <c r="F231" s="227" t="s">
        <v>383</v>
      </c>
      <c r="G231" s="224"/>
      <c r="H231" s="228">
        <v>1</v>
      </c>
      <c r="I231" s="229"/>
      <c r="J231" s="224"/>
      <c r="K231" s="224"/>
      <c r="L231" s="230"/>
      <c r="M231" s="231"/>
      <c r="N231" s="232"/>
      <c r="O231" s="232"/>
      <c r="P231" s="232"/>
      <c r="Q231" s="232"/>
      <c r="R231" s="232"/>
      <c r="S231" s="232"/>
      <c r="T231" s="233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34" t="s">
        <v>145</v>
      </c>
      <c r="AU231" s="234" t="s">
        <v>79</v>
      </c>
      <c r="AV231" s="13" t="s">
        <v>79</v>
      </c>
      <c r="AW231" s="13" t="s">
        <v>31</v>
      </c>
      <c r="AX231" s="13" t="s">
        <v>77</v>
      </c>
      <c r="AY231" s="234" t="s">
        <v>134</v>
      </c>
    </row>
    <row r="232" s="2" customFormat="1" ht="37.8" customHeight="1">
      <c r="A232" s="39"/>
      <c r="B232" s="40"/>
      <c r="C232" s="205" t="s">
        <v>316</v>
      </c>
      <c r="D232" s="205" t="s">
        <v>136</v>
      </c>
      <c r="E232" s="206" t="s">
        <v>995</v>
      </c>
      <c r="F232" s="207" t="s">
        <v>996</v>
      </c>
      <c r="G232" s="208" t="s">
        <v>208</v>
      </c>
      <c r="H232" s="209">
        <v>6.2039999999999997</v>
      </c>
      <c r="I232" s="210"/>
      <c r="J232" s="211">
        <f>ROUND(I232*H232,2)</f>
        <v>0</v>
      </c>
      <c r="K232" s="207" t="s">
        <v>140</v>
      </c>
      <c r="L232" s="45"/>
      <c r="M232" s="212" t="s">
        <v>19</v>
      </c>
      <c r="N232" s="213" t="s">
        <v>40</v>
      </c>
      <c r="O232" s="85"/>
      <c r="P232" s="214">
        <f>O232*H232</f>
        <v>0</v>
      </c>
      <c r="Q232" s="214">
        <v>2.8332345380000001</v>
      </c>
      <c r="R232" s="214">
        <f>Q232*H232</f>
        <v>17.577387073752</v>
      </c>
      <c r="S232" s="214">
        <v>0</v>
      </c>
      <c r="T232" s="215">
        <f>S232*H232</f>
        <v>0</v>
      </c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R232" s="216" t="s">
        <v>141</v>
      </c>
      <c r="AT232" s="216" t="s">
        <v>136</v>
      </c>
      <c r="AU232" s="216" t="s">
        <v>79</v>
      </c>
      <c r="AY232" s="18" t="s">
        <v>134</v>
      </c>
      <c r="BE232" s="217">
        <f>IF(N232="základní",J232,0)</f>
        <v>0</v>
      </c>
      <c r="BF232" s="217">
        <f>IF(N232="snížená",J232,0)</f>
        <v>0</v>
      </c>
      <c r="BG232" s="217">
        <f>IF(N232="zákl. přenesená",J232,0)</f>
        <v>0</v>
      </c>
      <c r="BH232" s="217">
        <f>IF(N232="sníž. přenesená",J232,0)</f>
        <v>0</v>
      </c>
      <c r="BI232" s="217">
        <f>IF(N232="nulová",J232,0)</f>
        <v>0</v>
      </c>
      <c r="BJ232" s="18" t="s">
        <v>77</v>
      </c>
      <c r="BK232" s="217">
        <f>ROUND(I232*H232,2)</f>
        <v>0</v>
      </c>
      <c r="BL232" s="18" t="s">
        <v>141</v>
      </c>
      <c r="BM232" s="216" t="s">
        <v>997</v>
      </c>
    </row>
    <row r="233" s="2" customFormat="1">
      <c r="A233" s="39"/>
      <c r="B233" s="40"/>
      <c r="C233" s="41"/>
      <c r="D233" s="218" t="s">
        <v>143</v>
      </c>
      <c r="E233" s="41"/>
      <c r="F233" s="219" t="s">
        <v>998</v>
      </c>
      <c r="G233" s="41"/>
      <c r="H233" s="41"/>
      <c r="I233" s="220"/>
      <c r="J233" s="41"/>
      <c r="K233" s="41"/>
      <c r="L233" s="45"/>
      <c r="M233" s="221"/>
      <c r="N233" s="222"/>
      <c r="O233" s="85"/>
      <c r="P233" s="85"/>
      <c r="Q233" s="85"/>
      <c r="R233" s="85"/>
      <c r="S233" s="85"/>
      <c r="T233" s="86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T233" s="18" t="s">
        <v>143</v>
      </c>
      <c r="AU233" s="18" t="s">
        <v>79</v>
      </c>
    </row>
    <row r="234" s="13" customFormat="1">
      <c r="A234" s="13"/>
      <c r="B234" s="223"/>
      <c r="C234" s="224"/>
      <c r="D234" s="225" t="s">
        <v>145</v>
      </c>
      <c r="E234" s="226" t="s">
        <v>19</v>
      </c>
      <c r="F234" s="227" t="s">
        <v>999</v>
      </c>
      <c r="G234" s="224"/>
      <c r="H234" s="228">
        <v>3.1819999999999999</v>
      </c>
      <c r="I234" s="229"/>
      <c r="J234" s="224"/>
      <c r="K234" s="224"/>
      <c r="L234" s="230"/>
      <c r="M234" s="231"/>
      <c r="N234" s="232"/>
      <c r="O234" s="232"/>
      <c r="P234" s="232"/>
      <c r="Q234" s="232"/>
      <c r="R234" s="232"/>
      <c r="S234" s="232"/>
      <c r="T234" s="233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4" t="s">
        <v>145</v>
      </c>
      <c r="AU234" s="234" t="s">
        <v>79</v>
      </c>
      <c r="AV234" s="13" t="s">
        <v>79</v>
      </c>
      <c r="AW234" s="13" t="s">
        <v>31</v>
      </c>
      <c r="AX234" s="13" t="s">
        <v>69</v>
      </c>
      <c r="AY234" s="234" t="s">
        <v>134</v>
      </c>
    </row>
    <row r="235" s="13" customFormat="1">
      <c r="A235" s="13"/>
      <c r="B235" s="223"/>
      <c r="C235" s="224"/>
      <c r="D235" s="225" t="s">
        <v>145</v>
      </c>
      <c r="E235" s="226" t="s">
        <v>19</v>
      </c>
      <c r="F235" s="227" t="s">
        <v>1000</v>
      </c>
      <c r="G235" s="224"/>
      <c r="H235" s="228">
        <v>0.85499999999999998</v>
      </c>
      <c r="I235" s="229"/>
      <c r="J235" s="224"/>
      <c r="K235" s="224"/>
      <c r="L235" s="230"/>
      <c r="M235" s="231"/>
      <c r="N235" s="232"/>
      <c r="O235" s="232"/>
      <c r="P235" s="232"/>
      <c r="Q235" s="232"/>
      <c r="R235" s="232"/>
      <c r="S235" s="232"/>
      <c r="T235" s="233"/>
      <c r="U235" s="13"/>
      <c r="V235" s="13"/>
      <c r="W235" s="13"/>
      <c r="X235" s="13"/>
      <c r="Y235" s="13"/>
      <c r="Z235" s="13"/>
      <c r="AA235" s="13"/>
      <c r="AB235" s="13"/>
      <c r="AC235" s="13"/>
      <c r="AD235" s="13"/>
      <c r="AE235" s="13"/>
      <c r="AT235" s="234" t="s">
        <v>145</v>
      </c>
      <c r="AU235" s="234" t="s">
        <v>79</v>
      </c>
      <c r="AV235" s="13" t="s">
        <v>79</v>
      </c>
      <c r="AW235" s="13" t="s">
        <v>31</v>
      </c>
      <c r="AX235" s="13" t="s">
        <v>69</v>
      </c>
      <c r="AY235" s="234" t="s">
        <v>134</v>
      </c>
    </row>
    <row r="236" s="13" customFormat="1">
      <c r="A236" s="13"/>
      <c r="B236" s="223"/>
      <c r="C236" s="224"/>
      <c r="D236" s="225" t="s">
        <v>145</v>
      </c>
      <c r="E236" s="226" t="s">
        <v>19</v>
      </c>
      <c r="F236" s="227" t="s">
        <v>1001</v>
      </c>
      <c r="G236" s="224"/>
      <c r="H236" s="228">
        <v>2.1669999999999998</v>
      </c>
      <c r="I236" s="229"/>
      <c r="J236" s="224"/>
      <c r="K236" s="224"/>
      <c r="L236" s="230"/>
      <c r="M236" s="231"/>
      <c r="N236" s="232"/>
      <c r="O236" s="232"/>
      <c r="P236" s="232"/>
      <c r="Q236" s="232"/>
      <c r="R236" s="232"/>
      <c r="S236" s="232"/>
      <c r="T236" s="23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34" t="s">
        <v>145</v>
      </c>
      <c r="AU236" s="234" t="s">
        <v>79</v>
      </c>
      <c r="AV236" s="13" t="s">
        <v>79</v>
      </c>
      <c r="AW236" s="13" t="s">
        <v>31</v>
      </c>
      <c r="AX236" s="13" t="s">
        <v>69</v>
      </c>
      <c r="AY236" s="234" t="s">
        <v>134</v>
      </c>
    </row>
    <row r="237" s="14" customFormat="1">
      <c r="A237" s="14"/>
      <c r="B237" s="235"/>
      <c r="C237" s="236"/>
      <c r="D237" s="225" t="s">
        <v>145</v>
      </c>
      <c r="E237" s="237" t="s">
        <v>19</v>
      </c>
      <c r="F237" s="238" t="s">
        <v>197</v>
      </c>
      <c r="G237" s="236"/>
      <c r="H237" s="239">
        <v>6.2039999999999997</v>
      </c>
      <c r="I237" s="240"/>
      <c r="J237" s="236"/>
      <c r="K237" s="236"/>
      <c r="L237" s="241"/>
      <c r="M237" s="242"/>
      <c r="N237" s="243"/>
      <c r="O237" s="243"/>
      <c r="P237" s="243"/>
      <c r="Q237" s="243"/>
      <c r="R237" s="243"/>
      <c r="S237" s="243"/>
      <c r="T237" s="24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T237" s="245" t="s">
        <v>145</v>
      </c>
      <c r="AU237" s="245" t="s">
        <v>79</v>
      </c>
      <c r="AV237" s="14" t="s">
        <v>141</v>
      </c>
      <c r="AW237" s="14" t="s">
        <v>31</v>
      </c>
      <c r="AX237" s="14" t="s">
        <v>77</v>
      </c>
      <c r="AY237" s="245" t="s">
        <v>134</v>
      </c>
    </row>
    <row r="238" s="2" customFormat="1" ht="37.8" customHeight="1">
      <c r="A238" s="39"/>
      <c r="B238" s="40"/>
      <c r="C238" s="205" t="s">
        <v>324</v>
      </c>
      <c r="D238" s="205" t="s">
        <v>136</v>
      </c>
      <c r="E238" s="206" t="s">
        <v>395</v>
      </c>
      <c r="F238" s="207" t="s">
        <v>396</v>
      </c>
      <c r="G238" s="208" t="s">
        <v>139</v>
      </c>
      <c r="H238" s="209">
        <v>17.084</v>
      </c>
      <c r="I238" s="210"/>
      <c r="J238" s="211">
        <f>ROUND(I238*H238,2)</f>
        <v>0</v>
      </c>
      <c r="K238" s="207" t="s">
        <v>140</v>
      </c>
      <c r="L238" s="45"/>
      <c r="M238" s="212" t="s">
        <v>19</v>
      </c>
      <c r="N238" s="213" t="s">
        <v>40</v>
      </c>
      <c r="O238" s="85"/>
      <c r="P238" s="214">
        <f>O238*H238</f>
        <v>0</v>
      </c>
      <c r="Q238" s="214">
        <v>0.0072580040000000002</v>
      </c>
      <c r="R238" s="214">
        <f>Q238*H238</f>
        <v>0.123995740336</v>
      </c>
      <c r="S238" s="214">
        <v>0</v>
      </c>
      <c r="T238" s="215">
        <f>S238*H238</f>
        <v>0</v>
      </c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R238" s="216" t="s">
        <v>141</v>
      </c>
      <c r="AT238" s="216" t="s">
        <v>136</v>
      </c>
      <c r="AU238" s="216" t="s">
        <v>79</v>
      </c>
      <c r="AY238" s="18" t="s">
        <v>134</v>
      </c>
      <c r="BE238" s="217">
        <f>IF(N238="základní",J238,0)</f>
        <v>0</v>
      </c>
      <c r="BF238" s="217">
        <f>IF(N238="snížená",J238,0)</f>
        <v>0</v>
      </c>
      <c r="BG238" s="217">
        <f>IF(N238="zákl. přenesená",J238,0)</f>
        <v>0</v>
      </c>
      <c r="BH238" s="217">
        <f>IF(N238="sníž. přenesená",J238,0)</f>
        <v>0</v>
      </c>
      <c r="BI238" s="217">
        <f>IF(N238="nulová",J238,0)</f>
        <v>0</v>
      </c>
      <c r="BJ238" s="18" t="s">
        <v>77</v>
      </c>
      <c r="BK238" s="217">
        <f>ROUND(I238*H238,2)</f>
        <v>0</v>
      </c>
      <c r="BL238" s="18" t="s">
        <v>141</v>
      </c>
      <c r="BM238" s="216" t="s">
        <v>1002</v>
      </c>
    </row>
    <row r="239" s="2" customFormat="1">
      <c r="A239" s="39"/>
      <c r="B239" s="40"/>
      <c r="C239" s="41"/>
      <c r="D239" s="218" t="s">
        <v>143</v>
      </c>
      <c r="E239" s="41"/>
      <c r="F239" s="219" t="s">
        <v>398</v>
      </c>
      <c r="G239" s="41"/>
      <c r="H239" s="41"/>
      <c r="I239" s="220"/>
      <c r="J239" s="41"/>
      <c r="K239" s="41"/>
      <c r="L239" s="45"/>
      <c r="M239" s="221"/>
      <c r="N239" s="222"/>
      <c r="O239" s="85"/>
      <c r="P239" s="85"/>
      <c r="Q239" s="85"/>
      <c r="R239" s="85"/>
      <c r="S239" s="85"/>
      <c r="T239" s="86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T239" s="18" t="s">
        <v>143</v>
      </c>
      <c r="AU239" s="18" t="s">
        <v>79</v>
      </c>
    </row>
    <row r="240" s="13" customFormat="1">
      <c r="A240" s="13"/>
      <c r="B240" s="223"/>
      <c r="C240" s="224"/>
      <c r="D240" s="225" t="s">
        <v>145</v>
      </c>
      <c r="E240" s="226" t="s">
        <v>19</v>
      </c>
      <c r="F240" s="227" t="s">
        <v>1003</v>
      </c>
      <c r="G240" s="224"/>
      <c r="H240" s="228">
        <v>1.04</v>
      </c>
      <c r="I240" s="229"/>
      <c r="J240" s="224"/>
      <c r="K240" s="224"/>
      <c r="L240" s="230"/>
      <c r="M240" s="231"/>
      <c r="N240" s="232"/>
      <c r="O240" s="232"/>
      <c r="P240" s="232"/>
      <c r="Q240" s="232"/>
      <c r="R240" s="232"/>
      <c r="S240" s="232"/>
      <c r="T240" s="233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34" t="s">
        <v>145</v>
      </c>
      <c r="AU240" s="234" t="s">
        <v>79</v>
      </c>
      <c r="AV240" s="13" t="s">
        <v>79</v>
      </c>
      <c r="AW240" s="13" t="s">
        <v>31</v>
      </c>
      <c r="AX240" s="13" t="s">
        <v>69</v>
      </c>
      <c r="AY240" s="234" t="s">
        <v>134</v>
      </c>
    </row>
    <row r="241" s="13" customFormat="1">
      <c r="A241" s="13"/>
      <c r="B241" s="223"/>
      <c r="C241" s="224"/>
      <c r="D241" s="225" t="s">
        <v>145</v>
      </c>
      <c r="E241" s="226" t="s">
        <v>19</v>
      </c>
      <c r="F241" s="227" t="s">
        <v>1004</v>
      </c>
      <c r="G241" s="224"/>
      <c r="H241" s="228">
        <v>3.6680000000000001</v>
      </c>
      <c r="I241" s="229"/>
      <c r="J241" s="224"/>
      <c r="K241" s="224"/>
      <c r="L241" s="230"/>
      <c r="M241" s="231"/>
      <c r="N241" s="232"/>
      <c r="O241" s="232"/>
      <c r="P241" s="232"/>
      <c r="Q241" s="232"/>
      <c r="R241" s="232"/>
      <c r="S241" s="232"/>
      <c r="T241" s="23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34" t="s">
        <v>145</v>
      </c>
      <c r="AU241" s="234" t="s">
        <v>79</v>
      </c>
      <c r="AV241" s="13" t="s">
        <v>79</v>
      </c>
      <c r="AW241" s="13" t="s">
        <v>31</v>
      </c>
      <c r="AX241" s="13" t="s">
        <v>69</v>
      </c>
      <c r="AY241" s="234" t="s">
        <v>134</v>
      </c>
    </row>
    <row r="242" s="13" customFormat="1">
      <c r="A242" s="13"/>
      <c r="B242" s="223"/>
      <c r="C242" s="224"/>
      <c r="D242" s="225" t="s">
        <v>145</v>
      </c>
      <c r="E242" s="226" t="s">
        <v>19</v>
      </c>
      <c r="F242" s="227" t="s">
        <v>1005</v>
      </c>
      <c r="G242" s="224"/>
      <c r="H242" s="228">
        <v>12.375999999999999</v>
      </c>
      <c r="I242" s="229"/>
      <c r="J242" s="224"/>
      <c r="K242" s="224"/>
      <c r="L242" s="230"/>
      <c r="M242" s="231"/>
      <c r="N242" s="232"/>
      <c r="O242" s="232"/>
      <c r="P242" s="232"/>
      <c r="Q242" s="232"/>
      <c r="R242" s="232"/>
      <c r="S242" s="232"/>
      <c r="T242" s="233"/>
      <c r="U242" s="13"/>
      <c r="V242" s="13"/>
      <c r="W242" s="13"/>
      <c r="X242" s="13"/>
      <c r="Y242" s="13"/>
      <c r="Z242" s="13"/>
      <c r="AA242" s="13"/>
      <c r="AB242" s="13"/>
      <c r="AC242" s="13"/>
      <c r="AD242" s="13"/>
      <c r="AE242" s="13"/>
      <c r="AT242" s="234" t="s">
        <v>145</v>
      </c>
      <c r="AU242" s="234" t="s">
        <v>79</v>
      </c>
      <c r="AV242" s="13" t="s">
        <v>79</v>
      </c>
      <c r="AW242" s="13" t="s">
        <v>31</v>
      </c>
      <c r="AX242" s="13" t="s">
        <v>69</v>
      </c>
      <c r="AY242" s="234" t="s">
        <v>134</v>
      </c>
    </row>
    <row r="243" s="14" customFormat="1">
      <c r="A243" s="14"/>
      <c r="B243" s="235"/>
      <c r="C243" s="236"/>
      <c r="D243" s="225" t="s">
        <v>145</v>
      </c>
      <c r="E243" s="237" t="s">
        <v>19</v>
      </c>
      <c r="F243" s="238" t="s">
        <v>197</v>
      </c>
      <c r="G243" s="236"/>
      <c r="H243" s="239">
        <v>17.084</v>
      </c>
      <c r="I243" s="240"/>
      <c r="J243" s="236"/>
      <c r="K243" s="236"/>
      <c r="L243" s="241"/>
      <c r="M243" s="242"/>
      <c r="N243" s="243"/>
      <c r="O243" s="243"/>
      <c r="P243" s="243"/>
      <c r="Q243" s="243"/>
      <c r="R243" s="243"/>
      <c r="S243" s="243"/>
      <c r="T243" s="24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T243" s="245" t="s">
        <v>145</v>
      </c>
      <c r="AU243" s="245" t="s">
        <v>79</v>
      </c>
      <c r="AV243" s="14" t="s">
        <v>141</v>
      </c>
      <c r="AW243" s="14" t="s">
        <v>31</v>
      </c>
      <c r="AX243" s="14" t="s">
        <v>77</v>
      </c>
      <c r="AY243" s="245" t="s">
        <v>134</v>
      </c>
    </row>
    <row r="244" s="2" customFormat="1" ht="37.8" customHeight="1">
      <c r="A244" s="39"/>
      <c r="B244" s="40"/>
      <c r="C244" s="205" t="s">
        <v>330</v>
      </c>
      <c r="D244" s="205" t="s">
        <v>136</v>
      </c>
      <c r="E244" s="206" t="s">
        <v>404</v>
      </c>
      <c r="F244" s="207" t="s">
        <v>405</v>
      </c>
      <c r="G244" s="208" t="s">
        <v>139</v>
      </c>
      <c r="H244" s="209">
        <v>17.084</v>
      </c>
      <c r="I244" s="210"/>
      <c r="J244" s="211">
        <f>ROUND(I244*H244,2)</f>
        <v>0</v>
      </c>
      <c r="K244" s="207" t="s">
        <v>140</v>
      </c>
      <c r="L244" s="45"/>
      <c r="M244" s="212" t="s">
        <v>19</v>
      </c>
      <c r="N244" s="213" t="s">
        <v>40</v>
      </c>
      <c r="O244" s="85"/>
      <c r="P244" s="214">
        <f>O244*H244</f>
        <v>0</v>
      </c>
      <c r="Q244" s="214">
        <v>0.00085693499999999997</v>
      </c>
      <c r="R244" s="214">
        <f>Q244*H244</f>
        <v>0.014639877539999999</v>
      </c>
      <c r="S244" s="214">
        <v>0</v>
      </c>
      <c r="T244" s="215">
        <f>S244*H244</f>
        <v>0</v>
      </c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R244" s="216" t="s">
        <v>141</v>
      </c>
      <c r="AT244" s="216" t="s">
        <v>136</v>
      </c>
      <c r="AU244" s="216" t="s">
        <v>79</v>
      </c>
      <c r="AY244" s="18" t="s">
        <v>134</v>
      </c>
      <c r="BE244" s="217">
        <f>IF(N244="základní",J244,0)</f>
        <v>0</v>
      </c>
      <c r="BF244" s="217">
        <f>IF(N244="snížená",J244,0)</f>
        <v>0</v>
      </c>
      <c r="BG244" s="217">
        <f>IF(N244="zákl. přenesená",J244,0)</f>
        <v>0</v>
      </c>
      <c r="BH244" s="217">
        <f>IF(N244="sníž. přenesená",J244,0)</f>
        <v>0</v>
      </c>
      <c r="BI244" s="217">
        <f>IF(N244="nulová",J244,0)</f>
        <v>0</v>
      </c>
      <c r="BJ244" s="18" t="s">
        <v>77</v>
      </c>
      <c r="BK244" s="217">
        <f>ROUND(I244*H244,2)</f>
        <v>0</v>
      </c>
      <c r="BL244" s="18" t="s">
        <v>141</v>
      </c>
      <c r="BM244" s="216" t="s">
        <v>1006</v>
      </c>
    </row>
    <row r="245" s="2" customFormat="1">
      <c r="A245" s="39"/>
      <c r="B245" s="40"/>
      <c r="C245" s="41"/>
      <c r="D245" s="218" t="s">
        <v>143</v>
      </c>
      <c r="E245" s="41"/>
      <c r="F245" s="219" t="s">
        <v>407</v>
      </c>
      <c r="G245" s="41"/>
      <c r="H245" s="41"/>
      <c r="I245" s="220"/>
      <c r="J245" s="41"/>
      <c r="K245" s="41"/>
      <c r="L245" s="45"/>
      <c r="M245" s="221"/>
      <c r="N245" s="222"/>
      <c r="O245" s="85"/>
      <c r="P245" s="85"/>
      <c r="Q245" s="85"/>
      <c r="R245" s="85"/>
      <c r="S245" s="85"/>
      <c r="T245" s="86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T245" s="18" t="s">
        <v>143</v>
      </c>
      <c r="AU245" s="18" t="s">
        <v>79</v>
      </c>
    </row>
    <row r="246" s="13" customFormat="1">
      <c r="A246" s="13"/>
      <c r="B246" s="223"/>
      <c r="C246" s="224"/>
      <c r="D246" s="225" t="s">
        <v>145</v>
      </c>
      <c r="E246" s="226" t="s">
        <v>19</v>
      </c>
      <c r="F246" s="227" t="s">
        <v>1003</v>
      </c>
      <c r="G246" s="224"/>
      <c r="H246" s="228">
        <v>1.04</v>
      </c>
      <c r="I246" s="229"/>
      <c r="J246" s="224"/>
      <c r="K246" s="224"/>
      <c r="L246" s="230"/>
      <c r="M246" s="231"/>
      <c r="N246" s="232"/>
      <c r="O246" s="232"/>
      <c r="P246" s="232"/>
      <c r="Q246" s="232"/>
      <c r="R246" s="232"/>
      <c r="S246" s="232"/>
      <c r="T246" s="23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34" t="s">
        <v>145</v>
      </c>
      <c r="AU246" s="234" t="s">
        <v>79</v>
      </c>
      <c r="AV246" s="13" t="s">
        <v>79</v>
      </c>
      <c r="AW246" s="13" t="s">
        <v>31</v>
      </c>
      <c r="AX246" s="13" t="s">
        <v>69</v>
      </c>
      <c r="AY246" s="234" t="s">
        <v>134</v>
      </c>
    </row>
    <row r="247" s="13" customFormat="1">
      <c r="A247" s="13"/>
      <c r="B247" s="223"/>
      <c r="C247" s="224"/>
      <c r="D247" s="225" t="s">
        <v>145</v>
      </c>
      <c r="E247" s="226" t="s">
        <v>19</v>
      </c>
      <c r="F247" s="227" t="s">
        <v>1004</v>
      </c>
      <c r="G247" s="224"/>
      <c r="H247" s="228">
        <v>3.6680000000000001</v>
      </c>
      <c r="I247" s="229"/>
      <c r="J247" s="224"/>
      <c r="K247" s="224"/>
      <c r="L247" s="230"/>
      <c r="M247" s="231"/>
      <c r="N247" s="232"/>
      <c r="O247" s="232"/>
      <c r="P247" s="232"/>
      <c r="Q247" s="232"/>
      <c r="R247" s="232"/>
      <c r="S247" s="232"/>
      <c r="T247" s="233"/>
      <c r="U247" s="13"/>
      <c r="V247" s="13"/>
      <c r="W247" s="13"/>
      <c r="X247" s="13"/>
      <c r="Y247" s="13"/>
      <c r="Z247" s="13"/>
      <c r="AA247" s="13"/>
      <c r="AB247" s="13"/>
      <c r="AC247" s="13"/>
      <c r="AD247" s="13"/>
      <c r="AE247" s="13"/>
      <c r="AT247" s="234" t="s">
        <v>145</v>
      </c>
      <c r="AU247" s="234" t="s">
        <v>79</v>
      </c>
      <c r="AV247" s="13" t="s">
        <v>79</v>
      </c>
      <c r="AW247" s="13" t="s">
        <v>31</v>
      </c>
      <c r="AX247" s="13" t="s">
        <v>69</v>
      </c>
      <c r="AY247" s="234" t="s">
        <v>134</v>
      </c>
    </row>
    <row r="248" s="13" customFormat="1">
      <c r="A248" s="13"/>
      <c r="B248" s="223"/>
      <c r="C248" s="224"/>
      <c r="D248" s="225" t="s">
        <v>145</v>
      </c>
      <c r="E248" s="226" t="s">
        <v>19</v>
      </c>
      <c r="F248" s="227" t="s">
        <v>1005</v>
      </c>
      <c r="G248" s="224"/>
      <c r="H248" s="228">
        <v>12.375999999999999</v>
      </c>
      <c r="I248" s="229"/>
      <c r="J248" s="224"/>
      <c r="K248" s="224"/>
      <c r="L248" s="230"/>
      <c r="M248" s="231"/>
      <c r="N248" s="232"/>
      <c r="O248" s="232"/>
      <c r="P248" s="232"/>
      <c r="Q248" s="232"/>
      <c r="R248" s="232"/>
      <c r="S248" s="232"/>
      <c r="T248" s="233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34" t="s">
        <v>145</v>
      </c>
      <c r="AU248" s="234" t="s">
        <v>79</v>
      </c>
      <c r="AV248" s="13" t="s">
        <v>79</v>
      </c>
      <c r="AW248" s="13" t="s">
        <v>31</v>
      </c>
      <c r="AX248" s="13" t="s">
        <v>69</v>
      </c>
      <c r="AY248" s="234" t="s">
        <v>134</v>
      </c>
    </row>
    <row r="249" s="14" customFormat="1">
      <c r="A249" s="14"/>
      <c r="B249" s="235"/>
      <c r="C249" s="236"/>
      <c r="D249" s="225" t="s">
        <v>145</v>
      </c>
      <c r="E249" s="237" t="s">
        <v>19</v>
      </c>
      <c r="F249" s="238" t="s">
        <v>197</v>
      </c>
      <c r="G249" s="236"/>
      <c r="H249" s="239">
        <v>17.084</v>
      </c>
      <c r="I249" s="240"/>
      <c r="J249" s="236"/>
      <c r="K249" s="236"/>
      <c r="L249" s="241"/>
      <c r="M249" s="242"/>
      <c r="N249" s="243"/>
      <c r="O249" s="243"/>
      <c r="P249" s="243"/>
      <c r="Q249" s="243"/>
      <c r="R249" s="243"/>
      <c r="S249" s="243"/>
      <c r="T249" s="24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45" t="s">
        <v>145</v>
      </c>
      <c r="AU249" s="245" t="s">
        <v>79</v>
      </c>
      <c r="AV249" s="14" t="s">
        <v>141</v>
      </c>
      <c r="AW249" s="14" t="s">
        <v>31</v>
      </c>
      <c r="AX249" s="14" t="s">
        <v>77</v>
      </c>
      <c r="AY249" s="245" t="s">
        <v>134</v>
      </c>
    </row>
    <row r="250" s="2" customFormat="1" ht="44.25" customHeight="1">
      <c r="A250" s="39"/>
      <c r="B250" s="40"/>
      <c r="C250" s="205" t="s">
        <v>335</v>
      </c>
      <c r="D250" s="205" t="s">
        <v>136</v>
      </c>
      <c r="E250" s="206" t="s">
        <v>409</v>
      </c>
      <c r="F250" s="207" t="s">
        <v>410</v>
      </c>
      <c r="G250" s="208" t="s">
        <v>282</v>
      </c>
      <c r="H250" s="209">
        <v>0.93100000000000005</v>
      </c>
      <c r="I250" s="210"/>
      <c r="J250" s="211">
        <f>ROUND(I250*H250,2)</f>
        <v>0</v>
      </c>
      <c r="K250" s="207" t="s">
        <v>140</v>
      </c>
      <c r="L250" s="45"/>
      <c r="M250" s="212" t="s">
        <v>19</v>
      </c>
      <c r="N250" s="213" t="s">
        <v>40</v>
      </c>
      <c r="O250" s="85"/>
      <c r="P250" s="214">
        <f>O250*H250</f>
        <v>0</v>
      </c>
      <c r="Q250" s="214">
        <v>1.095275</v>
      </c>
      <c r="R250" s="214">
        <f>Q250*H250</f>
        <v>1.019701025</v>
      </c>
      <c r="S250" s="214">
        <v>0</v>
      </c>
      <c r="T250" s="215">
        <f>S250*H250</f>
        <v>0</v>
      </c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R250" s="216" t="s">
        <v>141</v>
      </c>
      <c r="AT250" s="216" t="s">
        <v>136</v>
      </c>
      <c r="AU250" s="216" t="s">
        <v>79</v>
      </c>
      <c r="AY250" s="18" t="s">
        <v>134</v>
      </c>
      <c r="BE250" s="217">
        <f>IF(N250="základní",J250,0)</f>
        <v>0</v>
      </c>
      <c r="BF250" s="217">
        <f>IF(N250="snížená",J250,0)</f>
        <v>0</v>
      </c>
      <c r="BG250" s="217">
        <f>IF(N250="zákl. přenesená",J250,0)</f>
        <v>0</v>
      </c>
      <c r="BH250" s="217">
        <f>IF(N250="sníž. přenesená",J250,0)</f>
        <v>0</v>
      </c>
      <c r="BI250" s="217">
        <f>IF(N250="nulová",J250,0)</f>
        <v>0</v>
      </c>
      <c r="BJ250" s="18" t="s">
        <v>77</v>
      </c>
      <c r="BK250" s="217">
        <f>ROUND(I250*H250,2)</f>
        <v>0</v>
      </c>
      <c r="BL250" s="18" t="s">
        <v>141</v>
      </c>
      <c r="BM250" s="216" t="s">
        <v>1007</v>
      </c>
    </row>
    <row r="251" s="2" customFormat="1">
      <c r="A251" s="39"/>
      <c r="B251" s="40"/>
      <c r="C251" s="41"/>
      <c r="D251" s="218" t="s">
        <v>143</v>
      </c>
      <c r="E251" s="41"/>
      <c r="F251" s="219" t="s">
        <v>412</v>
      </c>
      <c r="G251" s="41"/>
      <c r="H251" s="41"/>
      <c r="I251" s="220"/>
      <c r="J251" s="41"/>
      <c r="K251" s="41"/>
      <c r="L251" s="45"/>
      <c r="M251" s="221"/>
      <c r="N251" s="222"/>
      <c r="O251" s="85"/>
      <c r="P251" s="85"/>
      <c r="Q251" s="85"/>
      <c r="R251" s="85"/>
      <c r="S251" s="85"/>
      <c r="T251" s="86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T251" s="18" t="s">
        <v>143</v>
      </c>
      <c r="AU251" s="18" t="s">
        <v>79</v>
      </c>
    </row>
    <row r="252" s="13" customFormat="1">
      <c r="A252" s="13"/>
      <c r="B252" s="223"/>
      <c r="C252" s="224"/>
      <c r="D252" s="225" t="s">
        <v>145</v>
      </c>
      <c r="E252" s="226" t="s">
        <v>19</v>
      </c>
      <c r="F252" s="227" t="s">
        <v>1008</v>
      </c>
      <c r="G252" s="224"/>
      <c r="H252" s="228">
        <v>0.93100000000000005</v>
      </c>
      <c r="I252" s="229"/>
      <c r="J252" s="224"/>
      <c r="K252" s="224"/>
      <c r="L252" s="230"/>
      <c r="M252" s="231"/>
      <c r="N252" s="232"/>
      <c r="O252" s="232"/>
      <c r="P252" s="232"/>
      <c r="Q252" s="232"/>
      <c r="R252" s="232"/>
      <c r="S252" s="232"/>
      <c r="T252" s="233"/>
      <c r="U252" s="13"/>
      <c r="V252" s="13"/>
      <c r="W252" s="13"/>
      <c r="X252" s="13"/>
      <c r="Y252" s="13"/>
      <c r="Z252" s="13"/>
      <c r="AA252" s="13"/>
      <c r="AB252" s="13"/>
      <c r="AC252" s="13"/>
      <c r="AD252" s="13"/>
      <c r="AE252" s="13"/>
      <c r="AT252" s="234" t="s">
        <v>145</v>
      </c>
      <c r="AU252" s="234" t="s">
        <v>79</v>
      </c>
      <c r="AV252" s="13" t="s">
        <v>79</v>
      </c>
      <c r="AW252" s="13" t="s">
        <v>31</v>
      </c>
      <c r="AX252" s="13" t="s">
        <v>69</v>
      </c>
      <c r="AY252" s="234" t="s">
        <v>134</v>
      </c>
    </row>
    <row r="253" s="14" customFormat="1">
      <c r="A253" s="14"/>
      <c r="B253" s="235"/>
      <c r="C253" s="236"/>
      <c r="D253" s="225" t="s">
        <v>145</v>
      </c>
      <c r="E253" s="237" t="s">
        <v>19</v>
      </c>
      <c r="F253" s="238" t="s">
        <v>197</v>
      </c>
      <c r="G253" s="236"/>
      <c r="H253" s="239">
        <v>0.93100000000000005</v>
      </c>
      <c r="I253" s="240"/>
      <c r="J253" s="236"/>
      <c r="K253" s="236"/>
      <c r="L253" s="241"/>
      <c r="M253" s="242"/>
      <c r="N253" s="243"/>
      <c r="O253" s="243"/>
      <c r="P253" s="243"/>
      <c r="Q253" s="243"/>
      <c r="R253" s="243"/>
      <c r="S253" s="243"/>
      <c r="T253" s="24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T253" s="245" t="s">
        <v>145</v>
      </c>
      <c r="AU253" s="245" t="s">
        <v>79</v>
      </c>
      <c r="AV253" s="14" t="s">
        <v>141</v>
      </c>
      <c r="AW253" s="14" t="s">
        <v>31</v>
      </c>
      <c r="AX253" s="14" t="s">
        <v>77</v>
      </c>
      <c r="AY253" s="245" t="s">
        <v>134</v>
      </c>
    </row>
    <row r="254" s="2" customFormat="1" ht="44.25" customHeight="1">
      <c r="A254" s="39"/>
      <c r="B254" s="40"/>
      <c r="C254" s="205" t="s">
        <v>343</v>
      </c>
      <c r="D254" s="205" t="s">
        <v>136</v>
      </c>
      <c r="E254" s="206" t="s">
        <v>415</v>
      </c>
      <c r="F254" s="207" t="s">
        <v>416</v>
      </c>
      <c r="G254" s="208" t="s">
        <v>282</v>
      </c>
      <c r="H254" s="209">
        <v>1.5</v>
      </c>
      <c r="I254" s="210"/>
      <c r="J254" s="211">
        <f>ROUND(I254*H254,2)</f>
        <v>0</v>
      </c>
      <c r="K254" s="207" t="s">
        <v>140</v>
      </c>
      <c r="L254" s="45"/>
      <c r="M254" s="212" t="s">
        <v>19</v>
      </c>
      <c r="N254" s="213" t="s">
        <v>40</v>
      </c>
      <c r="O254" s="85"/>
      <c r="P254" s="214">
        <f>O254*H254</f>
        <v>0</v>
      </c>
      <c r="Q254" s="214">
        <v>1.0395514030999999</v>
      </c>
      <c r="R254" s="214">
        <f>Q254*H254</f>
        <v>1.5593271046499999</v>
      </c>
      <c r="S254" s="214">
        <v>0</v>
      </c>
      <c r="T254" s="215">
        <f>S254*H254</f>
        <v>0</v>
      </c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R254" s="216" t="s">
        <v>141</v>
      </c>
      <c r="AT254" s="216" t="s">
        <v>136</v>
      </c>
      <c r="AU254" s="216" t="s">
        <v>79</v>
      </c>
      <c r="AY254" s="18" t="s">
        <v>134</v>
      </c>
      <c r="BE254" s="217">
        <f>IF(N254="základní",J254,0)</f>
        <v>0</v>
      </c>
      <c r="BF254" s="217">
        <f>IF(N254="snížená",J254,0)</f>
        <v>0</v>
      </c>
      <c r="BG254" s="217">
        <f>IF(N254="zákl. přenesená",J254,0)</f>
        <v>0</v>
      </c>
      <c r="BH254" s="217">
        <f>IF(N254="sníž. přenesená",J254,0)</f>
        <v>0</v>
      </c>
      <c r="BI254" s="217">
        <f>IF(N254="nulová",J254,0)</f>
        <v>0</v>
      </c>
      <c r="BJ254" s="18" t="s">
        <v>77</v>
      </c>
      <c r="BK254" s="217">
        <f>ROUND(I254*H254,2)</f>
        <v>0</v>
      </c>
      <c r="BL254" s="18" t="s">
        <v>141</v>
      </c>
      <c r="BM254" s="216" t="s">
        <v>1009</v>
      </c>
    </row>
    <row r="255" s="2" customFormat="1">
      <c r="A255" s="39"/>
      <c r="B255" s="40"/>
      <c r="C255" s="41"/>
      <c r="D255" s="218" t="s">
        <v>143</v>
      </c>
      <c r="E255" s="41"/>
      <c r="F255" s="219" t="s">
        <v>418</v>
      </c>
      <c r="G255" s="41"/>
      <c r="H255" s="41"/>
      <c r="I255" s="220"/>
      <c r="J255" s="41"/>
      <c r="K255" s="41"/>
      <c r="L255" s="45"/>
      <c r="M255" s="221"/>
      <c r="N255" s="222"/>
      <c r="O255" s="85"/>
      <c r="P255" s="85"/>
      <c r="Q255" s="85"/>
      <c r="R255" s="85"/>
      <c r="S255" s="85"/>
      <c r="T255" s="86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T255" s="18" t="s">
        <v>143</v>
      </c>
      <c r="AU255" s="18" t="s">
        <v>79</v>
      </c>
    </row>
    <row r="256" s="13" customFormat="1">
      <c r="A256" s="13"/>
      <c r="B256" s="223"/>
      <c r="C256" s="224"/>
      <c r="D256" s="225" t="s">
        <v>145</v>
      </c>
      <c r="E256" s="226" t="s">
        <v>19</v>
      </c>
      <c r="F256" s="227" t="s">
        <v>1010</v>
      </c>
      <c r="G256" s="224"/>
      <c r="H256" s="228">
        <v>1.5</v>
      </c>
      <c r="I256" s="229"/>
      <c r="J256" s="224"/>
      <c r="K256" s="224"/>
      <c r="L256" s="230"/>
      <c r="M256" s="231"/>
      <c r="N256" s="232"/>
      <c r="O256" s="232"/>
      <c r="P256" s="232"/>
      <c r="Q256" s="232"/>
      <c r="R256" s="232"/>
      <c r="S256" s="232"/>
      <c r="T256" s="233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34" t="s">
        <v>145</v>
      </c>
      <c r="AU256" s="234" t="s">
        <v>79</v>
      </c>
      <c r="AV256" s="13" t="s">
        <v>79</v>
      </c>
      <c r="AW256" s="13" t="s">
        <v>31</v>
      </c>
      <c r="AX256" s="13" t="s">
        <v>77</v>
      </c>
      <c r="AY256" s="234" t="s">
        <v>134</v>
      </c>
    </row>
    <row r="257" s="12" customFormat="1" ht="22.8" customHeight="1">
      <c r="A257" s="12"/>
      <c r="B257" s="189"/>
      <c r="C257" s="190"/>
      <c r="D257" s="191" t="s">
        <v>68</v>
      </c>
      <c r="E257" s="203" t="s">
        <v>141</v>
      </c>
      <c r="F257" s="203" t="s">
        <v>420</v>
      </c>
      <c r="G257" s="190"/>
      <c r="H257" s="190"/>
      <c r="I257" s="193"/>
      <c r="J257" s="204">
        <f>BK257</f>
        <v>0</v>
      </c>
      <c r="K257" s="190"/>
      <c r="L257" s="195"/>
      <c r="M257" s="196"/>
      <c r="N257" s="197"/>
      <c r="O257" s="197"/>
      <c r="P257" s="198">
        <f>SUM(P258:P274)</f>
        <v>0</v>
      </c>
      <c r="Q257" s="197"/>
      <c r="R257" s="198">
        <f>SUM(R258:R274)</f>
        <v>247.16657129999999</v>
      </c>
      <c r="S257" s="197"/>
      <c r="T257" s="199">
        <f>SUM(T258:T274)</f>
        <v>0</v>
      </c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R257" s="200" t="s">
        <v>77</v>
      </c>
      <c r="AT257" s="201" t="s">
        <v>68</v>
      </c>
      <c r="AU257" s="201" t="s">
        <v>77</v>
      </c>
      <c r="AY257" s="200" t="s">
        <v>134</v>
      </c>
      <c r="BK257" s="202">
        <f>SUM(BK258:BK274)</f>
        <v>0</v>
      </c>
    </row>
    <row r="258" s="2" customFormat="1" ht="16.5" customHeight="1">
      <c r="A258" s="39"/>
      <c r="B258" s="40"/>
      <c r="C258" s="205" t="s">
        <v>654</v>
      </c>
      <c r="D258" s="205" t="s">
        <v>136</v>
      </c>
      <c r="E258" s="206" t="s">
        <v>422</v>
      </c>
      <c r="F258" s="207" t="s">
        <v>423</v>
      </c>
      <c r="G258" s="208" t="s">
        <v>139</v>
      </c>
      <c r="H258" s="209">
        <v>15.83</v>
      </c>
      <c r="I258" s="210"/>
      <c r="J258" s="211">
        <f>ROUND(I258*H258,2)</f>
        <v>0</v>
      </c>
      <c r="K258" s="207" t="s">
        <v>140</v>
      </c>
      <c r="L258" s="45"/>
      <c r="M258" s="212" t="s">
        <v>19</v>
      </c>
      <c r="N258" s="213" t="s">
        <v>40</v>
      </c>
      <c r="O258" s="85"/>
      <c r="P258" s="214">
        <f>O258*H258</f>
        <v>0</v>
      </c>
      <c r="Q258" s="214">
        <v>0.34190999999999999</v>
      </c>
      <c r="R258" s="214">
        <f>Q258*H258</f>
        <v>5.4124353000000003</v>
      </c>
      <c r="S258" s="214">
        <v>0</v>
      </c>
      <c r="T258" s="215">
        <f>S258*H258</f>
        <v>0</v>
      </c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R258" s="216" t="s">
        <v>141</v>
      </c>
      <c r="AT258" s="216" t="s">
        <v>136</v>
      </c>
      <c r="AU258" s="216" t="s">
        <v>79</v>
      </c>
      <c r="AY258" s="18" t="s">
        <v>134</v>
      </c>
      <c r="BE258" s="217">
        <f>IF(N258="základní",J258,0)</f>
        <v>0</v>
      </c>
      <c r="BF258" s="217">
        <f>IF(N258="snížená",J258,0)</f>
        <v>0</v>
      </c>
      <c r="BG258" s="217">
        <f>IF(N258="zákl. přenesená",J258,0)</f>
        <v>0</v>
      </c>
      <c r="BH258" s="217">
        <f>IF(N258="sníž. přenesená",J258,0)</f>
        <v>0</v>
      </c>
      <c r="BI258" s="217">
        <f>IF(N258="nulová",J258,0)</f>
        <v>0</v>
      </c>
      <c r="BJ258" s="18" t="s">
        <v>77</v>
      </c>
      <c r="BK258" s="217">
        <f>ROUND(I258*H258,2)</f>
        <v>0</v>
      </c>
      <c r="BL258" s="18" t="s">
        <v>141</v>
      </c>
      <c r="BM258" s="216" t="s">
        <v>1011</v>
      </c>
    </row>
    <row r="259" s="2" customFormat="1">
      <c r="A259" s="39"/>
      <c r="B259" s="40"/>
      <c r="C259" s="41"/>
      <c r="D259" s="218" t="s">
        <v>143</v>
      </c>
      <c r="E259" s="41"/>
      <c r="F259" s="219" t="s">
        <v>425</v>
      </c>
      <c r="G259" s="41"/>
      <c r="H259" s="41"/>
      <c r="I259" s="220"/>
      <c r="J259" s="41"/>
      <c r="K259" s="41"/>
      <c r="L259" s="45"/>
      <c r="M259" s="221"/>
      <c r="N259" s="222"/>
      <c r="O259" s="85"/>
      <c r="P259" s="85"/>
      <c r="Q259" s="85"/>
      <c r="R259" s="85"/>
      <c r="S259" s="85"/>
      <c r="T259" s="86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T259" s="18" t="s">
        <v>143</v>
      </c>
      <c r="AU259" s="18" t="s">
        <v>79</v>
      </c>
    </row>
    <row r="260" s="13" customFormat="1">
      <c r="A260" s="13"/>
      <c r="B260" s="223"/>
      <c r="C260" s="224"/>
      <c r="D260" s="225" t="s">
        <v>145</v>
      </c>
      <c r="E260" s="226" t="s">
        <v>19</v>
      </c>
      <c r="F260" s="227" t="s">
        <v>1012</v>
      </c>
      <c r="G260" s="224"/>
      <c r="H260" s="228">
        <v>8.5500000000000007</v>
      </c>
      <c r="I260" s="229"/>
      <c r="J260" s="224"/>
      <c r="K260" s="224"/>
      <c r="L260" s="230"/>
      <c r="M260" s="231"/>
      <c r="N260" s="232"/>
      <c r="O260" s="232"/>
      <c r="P260" s="232"/>
      <c r="Q260" s="232"/>
      <c r="R260" s="232"/>
      <c r="S260" s="232"/>
      <c r="T260" s="23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34" t="s">
        <v>145</v>
      </c>
      <c r="AU260" s="234" t="s">
        <v>79</v>
      </c>
      <c r="AV260" s="13" t="s">
        <v>79</v>
      </c>
      <c r="AW260" s="13" t="s">
        <v>31</v>
      </c>
      <c r="AX260" s="13" t="s">
        <v>69</v>
      </c>
      <c r="AY260" s="234" t="s">
        <v>134</v>
      </c>
    </row>
    <row r="261" s="13" customFormat="1">
      <c r="A261" s="13"/>
      <c r="B261" s="223"/>
      <c r="C261" s="224"/>
      <c r="D261" s="225" t="s">
        <v>145</v>
      </c>
      <c r="E261" s="226" t="s">
        <v>19</v>
      </c>
      <c r="F261" s="227" t="s">
        <v>1013</v>
      </c>
      <c r="G261" s="224"/>
      <c r="H261" s="228">
        <v>7.2800000000000002</v>
      </c>
      <c r="I261" s="229"/>
      <c r="J261" s="224"/>
      <c r="K261" s="224"/>
      <c r="L261" s="230"/>
      <c r="M261" s="231"/>
      <c r="N261" s="232"/>
      <c r="O261" s="232"/>
      <c r="P261" s="232"/>
      <c r="Q261" s="232"/>
      <c r="R261" s="232"/>
      <c r="S261" s="232"/>
      <c r="T261" s="233"/>
      <c r="U261" s="13"/>
      <c r="V261" s="13"/>
      <c r="W261" s="13"/>
      <c r="X261" s="13"/>
      <c r="Y261" s="13"/>
      <c r="Z261" s="13"/>
      <c r="AA261" s="13"/>
      <c r="AB261" s="13"/>
      <c r="AC261" s="13"/>
      <c r="AD261" s="13"/>
      <c r="AE261" s="13"/>
      <c r="AT261" s="234" t="s">
        <v>145</v>
      </c>
      <c r="AU261" s="234" t="s">
        <v>79</v>
      </c>
      <c r="AV261" s="13" t="s">
        <v>79</v>
      </c>
      <c r="AW261" s="13" t="s">
        <v>31</v>
      </c>
      <c r="AX261" s="13" t="s">
        <v>69</v>
      </c>
      <c r="AY261" s="234" t="s">
        <v>134</v>
      </c>
    </row>
    <row r="262" s="14" customFormat="1">
      <c r="A262" s="14"/>
      <c r="B262" s="235"/>
      <c r="C262" s="236"/>
      <c r="D262" s="225" t="s">
        <v>145</v>
      </c>
      <c r="E262" s="237" t="s">
        <v>19</v>
      </c>
      <c r="F262" s="238" t="s">
        <v>197</v>
      </c>
      <c r="G262" s="236"/>
      <c r="H262" s="239">
        <v>15.830000000000002</v>
      </c>
      <c r="I262" s="240"/>
      <c r="J262" s="236"/>
      <c r="K262" s="236"/>
      <c r="L262" s="241"/>
      <c r="M262" s="242"/>
      <c r="N262" s="243"/>
      <c r="O262" s="243"/>
      <c r="P262" s="243"/>
      <c r="Q262" s="243"/>
      <c r="R262" s="243"/>
      <c r="S262" s="243"/>
      <c r="T262" s="24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T262" s="245" t="s">
        <v>145</v>
      </c>
      <c r="AU262" s="245" t="s">
        <v>79</v>
      </c>
      <c r="AV262" s="14" t="s">
        <v>141</v>
      </c>
      <c r="AW262" s="14" t="s">
        <v>31</v>
      </c>
      <c r="AX262" s="14" t="s">
        <v>77</v>
      </c>
      <c r="AY262" s="245" t="s">
        <v>134</v>
      </c>
    </row>
    <row r="263" s="2" customFormat="1" ht="24.15" customHeight="1">
      <c r="A263" s="39"/>
      <c r="B263" s="40"/>
      <c r="C263" s="205" t="s">
        <v>657</v>
      </c>
      <c r="D263" s="205" t="s">
        <v>136</v>
      </c>
      <c r="E263" s="206" t="s">
        <v>429</v>
      </c>
      <c r="F263" s="207" t="s">
        <v>430</v>
      </c>
      <c r="G263" s="208" t="s">
        <v>208</v>
      </c>
      <c r="H263" s="209">
        <v>27.949999999999999</v>
      </c>
      <c r="I263" s="210"/>
      <c r="J263" s="211">
        <f>ROUND(I263*H263,2)</f>
        <v>0</v>
      </c>
      <c r="K263" s="207" t="s">
        <v>140</v>
      </c>
      <c r="L263" s="45"/>
      <c r="M263" s="212" t="s">
        <v>19</v>
      </c>
      <c r="N263" s="213" t="s">
        <v>40</v>
      </c>
      <c r="O263" s="85"/>
      <c r="P263" s="214">
        <f>O263*H263</f>
        <v>0</v>
      </c>
      <c r="Q263" s="214">
        <v>2.4340799999999998</v>
      </c>
      <c r="R263" s="214">
        <f>Q263*H263</f>
        <v>68.032535999999993</v>
      </c>
      <c r="S263" s="214">
        <v>0</v>
      </c>
      <c r="T263" s="215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16" t="s">
        <v>141</v>
      </c>
      <c r="AT263" s="216" t="s">
        <v>136</v>
      </c>
      <c r="AU263" s="216" t="s">
        <v>79</v>
      </c>
      <c r="AY263" s="18" t="s">
        <v>134</v>
      </c>
      <c r="BE263" s="217">
        <f>IF(N263="základní",J263,0)</f>
        <v>0</v>
      </c>
      <c r="BF263" s="217">
        <f>IF(N263="snížená",J263,0)</f>
        <v>0</v>
      </c>
      <c r="BG263" s="217">
        <f>IF(N263="zákl. přenesená",J263,0)</f>
        <v>0</v>
      </c>
      <c r="BH263" s="217">
        <f>IF(N263="sníž. přenesená",J263,0)</f>
        <v>0</v>
      </c>
      <c r="BI263" s="217">
        <f>IF(N263="nulová",J263,0)</f>
        <v>0</v>
      </c>
      <c r="BJ263" s="18" t="s">
        <v>77</v>
      </c>
      <c r="BK263" s="217">
        <f>ROUND(I263*H263,2)</f>
        <v>0</v>
      </c>
      <c r="BL263" s="18" t="s">
        <v>141</v>
      </c>
      <c r="BM263" s="216" t="s">
        <v>1014</v>
      </c>
    </row>
    <row r="264" s="2" customFormat="1">
      <c r="A264" s="39"/>
      <c r="B264" s="40"/>
      <c r="C264" s="41"/>
      <c r="D264" s="218" t="s">
        <v>143</v>
      </c>
      <c r="E264" s="41"/>
      <c r="F264" s="219" t="s">
        <v>432</v>
      </c>
      <c r="G264" s="41"/>
      <c r="H264" s="41"/>
      <c r="I264" s="220"/>
      <c r="J264" s="41"/>
      <c r="K264" s="41"/>
      <c r="L264" s="45"/>
      <c r="M264" s="221"/>
      <c r="N264" s="222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143</v>
      </c>
      <c r="AU264" s="18" t="s">
        <v>79</v>
      </c>
    </row>
    <row r="265" s="13" customFormat="1">
      <c r="A265" s="13"/>
      <c r="B265" s="223"/>
      <c r="C265" s="224"/>
      <c r="D265" s="225" t="s">
        <v>145</v>
      </c>
      <c r="E265" s="226" t="s">
        <v>19</v>
      </c>
      <c r="F265" s="227" t="s">
        <v>433</v>
      </c>
      <c r="G265" s="224"/>
      <c r="H265" s="228">
        <v>27.949999999999999</v>
      </c>
      <c r="I265" s="229"/>
      <c r="J265" s="224"/>
      <c r="K265" s="224"/>
      <c r="L265" s="230"/>
      <c r="M265" s="231"/>
      <c r="N265" s="232"/>
      <c r="O265" s="232"/>
      <c r="P265" s="232"/>
      <c r="Q265" s="232"/>
      <c r="R265" s="232"/>
      <c r="S265" s="232"/>
      <c r="T265" s="23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34" t="s">
        <v>145</v>
      </c>
      <c r="AU265" s="234" t="s">
        <v>79</v>
      </c>
      <c r="AV265" s="13" t="s">
        <v>79</v>
      </c>
      <c r="AW265" s="13" t="s">
        <v>31</v>
      </c>
      <c r="AX265" s="13" t="s">
        <v>69</v>
      </c>
      <c r="AY265" s="234" t="s">
        <v>134</v>
      </c>
    </row>
    <row r="266" s="14" customFormat="1">
      <c r="A266" s="14"/>
      <c r="B266" s="235"/>
      <c r="C266" s="236"/>
      <c r="D266" s="225" t="s">
        <v>145</v>
      </c>
      <c r="E266" s="237" t="s">
        <v>19</v>
      </c>
      <c r="F266" s="238" t="s">
        <v>197</v>
      </c>
      <c r="G266" s="236"/>
      <c r="H266" s="239">
        <v>27.949999999999999</v>
      </c>
      <c r="I266" s="240"/>
      <c r="J266" s="236"/>
      <c r="K266" s="236"/>
      <c r="L266" s="241"/>
      <c r="M266" s="242"/>
      <c r="N266" s="243"/>
      <c r="O266" s="243"/>
      <c r="P266" s="243"/>
      <c r="Q266" s="243"/>
      <c r="R266" s="243"/>
      <c r="S266" s="243"/>
      <c r="T266" s="24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T266" s="245" t="s">
        <v>145</v>
      </c>
      <c r="AU266" s="245" t="s">
        <v>79</v>
      </c>
      <c r="AV266" s="14" t="s">
        <v>141</v>
      </c>
      <c r="AW266" s="14" t="s">
        <v>31</v>
      </c>
      <c r="AX266" s="14" t="s">
        <v>77</v>
      </c>
      <c r="AY266" s="245" t="s">
        <v>134</v>
      </c>
    </row>
    <row r="267" s="2" customFormat="1" ht="24.15" customHeight="1">
      <c r="A267" s="39"/>
      <c r="B267" s="40"/>
      <c r="C267" s="205" t="s">
        <v>350</v>
      </c>
      <c r="D267" s="205" t="s">
        <v>136</v>
      </c>
      <c r="E267" s="206" t="s">
        <v>435</v>
      </c>
      <c r="F267" s="207" t="s">
        <v>436</v>
      </c>
      <c r="G267" s="208" t="s">
        <v>208</v>
      </c>
      <c r="H267" s="209">
        <v>87</v>
      </c>
      <c r="I267" s="210"/>
      <c r="J267" s="211">
        <f>ROUND(I267*H267,2)</f>
        <v>0</v>
      </c>
      <c r="K267" s="207" t="s">
        <v>140</v>
      </c>
      <c r="L267" s="45"/>
      <c r="M267" s="212" t="s">
        <v>19</v>
      </c>
      <c r="N267" s="213" t="s">
        <v>40</v>
      </c>
      <c r="O267" s="85"/>
      <c r="P267" s="214">
        <f>O267*H267</f>
        <v>0</v>
      </c>
      <c r="Q267" s="214">
        <v>1.9967999999999999</v>
      </c>
      <c r="R267" s="214">
        <f>Q267*H267</f>
        <v>173.7216</v>
      </c>
      <c r="S267" s="214">
        <v>0</v>
      </c>
      <c r="T267" s="215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16" t="s">
        <v>141</v>
      </c>
      <c r="AT267" s="216" t="s">
        <v>136</v>
      </c>
      <c r="AU267" s="216" t="s">
        <v>79</v>
      </c>
      <c r="AY267" s="18" t="s">
        <v>134</v>
      </c>
      <c r="BE267" s="217">
        <f>IF(N267="základní",J267,0)</f>
        <v>0</v>
      </c>
      <c r="BF267" s="217">
        <f>IF(N267="snížená",J267,0)</f>
        <v>0</v>
      </c>
      <c r="BG267" s="217">
        <f>IF(N267="zákl. přenesená",J267,0)</f>
        <v>0</v>
      </c>
      <c r="BH267" s="217">
        <f>IF(N267="sníž. přenesená",J267,0)</f>
        <v>0</v>
      </c>
      <c r="BI267" s="217">
        <f>IF(N267="nulová",J267,0)</f>
        <v>0</v>
      </c>
      <c r="BJ267" s="18" t="s">
        <v>77</v>
      </c>
      <c r="BK267" s="217">
        <f>ROUND(I267*H267,2)</f>
        <v>0</v>
      </c>
      <c r="BL267" s="18" t="s">
        <v>141</v>
      </c>
      <c r="BM267" s="216" t="s">
        <v>1015</v>
      </c>
    </row>
    <row r="268" s="2" customFormat="1">
      <c r="A268" s="39"/>
      <c r="B268" s="40"/>
      <c r="C268" s="41"/>
      <c r="D268" s="218" t="s">
        <v>143</v>
      </c>
      <c r="E268" s="41"/>
      <c r="F268" s="219" t="s">
        <v>438</v>
      </c>
      <c r="G268" s="41"/>
      <c r="H268" s="41"/>
      <c r="I268" s="220"/>
      <c r="J268" s="41"/>
      <c r="K268" s="41"/>
      <c r="L268" s="45"/>
      <c r="M268" s="221"/>
      <c r="N268" s="222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143</v>
      </c>
      <c r="AU268" s="18" t="s">
        <v>79</v>
      </c>
    </row>
    <row r="269" s="13" customFormat="1">
      <c r="A269" s="13"/>
      <c r="B269" s="223"/>
      <c r="C269" s="224"/>
      <c r="D269" s="225" t="s">
        <v>145</v>
      </c>
      <c r="E269" s="226" t="s">
        <v>19</v>
      </c>
      <c r="F269" s="227" t="s">
        <v>1016</v>
      </c>
      <c r="G269" s="224"/>
      <c r="H269" s="228">
        <v>87</v>
      </c>
      <c r="I269" s="229"/>
      <c r="J269" s="224"/>
      <c r="K269" s="224"/>
      <c r="L269" s="230"/>
      <c r="M269" s="231"/>
      <c r="N269" s="232"/>
      <c r="O269" s="232"/>
      <c r="P269" s="232"/>
      <c r="Q269" s="232"/>
      <c r="R269" s="232"/>
      <c r="S269" s="232"/>
      <c r="T269" s="233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34" t="s">
        <v>145</v>
      </c>
      <c r="AU269" s="234" t="s">
        <v>79</v>
      </c>
      <c r="AV269" s="13" t="s">
        <v>79</v>
      </c>
      <c r="AW269" s="13" t="s">
        <v>31</v>
      </c>
      <c r="AX269" s="13" t="s">
        <v>69</v>
      </c>
      <c r="AY269" s="234" t="s">
        <v>134</v>
      </c>
    </row>
    <row r="270" s="14" customFormat="1">
      <c r="A270" s="14"/>
      <c r="B270" s="235"/>
      <c r="C270" s="236"/>
      <c r="D270" s="225" t="s">
        <v>145</v>
      </c>
      <c r="E270" s="237" t="s">
        <v>19</v>
      </c>
      <c r="F270" s="238" t="s">
        <v>197</v>
      </c>
      <c r="G270" s="236"/>
      <c r="H270" s="239">
        <v>87</v>
      </c>
      <c r="I270" s="240"/>
      <c r="J270" s="236"/>
      <c r="K270" s="236"/>
      <c r="L270" s="241"/>
      <c r="M270" s="242"/>
      <c r="N270" s="243"/>
      <c r="O270" s="243"/>
      <c r="P270" s="243"/>
      <c r="Q270" s="243"/>
      <c r="R270" s="243"/>
      <c r="S270" s="243"/>
      <c r="T270" s="24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T270" s="245" t="s">
        <v>145</v>
      </c>
      <c r="AU270" s="245" t="s">
        <v>79</v>
      </c>
      <c r="AV270" s="14" t="s">
        <v>141</v>
      </c>
      <c r="AW270" s="14" t="s">
        <v>31</v>
      </c>
      <c r="AX270" s="14" t="s">
        <v>77</v>
      </c>
      <c r="AY270" s="245" t="s">
        <v>134</v>
      </c>
    </row>
    <row r="271" s="2" customFormat="1" ht="16.5" customHeight="1">
      <c r="A271" s="39"/>
      <c r="B271" s="40"/>
      <c r="C271" s="205" t="s">
        <v>356</v>
      </c>
      <c r="D271" s="205" t="s">
        <v>136</v>
      </c>
      <c r="E271" s="206" t="s">
        <v>445</v>
      </c>
      <c r="F271" s="207" t="s">
        <v>446</v>
      </c>
      <c r="G271" s="208" t="s">
        <v>139</v>
      </c>
      <c r="H271" s="209">
        <v>87</v>
      </c>
      <c r="I271" s="210"/>
      <c r="J271" s="211">
        <f>ROUND(I271*H271,2)</f>
        <v>0</v>
      </c>
      <c r="K271" s="207" t="s">
        <v>140</v>
      </c>
      <c r="L271" s="45"/>
      <c r="M271" s="212" t="s">
        <v>19</v>
      </c>
      <c r="N271" s="213" t="s">
        <v>40</v>
      </c>
      <c r="O271" s="85"/>
      <c r="P271" s="214">
        <f>O271*H271</f>
        <v>0</v>
      </c>
      <c r="Q271" s="214">
        <v>0</v>
      </c>
      <c r="R271" s="214">
        <f>Q271*H271</f>
        <v>0</v>
      </c>
      <c r="S271" s="214">
        <v>0</v>
      </c>
      <c r="T271" s="215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16" t="s">
        <v>141</v>
      </c>
      <c r="AT271" s="216" t="s">
        <v>136</v>
      </c>
      <c r="AU271" s="216" t="s">
        <v>79</v>
      </c>
      <c r="AY271" s="18" t="s">
        <v>134</v>
      </c>
      <c r="BE271" s="217">
        <f>IF(N271="základní",J271,0)</f>
        <v>0</v>
      </c>
      <c r="BF271" s="217">
        <f>IF(N271="snížená",J271,0)</f>
        <v>0</v>
      </c>
      <c r="BG271" s="217">
        <f>IF(N271="zákl. přenesená",J271,0)</f>
        <v>0</v>
      </c>
      <c r="BH271" s="217">
        <f>IF(N271="sníž. přenesená",J271,0)</f>
        <v>0</v>
      </c>
      <c r="BI271" s="217">
        <f>IF(N271="nulová",J271,0)</f>
        <v>0</v>
      </c>
      <c r="BJ271" s="18" t="s">
        <v>77</v>
      </c>
      <c r="BK271" s="217">
        <f>ROUND(I271*H271,2)</f>
        <v>0</v>
      </c>
      <c r="BL271" s="18" t="s">
        <v>141</v>
      </c>
      <c r="BM271" s="216" t="s">
        <v>1017</v>
      </c>
    </row>
    <row r="272" s="2" customFormat="1">
      <c r="A272" s="39"/>
      <c r="B272" s="40"/>
      <c r="C272" s="41"/>
      <c r="D272" s="218" t="s">
        <v>143</v>
      </c>
      <c r="E272" s="41"/>
      <c r="F272" s="219" t="s">
        <v>448</v>
      </c>
      <c r="G272" s="41"/>
      <c r="H272" s="41"/>
      <c r="I272" s="220"/>
      <c r="J272" s="41"/>
      <c r="K272" s="41"/>
      <c r="L272" s="45"/>
      <c r="M272" s="221"/>
      <c r="N272" s="222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143</v>
      </c>
      <c r="AU272" s="18" t="s">
        <v>79</v>
      </c>
    </row>
    <row r="273" s="13" customFormat="1">
      <c r="A273" s="13"/>
      <c r="B273" s="223"/>
      <c r="C273" s="224"/>
      <c r="D273" s="225" t="s">
        <v>145</v>
      </c>
      <c r="E273" s="226" t="s">
        <v>19</v>
      </c>
      <c r="F273" s="227" t="s">
        <v>1016</v>
      </c>
      <c r="G273" s="224"/>
      <c r="H273" s="228">
        <v>87</v>
      </c>
      <c r="I273" s="229"/>
      <c r="J273" s="224"/>
      <c r="K273" s="224"/>
      <c r="L273" s="230"/>
      <c r="M273" s="231"/>
      <c r="N273" s="232"/>
      <c r="O273" s="232"/>
      <c r="P273" s="232"/>
      <c r="Q273" s="232"/>
      <c r="R273" s="232"/>
      <c r="S273" s="232"/>
      <c r="T273" s="233"/>
      <c r="U273" s="13"/>
      <c r="V273" s="13"/>
      <c r="W273" s="13"/>
      <c r="X273" s="13"/>
      <c r="Y273" s="13"/>
      <c r="Z273" s="13"/>
      <c r="AA273" s="13"/>
      <c r="AB273" s="13"/>
      <c r="AC273" s="13"/>
      <c r="AD273" s="13"/>
      <c r="AE273" s="13"/>
      <c r="AT273" s="234" t="s">
        <v>145</v>
      </c>
      <c r="AU273" s="234" t="s">
        <v>79</v>
      </c>
      <c r="AV273" s="13" t="s">
        <v>79</v>
      </c>
      <c r="AW273" s="13" t="s">
        <v>31</v>
      </c>
      <c r="AX273" s="13" t="s">
        <v>69</v>
      </c>
      <c r="AY273" s="234" t="s">
        <v>134</v>
      </c>
    </row>
    <row r="274" s="14" customFormat="1">
      <c r="A274" s="14"/>
      <c r="B274" s="235"/>
      <c r="C274" s="236"/>
      <c r="D274" s="225" t="s">
        <v>145</v>
      </c>
      <c r="E274" s="237" t="s">
        <v>19</v>
      </c>
      <c r="F274" s="238" t="s">
        <v>197</v>
      </c>
      <c r="G274" s="236"/>
      <c r="H274" s="239">
        <v>87</v>
      </c>
      <c r="I274" s="240"/>
      <c r="J274" s="236"/>
      <c r="K274" s="236"/>
      <c r="L274" s="241"/>
      <c r="M274" s="242"/>
      <c r="N274" s="243"/>
      <c r="O274" s="243"/>
      <c r="P274" s="243"/>
      <c r="Q274" s="243"/>
      <c r="R274" s="243"/>
      <c r="S274" s="243"/>
      <c r="T274" s="24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T274" s="245" t="s">
        <v>145</v>
      </c>
      <c r="AU274" s="245" t="s">
        <v>79</v>
      </c>
      <c r="AV274" s="14" t="s">
        <v>141</v>
      </c>
      <c r="AW274" s="14" t="s">
        <v>31</v>
      </c>
      <c r="AX274" s="14" t="s">
        <v>77</v>
      </c>
      <c r="AY274" s="245" t="s">
        <v>134</v>
      </c>
    </row>
    <row r="275" s="12" customFormat="1" ht="22.8" customHeight="1">
      <c r="A275" s="12"/>
      <c r="B275" s="189"/>
      <c r="C275" s="190"/>
      <c r="D275" s="191" t="s">
        <v>68</v>
      </c>
      <c r="E275" s="203" t="s">
        <v>153</v>
      </c>
      <c r="F275" s="203" t="s">
        <v>457</v>
      </c>
      <c r="G275" s="190"/>
      <c r="H275" s="190"/>
      <c r="I275" s="193"/>
      <c r="J275" s="204">
        <f>BK275</f>
        <v>0</v>
      </c>
      <c r="K275" s="190"/>
      <c r="L275" s="195"/>
      <c r="M275" s="196"/>
      <c r="N275" s="197"/>
      <c r="O275" s="197"/>
      <c r="P275" s="198">
        <f>SUM(P276:P283)</f>
        <v>0</v>
      </c>
      <c r="Q275" s="197"/>
      <c r="R275" s="198">
        <f>SUM(R276:R283)</f>
        <v>203.78</v>
      </c>
      <c r="S275" s="197"/>
      <c r="T275" s="199">
        <f>SUM(T276:T283)</f>
        <v>0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200" t="s">
        <v>77</v>
      </c>
      <c r="AT275" s="201" t="s">
        <v>68</v>
      </c>
      <c r="AU275" s="201" t="s">
        <v>77</v>
      </c>
      <c r="AY275" s="200" t="s">
        <v>134</v>
      </c>
      <c r="BK275" s="202">
        <f>SUM(BK276:BK283)</f>
        <v>0</v>
      </c>
    </row>
    <row r="276" s="2" customFormat="1" ht="21.75" customHeight="1">
      <c r="A276" s="39"/>
      <c r="B276" s="40"/>
      <c r="C276" s="205" t="s">
        <v>367</v>
      </c>
      <c r="D276" s="205" t="s">
        <v>136</v>
      </c>
      <c r="E276" s="206" t="s">
        <v>459</v>
      </c>
      <c r="F276" s="207" t="s">
        <v>460</v>
      </c>
      <c r="G276" s="208" t="s">
        <v>139</v>
      </c>
      <c r="H276" s="209">
        <v>486</v>
      </c>
      <c r="I276" s="210"/>
      <c r="J276" s="211">
        <f>ROUND(I276*H276,2)</f>
        <v>0</v>
      </c>
      <c r="K276" s="207" t="s">
        <v>140</v>
      </c>
      <c r="L276" s="45"/>
      <c r="M276" s="212" t="s">
        <v>19</v>
      </c>
      <c r="N276" s="213" t="s">
        <v>40</v>
      </c>
      <c r="O276" s="85"/>
      <c r="P276" s="214">
        <f>O276*H276</f>
        <v>0</v>
      </c>
      <c r="Q276" s="214">
        <v>0.23000000000000001</v>
      </c>
      <c r="R276" s="214">
        <f>Q276*H276</f>
        <v>111.78</v>
      </c>
      <c r="S276" s="214">
        <v>0</v>
      </c>
      <c r="T276" s="215">
        <f>S276*H276</f>
        <v>0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16" t="s">
        <v>141</v>
      </c>
      <c r="AT276" s="216" t="s">
        <v>136</v>
      </c>
      <c r="AU276" s="216" t="s">
        <v>79</v>
      </c>
      <c r="AY276" s="18" t="s">
        <v>134</v>
      </c>
      <c r="BE276" s="217">
        <f>IF(N276="základní",J276,0)</f>
        <v>0</v>
      </c>
      <c r="BF276" s="217">
        <f>IF(N276="snížená",J276,0)</f>
        <v>0</v>
      </c>
      <c r="BG276" s="217">
        <f>IF(N276="zákl. přenesená",J276,0)</f>
        <v>0</v>
      </c>
      <c r="BH276" s="217">
        <f>IF(N276="sníž. přenesená",J276,0)</f>
        <v>0</v>
      </c>
      <c r="BI276" s="217">
        <f>IF(N276="nulová",J276,0)</f>
        <v>0</v>
      </c>
      <c r="BJ276" s="18" t="s">
        <v>77</v>
      </c>
      <c r="BK276" s="217">
        <f>ROUND(I276*H276,2)</f>
        <v>0</v>
      </c>
      <c r="BL276" s="18" t="s">
        <v>141</v>
      </c>
      <c r="BM276" s="216" t="s">
        <v>1018</v>
      </c>
    </row>
    <row r="277" s="2" customFormat="1">
      <c r="A277" s="39"/>
      <c r="B277" s="40"/>
      <c r="C277" s="41"/>
      <c r="D277" s="218" t="s">
        <v>143</v>
      </c>
      <c r="E277" s="41"/>
      <c r="F277" s="219" t="s">
        <v>462</v>
      </c>
      <c r="G277" s="41"/>
      <c r="H277" s="41"/>
      <c r="I277" s="220"/>
      <c r="J277" s="41"/>
      <c r="K277" s="41"/>
      <c r="L277" s="45"/>
      <c r="M277" s="221"/>
      <c r="N277" s="222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143</v>
      </c>
      <c r="AU277" s="18" t="s">
        <v>79</v>
      </c>
    </row>
    <row r="278" s="13" customFormat="1">
      <c r="A278" s="13"/>
      <c r="B278" s="223"/>
      <c r="C278" s="224"/>
      <c r="D278" s="225" t="s">
        <v>145</v>
      </c>
      <c r="E278" s="226" t="s">
        <v>19</v>
      </c>
      <c r="F278" s="227" t="s">
        <v>1019</v>
      </c>
      <c r="G278" s="224"/>
      <c r="H278" s="228">
        <v>286</v>
      </c>
      <c r="I278" s="229"/>
      <c r="J278" s="224"/>
      <c r="K278" s="224"/>
      <c r="L278" s="230"/>
      <c r="M278" s="231"/>
      <c r="N278" s="232"/>
      <c r="O278" s="232"/>
      <c r="P278" s="232"/>
      <c r="Q278" s="232"/>
      <c r="R278" s="232"/>
      <c r="S278" s="232"/>
      <c r="T278" s="233"/>
      <c r="U278" s="13"/>
      <c r="V278" s="13"/>
      <c r="W278" s="13"/>
      <c r="X278" s="13"/>
      <c r="Y278" s="13"/>
      <c r="Z278" s="13"/>
      <c r="AA278" s="13"/>
      <c r="AB278" s="13"/>
      <c r="AC278" s="13"/>
      <c r="AD278" s="13"/>
      <c r="AE278" s="13"/>
      <c r="AT278" s="234" t="s">
        <v>145</v>
      </c>
      <c r="AU278" s="234" t="s">
        <v>79</v>
      </c>
      <c r="AV278" s="13" t="s">
        <v>79</v>
      </c>
      <c r="AW278" s="13" t="s">
        <v>31</v>
      </c>
      <c r="AX278" s="13" t="s">
        <v>69</v>
      </c>
      <c r="AY278" s="234" t="s">
        <v>134</v>
      </c>
    </row>
    <row r="279" s="13" customFormat="1">
      <c r="A279" s="13"/>
      <c r="B279" s="223"/>
      <c r="C279" s="224"/>
      <c r="D279" s="225" t="s">
        <v>145</v>
      </c>
      <c r="E279" s="226" t="s">
        <v>19</v>
      </c>
      <c r="F279" s="227" t="s">
        <v>934</v>
      </c>
      <c r="G279" s="224"/>
      <c r="H279" s="228">
        <v>200</v>
      </c>
      <c r="I279" s="229"/>
      <c r="J279" s="224"/>
      <c r="K279" s="224"/>
      <c r="L279" s="230"/>
      <c r="M279" s="231"/>
      <c r="N279" s="232"/>
      <c r="O279" s="232"/>
      <c r="P279" s="232"/>
      <c r="Q279" s="232"/>
      <c r="R279" s="232"/>
      <c r="S279" s="232"/>
      <c r="T279" s="233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34" t="s">
        <v>145</v>
      </c>
      <c r="AU279" s="234" t="s">
        <v>79</v>
      </c>
      <c r="AV279" s="13" t="s">
        <v>79</v>
      </c>
      <c r="AW279" s="13" t="s">
        <v>31</v>
      </c>
      <c r="AX279" s="13" t="s">
        <v>69</v>
      </c>
      <c r="AY279" s="234" t="s">
        <v>134</v>
      </c>
    </row>
    <row r="280" s="14" customFormat="1">
      <c r="A280" s="14"/>
      <c r="B280" s="235"/>
      <c r="C280" s="236"/>
      <c r="D280" s="225" t="s">
        <v>145</v>
      </c>
      <c r="E280" s="237" t="s">
        <v>19</v>
      </c>
      <c r="F280" s="238" t="s">
        <v>197</v>
      </c>
      <c r="G280" s="236"/>
      <c r="H280" s="239">
        <v>486</v>
      </c>
      <c r="I280" s="240"/>
      <c r="J280" s="236"/>
      <c r="K280" s="236"/>
      <c r="L280" s="241"/>
      <c r="M280" s="242"/>
      <c r="N280" s="243"/>
      <c r="O280" s="243"/>
      <c r="P280" s="243"/>
      <c r="Q280" s="243"/>
      <c r="R280" s="243"/>
      <c r="S280" s="243"/>
      <c r="T280" s="24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45" t="s">
        <v>145</v>
      </c>
      <c r="AU280" s="245" t="s">
        <v>79</v>
      </c>
      <c r="AV280" s="14" t="s">
        <v>141</v>
      </c>
      <c r="AW280" s="14" t="s">
        <v>31</v>
      </c>
      <c r="AX280" s="14" t="s">
        <v>77</v>
      </c>
      <c r="AY280" s="245" t="s">
        <v>134</v>
      </c>
    </row>
    <row r="281" s="2" customFormat="1" ht="21.75" customHeight="1">
      <c r="A281" s="39"/>
      <c r="B281" s="40"/>
      <c r="C281" s="205" t="s">
        <v>421</v>
      </c>
      <c r="D281" s="205" t="s">
        <v>136</v>
      </c>
      <c r="E281" s="206" t="s">
        <v>466</v>
      </c>
      <c r="F281" s="207" t="s">
        <v>467</v>
      </c>
      <c r="G281" s="208" t="s">
        <v>139</v>
      </c>
      <c r="H281" s="209">
        <v>200</v>
      </c>
      <c r="I281" s="210"/>
      <c r="J281" s="211">
        <f>ROUND(I281*H281,2)</f>
        <v>0</v>
      </c>
      <c r="K281" s="207" t="s">
        <v>140</v>
      </c>
      <c r="L281" s="45"/>
      <c r="M281" s="212" t="s">
        <v>19</v>
      </c>
      <c r="N281" s="213" t="s">
        <v>40</v>
      </c>
      <c r="O281" s="85"/>
      <c r="P281" s="214">
        <f>O281*H281</f>
        <v>0</v>
      </c>
      <c r="Q281" s="214">
        <v>0.46000000000000002</v>
      </c>
      <c r="R281" s="214">
        <f>Q281*H281</f>
        <v>92</v>
      </c>
      <c r="S281" s="214">
        <v>0</v>
      </c>
      <c r="T281" s="215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16" t="s">
        <v>141</v>
      </c>
      <c r="AT281" s="216" t="s">
        <v>136</v>
      </c>
      <c r="AU281" s="216" t="s">
        <v>79</v>
      </c>
      <c r="AY281" s="18" t="s">
        <v>134</v>
      </c>
      <c r="BE281" s="217">
        <f>IF(N281="základní",J281,0)</f>
        <v>0</v>
      </c>
      <c r="BF281" s="217">
        <f>IF(N281="snížená",J281,0)</f>
        <v>0</v>
      </c>
      <c r="BG281" s="217">
        <f>IF(N281="zákl. přenesená",J281,0)</f>
        <v>0</v>
      </c>
      <c r="BH281" s="217">
        <f>IF(N281="sníž. přenesená",J281,0)</f>
        <v>0</v>
      </c>
      <c r="BI281" s="217">
        <f>IF(N281="nulová",J281,0)</f>
        <v>0</v>
      </c>
      <c r="BJ281" s="18" t="s">
        <v>77</v>
      </c>
      <c r="BK281" s="217">
        <f>ROUND(I281*H281,2)</f>
        <v>0</v>
      </c>
      <c r="BL281" s="18" t="s">
        <v>141</v>
      </c>
      <c r="BM281" s="216" t="s">
        <v>1020</v>
      </c>
    </row>
    <row r="282" s="2" customFormat="1">
      <c r="A282" s="39"/>
      <c r="B282" s="40"/>
      <c r="C282" s="41"/>
      <c r="D282" s="218" t="s">
        <v>143</v>
      </c>
      <c r="E282" s="41"/>
      <c r="F282" s="219" t="s">
        <v>469</v>
      </c>
      <c r="G282" s="41"/>
      <c r="H282" s="41"/>
      <c r="I282" s="220"/>
      <c r="J282" s="41"/>
      <c r="K282" s="41"/>
      <c r="L282" s="45"/>
      <c r="M282" s="221"/>
      <c r="N282" s="222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143</v>
      </c>
      <c r="AU282" s="18" t="s">
        <v>79</v>
      </c>
    </row>
    <row r="283" s="13" customFormat="1">
      <c r="A283" s="13"/>
      <c r="B283" s="223"/>
      <c r="C283" s="224"/>
      <c r="D283" s="225" t="s">
        <v>145</v>
      </c>
      <c r="E283" s="226" t="s">
        <v>19</v>
      </c>
      <c r="F283" s="227" t="s">
        <v>934</v>
      </c>
      <c r="G283" s="224"/>
      <c r="H283" s="228">
        <v>200</v>
      </c>
      <c r="I283" s="229"/>
      <c r="J283" s="224"/>
      <c r="K283" s="224"/>
      <c r="L283" s="230"/>
      <c r="M283" s="231"/>
      <c r="N283" s="232"/>
      <c r="O283" s="232"/>
      <c r="P283" s="232"/>
      <c r="Q283" s="232"/>
      <c r="R283" s="232"/>
      <c r="S283" s="232"/>
      <c r="T283" s="233"/>
      <c r="U283" s="13"/>
      <c r="V283" s="13"/>
      <c r="W283" s="13"/>
      <c r="X283" s="13"/>
      <c r="Y283" s="13"/>
      <c r="Z283" s="13"/>
      <c r="AA283" s="13"/>
      <c r="AB283" s="13"/>
      <c r="AC283" s="13"/>
      <c r="AD283" s="13"/>
      <c r="AE283" s="13"/>
      <c r="AT283" s="234" t="s">
        <v>145</v>
      </c>
      <c r="AU283" s="234" t="s">
        <v>79</v>
      </c>
      <c r="AV283" s="13" t="s">
        <v>79</v>
      </c>
      <c r="AW283" s="13" t="s">
        <v>31</v>
      </c>
      <c r="AX283" s="13" t="s">
        <v>77</v>
      </c>
      <c r="AY283" s="234" t="s">
        <v>134</v>
      </c>
    </row>
    <row r="284" s="12" customFormat="1" ht="22.8" customHeight="1">
      <c r="A284" s="12"/>
      <c r="B284" s="189"/>
      <c r="C284" s="190"/>
      <c r="D284" s="191" t="s">
        <v>68</v>
      </c>
      <c r="E284" s="203" t="s">
        <v>321</v>
      </c>
      <c r="F284" s="203" t="s">
        <v>470</v>
      </c>
      <c r="G284" s="190"/>
      <c r="H284" s="190"/>
      <c r="I284" s="193"/>
      <c r="J284" s="204">
        <f>BK284</f>
        <v>0</v>
      </c>
      <c r="K284" s="190"/>
      <c r="L284" s="195"/>
      <c r="M284" s="196"/>
      <c r="N284" s="197"/>
      <c r="O284" s="197"/>
      <c r="P284" s="198">
        <f>SUM(P285:P290)</f>
        <v>0</v>
      </c>
      <c r="Q284" s="197"/>
      <c r="R284" s="198">
        <f>SUM(R285:R290)</f>
        <v>0.057258495</v>
      </c>
      <c r="S284" s="197"/>
      <c r="T284" s="199">
        <f>SUM(T285:T290)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0" t="s">
        <v>77</v>
      </c>
      <c r="AT284" s="201" t="s">
        <v>68</v>
      </c>
      <c r="AU284" s="201" t="s">
        <v>77</v>
      </c>
      <c r="AY284" s="200" t="s">
        <v>134</v>
      </c>
      <c r="BK284" s="202">
        <f>SUM(BK285:BK290)</f>
        <v>0</v>
      </c>
    </row>
    <row r="285" s="2" customFormat="1" ht="24.15" customHeight="1">
      <c r="A285" s="39"/>
      <c r="B285" s="40"/>
      <c r="C285" s="205" t="s">
        <v>458</v>
      </c>
      <c r="D285" s="205" t="s">
        <v>136</v>
      </c>
      <c r="E285" s="206" t="s">
        <v>472</v>
      </c>
      <c r="F285" s="207" t="s">
        <v>473</v>
      </c>
      <c r="G285" s="208" t="s">
        <v>150</v>
      </c>
      <c r="H285" s="209">
        <v>4</v>
      </c>
      <c r="I285" s="210"/>
      <c r="J285" s="211">
        <f>ROUND(I285*H285,2)</f>
        <v>0</v>
      </c>
      <c r="K285" s="207" t="s">
        <v>140</v>
      </c>
      <c r="L285" s="45"/>
      <c r="M285" s="212" t="s">
        <v>19</v>
      </c>
      <c r="N285" s="213" t="s">
        <v>40</v>
      </c>
      <c r="O285" s="85"/>
      <c r="P285" s="214">
        <f>O285*H285</f>
        <v>0</v>
      </c>
      <c r="Q285" s="214">
        <v>0</v>
      </c>
      <c r="R285" s="214">
        <f>Q285*H285</f>
        <v>0</v>
      </c>
      <c r="S285" s="214">
        <v>0</v>
      </c>
      <c r="T285" s="215">
        <f>S285*H285</f>
        <v>0</v>
      </c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R285" s="216" t="s">
        <v>141</v>
      </c>
      <c r="AT285" s="216" t="s">
        <v>136</v>
      </c>
      <c r="AU285" s="216" t="s">
        <v>79</v>
      </c>
      <c r="AY285" s="18" t="s">
        <v>134</v>
      </c>
      <c r="BE285" s="217">
        <f>IF(N285="základní",J285,0)</f>
        <v>0</v>
      </c>
      <c r="BF285" s="217">
        <f>IF(N285="snížená",J285,0)</f>
        <v>0</v>
      </c>
      <c r="BG285" s="217">
        <f>IF(N285="zákl. přenesená",J285,0)</f>
        <v>0</v>
      </c>
      <c r="BH285" s="217">
        <f>IF(N285="sníž. přenesená",J285,0)</f>
        <v>0</v>
      </c>
      <c r="BI285" s="217">
        <f>IF(N285="nulová",J285,0)</f>
        <v>0</v>
      </c>
      <c r="BJ285" s="18" t="s">
        <v>77</v>
      </c>
      <c r="BK285" s="217">
        <f>ROUND(I285*H285,2)</f>
        <v>0</v>
      </c>
      <c r="BL285" s="18" t="s">
        <v>141</v>
      </c>
      <c r="BM285" s="216" t="s">
        <v>1021</v>
      </c>
    </row>
    <row r="286" s="2" customFormat="1">
      <c r="A286" s="39"/>
      <c r="B286" s="40"/>
      <c r="C286" s="41"/>
      <c r="D286" s="218" t="s">
        <v>143</v>
      </c>
      <c r="E286" s="41"/>
      <c r="F286" s="219" t="s">
        <v>475</v>
      </c>
      <c r="G286" s="41"/>
      <c r="H286" s="41"/>
      <c r="I286" s="220"/>
      <c r="J286" s="41"/>
      <c r="K286" s="41"/>
      <c r="L286" s="45"/>
      <c r="M286" s="221"/>
      <c r="N286" s="222"/>
      <c r="O286" s="85"/>
      <c r="P286" s="85"/>
      <c r="Q286" s="85"/>
      <c r="R286" s="85"/>
      <c r="S286" s="85"/>
      <c r="T286" s="86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T286" s="18" t="s">
        <v>143</v>
      </c>
      <c r="AU286" s="18" t="s">
        <v>79</v>
      </c>
    </row>
    <row r="287" s="2" customFormat="1" ht="16.5" customHeight="1">
      <c r="A287" s="39"/>
      <c r="B287" s="40"/>
      <c r="C287" s="205" t="s">
        <v>465</v>
      </c>
      <c r="D287" s="205" t="s">
        <v>136</v>
      </c>
      <c r="E287" s="206" t="s">
        <v>477</v>
      </c>
      <c r="F287" s="207" t="s">
        <v>478</v>
      </c>
      <c r="G287" s="208" t="s">
        <v>139</v>
      </c>
      <c r="H287" s="209">
        <v>14.25</v>
      </c>
      <c r="I287" s="210"/>
      <c r="J287" s="211">
        <f>ROUND(I287*H287,2)</f>
        <v>0</v>
      </c>
      <c r="K287" s="207" t="s">
        <v>140</v>
      </c>
      <c r="L287" s="45"/>
      <c r="M287" s="212" t="s">
        <v>19</v>
      </c>
      <c r="N287" s="213" t="s">
        <v>40</v>
      </c>
      <c r="O287" s="85"/>
      <c r="P287" s="214">
        <f>O287*H287</f>
        <v>0</v>
      </c>
      <c r="Q287" s="214">
        <v>0.0040181399999999999</v>
      </c>
      <c r="R287" s="214">
        <f>Q287*H287</f>
        <v>0.057258495</v>
      </c>
      <c r="S287" s="214">
        <v>0</v>
      </c>
      <c r="T287" s="215">
        <f>S287*H287</f>
        <v>0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16" t="s">
        <v>141</v>
      </c>
      <c r="AT287" s="216" t="s">
        <v>136</v>
      </c>
      <c r="AU287" s="216" t="s">
        <v>79</v>
      </c>
      <c r="AY287" s="18" t="s">
        <v>134</v>
      </c>
      <c r="BE287" s="217">
        <f>IF(N287="základní",J287,0)</f>
        <v>0</v>
      </c>
      <c r="BF287" s="217">
        <f>IF(N287="snížená",J287,0)</f>
        <v>0</v>
      </c>
      <c r="BG287" s="217">
        <f>IF(N287="zákl. přenesená",J287,0)</f>
        <v>0</v>
      </c>
      <c r="BH287" s="217">
        <f>IF(N287="sníž. přenesená",J287,0)</f>
        <v>0</v>
      </c>
      <c r="BI287" s="217">
        <f>IF(N287="nulová",J287,0)</f>
        <v>0</v>
      </c>
      <c r="BJ287" s="18" t="s">
        <v>77</v>
      </c>
      <c r="BK287" s="217">
        <f>ROUND(I287*H287,2)</f>
        <v>0</v>
      </c>
      <c r="BL287" s="18" t="s">
        <v>141</v>
      </c>
      <c r="BM287" s="216" t="s">
        <v>1022</v>
      </c>
    </row>
    <row r="288" s="2" customFormat="1">
      <c r="A288" s="39"/>
      <c r="B288" s="40"/>
      <c r="C288" s="41"/>
      <c r="D288" s="218" t="s">
        <v>143</v>
      </c>
      <c r="E288" s="41"/>
      <c r="F288" s="219" t="s">
        <v>480</v>
      </c>
      <c r="G288" s="41"/>
      <c r="H288" s="41"/>
      <c r="I288" s="220"/>
      <c r="J288" s="41"/>
      <c r="K288" s="41"/>
      <c r="L288" s="45"/>
      <c r="M288" s="221"/>
      <c r="N288" s="222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143</v>
      </c>
      <c r="AU288" s="18" t="s">
        <v>79</v>
      </c>
    </row>
    <row r="289" s="13" customFormat="1">
      <c r="A289" s="13"/>
      <c r="B289" s="223"/>
      <c r="C289" s="224"/>
      <c r="D289" s="225" t="s">
        <v>145</v>
      </c>
      <c r="E289" s="226" t="s">
        <v>19</v>
      </c>
      <c r="F289" s="227" t="s">
        <v>1023</v>
      </c>
      <c r="G289" s="224"/>
      <c r="H289" s="228">
        <v>14.25</v>
      </c>
      <c r="I289" s="229"/>
      <c r="J289" s="224"/>
      <c r="K289" s="224"/>
      <c r="L289" s="230"/>
      <c r="M289" s="231"/>
      <c r="N289" s="232"/>
      <c r="O289" s="232"/>
      <c r="P289" s="232"/>
      <c r="Q289" s="232"/>
      <c r="R289" s="232"/>
      <c r="S289" s="232"/>
      <c r="T289" s="233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4" t="s">
        <v>145</v>
      </c>
      <c r="AU289" s="234" t="s">
        <v>79</v>
      </c>
      <c r="AV289" s="13" t="s">
        <v>79</v>
      </c>
      <c r="AW289" s="13" t="s">
        <v>31</v>
      </c>
      <c r="AX289" s="13" t="s">
        <v>69</v>
      </c>
      <c r="AY289" s="234" t="s">
        <v>134</v>
      </c>
    </row>
    <row r="290" s="14" customFormat="1">
      <c r="A290" s="14"/>
      <c r="B290" s="235"/>
      <c r="C290" s="236"/>
      <c r="D290" s="225" t="s">
        <v>145</v>
      </c>
      <c r="E290" s="237" t="s">
        <v>19</v>
      </c>
      <c r="F290" s="238" t="s">
        <v>197</v>
      </c>
      <c r="G290" s="236"/>
      <c r="H290" s="239">
        <v>14.25</v>
      </c>
      <c r="I290" s="240"/>
      <c r="J290" s="236"/>
      <c r="K290" s="236"/>
      <c r="L290" s="241"/>
      <c r="M290" s="242"/>
      <c r="N290" s="243"/>
      <c r="O290" s="243"/>
      <c r="P290" s="243"/>
      <c r="Q290" s="243"/>
      <c r="R290" s="243"/>
      <c r="S290" s="243"/>
      <c r="T290" s="24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T290" s="245" t="s">
        <v>145</v>
      </c>
      <c r="AU290" s="245" t="s">
        <v>79</v>
      </c>
      <c r="AV290" s="14" t="s">
        <v>141</v>
      </c>
      <c r="AW290" s="14" t="s">
        <v>31</v>
      </c>
      <c r="AX290" s="14" t="s">
        <v>77</v>
      </c>
      <c r="AY290" s="245" t="s">
        <v>134</v>
      </c>
    </row>
    <row r="291" s="12" customFormat="1" ht="22.8" customHeight="1">
      <c r="A291" s="12"/>
      <c r="B291" s="189"/>
      <c r="C291" s="190"/>
      <c r="D291" s="191" t="s">
        <v>68</v>
      </c>
      <c r="E291" s="203" t="s">
        <v>444</v>
      </c>
      <c r="F291" s="203" t="s">
        <v>482</v>
      </c>
      <c r="G291" s="190"/>
      <c r="H291" s="190"/>
      <c r="I291" s="193"/>
      <c r="J291" s="204">
        <f>BK291</f>
        <v>0</v>
      </c>
      <c r="K291" s="190"/>
      <c r="L291" s="195"/>
      <c r="M291" s="196"/>
      <c r="N291" s="197"/>
      <c r="O291" s="197"/>
      <c r="P291" s="198">
        <f>SUM(P292:P332)</f>
        <v>0</v>
      </c>
      <c r="Q291" s="197"/>
      <c r="R291" s="198">
        <f>SUM(R292:R332)</f>
        <v>18.652376586779997</v>
      </c>
      <c r="S291" s="197"/>
      <c r="T291" s="199">
        <f>SUM(T292:T332)</f>
        <v>112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0" t="s">
        <v>77</v>
      </c>
      <c r="AT291" s="201" t="s">
        <v>68</v>
      </c>
      <c r="AU291" s="201" t="s">
        <v>77</v>
      </c>
      <c r="AY291" s="200" t="s">
        <v>134</v>
      </c>
      <c r="BK291" s="202">
        <f>SUM(BK292:BK332)</f>
        <v>0</v>
      </c>
    </row>
    <row r="292" s="2" customFormat="1" ht="16.5" customHeight="1">
      <c r="A292" s="39"/>
      <c r="B292" s="40"/>
      <c r="C292" s="205" t="s">
        <v>373</v>
      </c>
      <c r="D292" s="205" t="s">
        <v>136</v>
      </c>
      <c r="E292" s="206" t="s">
        <v>1024</v>
      </c>
      <c r="F292" s="207" t="s">
        <v>1025</v>
      </c>
      <c r="G292" s="208" t="s">
        <v>452</v>
      </c>
      <c r="H292" s="209">
        <v>10</v>
      </c>
      <c r="I292" s="210"/>
      <c r="J292" s="211">
        <f>ROUND(I292*H292,2)</f>
        <v>0</v>
      </c>
      <c r="K292" s="207" t="s">
        <v>140</v>
      </c>
      <c r="L292" s="45"/>
      <c r="M292" s="212" t="s">
        <v>19</v>
      </c>
      <c r="N292" s="213" t="s">
        <v>40</v>
      </c>
      <c r="O292" s="85"/>
      <c r="P292" s="214">
        <f>O292*H292</f>
        <v>0</v>
      </c>
      <c r="Q292" s="214">
        <v>0.61348080000000005</v>
      </c>
      <c r="R292" s="214">
        <f>Q292*H292</f>
        <v>6.1348080000000005</v>
      </c>
      <c r="S292" s="214">
        <v>0</v>
      </c>
      <c r="T292" s="215">
        <f>S292*H292</f>
        <v>0</v>
      </c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R292" s="216" t="s">
        <v>141</v>
      </c>
      <c r="AT292" s="216" t="s">
        <v>136</v>
      </c>
      <c r="AU292" s="216" t="s">
        <v>79</v>
      </c>
      <c r="AY292" s="18" t="s">
        <v>134</v>
      </c>
      <c r="BE292" s="217">
        <f>IF(N292="základní",J292,0)</f>
        <v>0</v>
      </c>
      <c r="BF292" s="217">
        <f>IF(N292="snížená",J292,0)</f>
        <v>0</v>
      </c>
      <c r="BG292" s="217">
        <f>IF(N292="zákl. přenesená",J292,0)</f>
        <v>0</v>
      </c>
      <c r="BH292" s="217">
        <f>IF(N292="sníž. přenesená",J292,0)</f>
        <v>0</v>
      </c>
      <c r="BI292" s="217">
        <f>IF(N292="nulová",J292,0)</f>
        <v>0</v>
      </c>
      <c r="BJ292" s="18" t="s">
        <v>77</v>
      </c>
      <c r="BK292" s="217">
        <f>ROUND(I292*H292,2)</f>
        <v>0</v>
      </c>
      <c r="BL292" s="18" t="s">
        <v>141</v>
      </c>
      <c r="BM292" s="216" t="s">
        <v>1026</v>
      </c>
    </row>
    <row r="293" s="2" customFormat="1">
      <c r="A293" s="39"/>
      <c r="B293" s="40"/>
      <c r="C293" s="41"/>
      <c r="D293" s="218" t="s">
        <v>143</v>
      </c>
      <c r="E293" s="41"/>
      <c r="F293" s="219" t="s">
        <v>1027</v>
      </c>
      <c r="G293" s="41"/>
      <c r="H293" s="41"/>
      <c r="I293" s="220"/>
      <c r="J293" s="41"/>
      <c r="K293" s="41"/>
      <c r="L293" s="45"/>
      <c r="M293" s="221"/>
      <c r="N293" s="222"/>
      <c r="O293" s="85"/>
      <c r="P293" s="85"/>
      <c r="Q293" s="85"/>
      <c r="R293" s="85"/>
      <c r="S293" s="85"/>
      <c r="T293" s="86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T293" s="18" t="s">
        <v>143</v>
      </c>
      <c r="AU293" s="18" t="s">
        <v>79</v>
      </c>
    </row>
    <row r="294" s="13" customFormat="1">
      <c r="A294" s="13"/>
      <c r="B294" s="223"/>
      <c r="C294" s="224"/>
      <c r="D294" s="225" t="s">
        <v>145</v>
      </c>
      <c r="E294" s="226" t="s">
        <v>19</v>
      </c>
      <c r="F294" s="227" t="s">
        <v>557</v>
      </c>
      <c r="G294" s="224"/>
      <c r="H294" s="228">
        <v>10</v>
      </c>
      <c r="I294" s="229"/>
      <c r="J294" s="224"/>
      <c r="K294" s="224"/>
      <c r="L294" s="230"/>
      <c r="M294" s="231"/>
      <c r="N294" s="232"/>
      <c r="O294" s="232"/>
      <c r="P294" s="232"/>
      <c r="Q294" s="232"/>
      <c r="R294" s="232"/>
      <c r="S294" s="232"/>
      <c r="T294" s="233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4" t="s">
        <v>145</v>
      </c>
      <c r="AU294" s="234" t="s">
        <v>79</v>
      </c>
      <c r="AV294" s="13" t="s">
        <v>79</v>
      </c>
      <c r="AW294" s="13" t="s">
        <v>31</v>
      </c>
      <c r="AX294" s="13" t="s">
        <v>77</v>
      </c>
      <c r="AY294" s="234" t="s">
        <v>134</v>
      </c>
    </row>
    <row r="295" s="2" customFormat="1" ht="16.5" customHeight="1">
      <c r="A295" s="39"/>
      <c r="B295" s="40"/>
      <c r="C295" s="247" t="s">
        <v>1028</v>
      </c>
      <c r="D295" s="247" t="s">
        <v>317</v>
      </c>
      <c r="E295" s="248" t="s">
        <v>1029</v>
      </c>
      <c r="F295" s="249" t="s">
        <v>1030</v>
      </c>
      <c r="G295" s="250" t="s">
        <v>452</v>
      </c>
      <c r="H295" s="251">
        <v>10.1</v>
      </c>
      <c r="I295" s="252"/>
      <c r="J295" s="253">
        <f>ROUND(I295*H295,2)</f>
        <v>0</v>
      </c>
      <c r="K295" s="249" t="s">
        <v>140</v>
      </c>
      <c r="L295" s="254"/>
      <c r="M295" s="255" t="s">
        <v>19</v>
      </c>
      <c r="N295" s="256" t="s">
        <v>40</v>
      </c>
      <c r="O295" s="85"/>
      <c r="P295" s="214">
        <f>O295*H295</f>
        <v>0</v>
      </c>
      <c r="Q295" s="214">
        <v>0.026100000000000002</v>
      </c>
      <c r="R295" s="214">
        <f>Q295*H295</f>
        <v>0.26361000000000001</v>
      </c>
      <c r="S295" s="214">
        <v>0</v>
      </c>
      <c r="T295" s="215">
        <f>S295*H295</f>
        <v>0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16" t="s">
        <v>321</v>
      </c>
      <c r="AT295" s="216" t="s">
        <v>317</v>
      </c>
      <c r="AU295" s="216" t="s">
        <v>79</v>
      </c>
      <c r="AY295" s="18" t="s">
        <v>134</v>
      </c>
      <c r="BE295" s="217">
        <f>IF(N295="základní",J295,0)</f>
        <v>0</v>
      </c>
      <c r="BF295" s="217">
        <f>IF(N295="snížená",J295,0)</f>
        <v>0</v>
      </c>
      <c r="BG295" s="217">
        <f>IF(N295="zákl. přenesená",J295,0)</f>
        <v>0</v>
      </c>
      <c r="BH295" s="217">
        <f>IF(N295="sníž. přenesená",J295,0)</f>
        <v>0</v>
      </c>
      <c r="BI295" s="217">
        <f>IF(N295="nulová",J295,0)</f>
        <v>0</v>
      </c>
      <c r="BJ295" s="18" t="s">
        <v>77</v>
      </c>
      <c r="BK295" s="217">
        <f>ROUND(I295*H295,2)</f>
        <v>0</v>
      </c>
      <c r="BL295" s="18" t="s">
        <v>141</v>
      </c>
      <c r="BM295" s="216" t="s">
        <v>1031</v>
      </c>
    </row>
    <row r="296" s="13" customFormat="1">
      <c r="A296" s="13"/>
      <c r="B296" s="223"/>
      <c r="C296" s="224"/>
      <c r="D296" s="225" t="s">
        <v>145</v>
      </c>
      <c r="E296" s="226" t="s">
        <v>19</v>
      </c>
      <c r="F296" s="227" t="s">
        <v>1032</v>
      </c>
      <c r="G296" s="224"/>
      <c r="H296" s="228">
        <v>10.1</v>
      </c>
      <c r="I296" s="229"/>
      <c r="J296" s="224"/>
      <c r="K296" s="224"/>
      <c r="L296" s="230"/>
      <c r="M296" s="231"/>
      <c r="N296" s="232"/>
      <c r="O296" s="232"/>
      <c r="P296" s="232"/>
      <c r="Q296" s="232"/>
      <c r="R296" s="232"/>
      <c r="S296" s="232"/>
      <c r="T296" s="233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4" t="s">
        <v>145</v>
      </c>
      <c r="AU296" s="234" t="s">
        <v>79</v>
      </c>
      <c r="AV296" s="13" t="s">
        <v>79</v>
      </c>
      <c r="AW296" s="13" t="s">
        <v>31</v>
      </c>
      <c r="AX296" s="13" t="s">
        <v>77</v>
      </c>
      <c r="AY296" s="234" t="s">
        <v>134</v>
      </c>
    </row>
    <row r="297" s="2" customFormat="1" ht="16.5" customHeight="1">
      <c r="A297" s="39"/>
      <c r="B297" s="40"/>
      <c r="C297" s="205" t="s">
        <v>526</v>
      </c>
      <c r="D297" s="205" t="s">
        <v>136</v>
      </c>
      <c r="E297" s="206" t="s">
        <v>495</v>
      </c>
      <c r="F297" s="207" t="s">
        <v>496</v>
      </c>
      <c r="G297" s="208" t="s">
        <v>208</v>
      </c>
      <c r="H297" s="209">
        <v>4.75</v>
      </c>
      <c r="I297" s="210"/>
      <c r="J297" s="211">
        <f>ROUND(I297*H297,2)</f>
        <v>0</v>
      </c>
      <c r="K297" s="207" t="s">
        <v>140</v>
      </c>
      <c r="L297" s="45"/>
      <c r="M297" s="212" t="s">
        <v>19</v>
      </c>
      <c r="N297" s="213" t="s">
        <v>40</v>
      </c>
      <c r="O297" s="85"/>
      <c r="P297" s="214">
        <f>O297*H297</f>
        <v>0</v>
      </c>
      <c r="Q297" s="214">
        <v>2.5122534999999999</v>
      </c>
      <c r="R297" s="214">
        <f>Q297*H297</f>
        <v>11.933204125</v>
      </c>
      <c r="S297" s="214">
        <v>0</v>
      </c>
      <c r="T297" s="215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16" t="s">
        <v>141</v>
      </c>
      <c r="AT297" s="216" t="s">
        <v>136</v>
      </c>
      <c r="AU297" s="216" t="s">
        <v>79</v>
      </c>
      <c r="AY297" s="18" t="s">
        <v>134</v>
      </c>
      <c r="BE297" s="217">
        <f>IF(N297="základní",J297,0)</f>
        <v>0</v>
      </c>
      <c r="BF297" s="217">
        <f>IF(N297="snížená",J297,0)</f>
        <v>0</v>
      </c>
      <c r="BG297" s="217">
        <f>IF(N297="zákl. přenesená",J297,0)</f>
        <v>0</v>
      </c>
      <c r="BH297" s="217">
        <f>IF(N297="sníž. přenesená",J297,0)</f>
        <v>0</v>
      </c>
      <c r="BI297" s="217">
        <f>IF(N297="nulová",J297,0)</f>
        <v>0</v>
      </c>
      <c r="BJ297" s="18" t="s">
        <v>77</v>
      </c>
      <c r="BK297" s="217">
        <f>ROUND(I297*H297,2)</f>
        <v>0</v>
      </c>
      <c r="BL297" s="18" t="s">
        <v>141</v>
      </c>
      <c r="BM297" s="216" t="s">
        <v>1033</v>
      </c>
    </row>
    <row r="298" s="2" customFormat="1">
      <c r="A298" s="39"/>
      <c r="B298" s="40"/>
      <c r="C298" s="41"/>
      <c r="D298" s="218" t="s">
        <v>143</v>
      </c>
      <c r="E298" s="41"/>
      <c r="F298" s="219" t="s">
        <v>498</v>
      </c>
      <c r="G298" s="41"/>
      <c r="H298" s="41"/>
      <c r="I298" s="220"/>
      <c r="J298" s="41"/>
      <c r="K298" s="41"/>
      <c r="L298" s="45"/>
      <c r="M298" s="221"/>
      <c r="N298" s="222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143</v>
      </c>
      <c r="AU298" s="18" t="s">
        <v>79</v>
      </c>
    </row>
    <row r="299" s="13" customFormat="1">
      <c r="A299" s="13"/>
      <c r="B299" s="223"/>
      <c r="C299" s="224"/>
      <c r="D299" s="225" t="s">
        <v>145</v>
      </c>
      <c r="E299" s="226" t="s">
        <v>19</v>
      </c>
      <c r="F299" s="227" t="s">
        <v>1034</v>
      </c>
      <c r="G299" s="224"/>
      <c r="H299" s="228">
        <v>4.75</v>
      </c>
      <c r="I299" s="229"/>
      <c r="J299" s="224"/>
      <c r="K299" s="224"/>
      <c r="L299" s="230"/>
      <c r="M299" s="231"/>
      <c r="N299" s="232"/>
      <c r="O299" s="232"/>
      <c r="P299" s="232"/>
      <c r="Q299" s="232"/>
      <c r="R299" s="232"/>
      <c r="S299" s="232"/>
      <c r="T299" s="233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4" t="s">
        <v>145</v>
      </c>
      <c r="AU299" s="234" t="s">
        <v>79</v>
      </c>
      <c r="AV299" s="13" t="s">
        <v>79</v>
      </c>
      <c r="AW299" s="13" t="s">
        <v>31</v>
      </c>
      <c r="AX299" s="13" t="s">
        <v>77</v>
      </c>
      <c r="AY299" s="234" t="s">
        <v>134</v>
      </c>
    </row>
    <row r="300" s="2" customFormat="1" ht="24.15" customHeight="1">
      <c r="A300" s="39"/>
      <c r="B300" s="40"/>
      <c r="C300" s="205" t="s">
        <v>471</v>
      </c>
      <c r="D300" s="205" t="s">
        <v>136</v>
      </c>
      <c r="E300" s="206" t="s">
        <v>1035</v>
      </c>
      <c r="F300" s="207" t="s">
        <v>1036</v>
      </c>
      <c r="G300" s="208" t="s">
        <v>139</v>
      </c>
      <c r="H300" s="209">
        <v>3.1299999999999999</v>
      </c>
      <c r="I300" s="210"/>
      <c r="J300" s="211">
        <f>ROUND(I300*H300,2)</f>
        <v>0</v>
      </c>
      <c r="K300" s="207" t="s">
        <v>140</v>
      </c>
      <c r="L300" s="45"/>
      <c r="M300" s="212" t="s">
        <v>19</v>
      </c>
      <c r="N300" s="213" t="s">
        <v>40</v>
      </c>
      <c r="O300" s="85"/>
      <c r="P300" s="214">
        <f>O300*H300</f>
        <v>0</v>
      </c>
      <c r="Q300" s="214">
        <v>0.046216106</v>
      </c>
      <c r="R300" s="214">
        <f>Q300*H300</f>
        <v>0.14465641177999999</v>
      </c>
      <c r="S300" s="214">
        <v>0</v>
      </c>
      <c r="T300" s="215">
        <f>S300*H300</f>
        <v>0</v>
      </c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R300" s="216" t="s">
        <v>141</v>
      </c>
      <c r="AT300" s="216" t="s">
        <v>136</v>
      </c>
      <c r="AU300" s="216" t="s">
        <v>79</v>
      </c>
      <c r="AY300" s="18" t="s">
        <v>134</v>
      </c>
      <c r="BE300" s="217">
        <f>IF(N300="základní",J300,0)</f>
        <v>0</v>
      </c>
      <c r="BF300" s="217">
        <f>IF(N300="snížená",J300,0)</f>
        <v>0</v>
      </c>
      <c r="BG300" s="217">
        <f>IF(N300="zákl. přenesená",J300,0)</f>
        <v>0</v>
      </c>
      <c r="BH300" s="217">
        <f>IF(N300="sníž. přenesená",J300,0)</f>
        <v>0</v>
      </c>
      <c r="BI300" s="217">
        <f>IF(N300="nulová",J300,0)</f>
        <v>0</v>
      </c>
      <c r="BJ300" s="18" t="s">
        <v>77</v>
      </c>
      <c r="BK300" s="217">
        <f>ROUND(I300*H300,2)</f>
        <v>0</v>
      </c>
      <c r="BL300" s="18" t="s">
        <v>141</v>
      </c>
      <c r="BM300" s="216" t="s">
        <v>1037</v>
      </c>
    </row>
    <row r="301" s="2" customFormat="1">
      <c r="A301" s="39"/>
      <c r="B301" s="40"/>
      <c r="C301" s="41"/>
      <c r="D301" s="218" t="s">
        <v>143</v>
      </c>
      <c r="E301" s="41"/>
      <c r="F301" s="219" t="s">
        <v>1038</v>
      </c>
      <c r="G301" s="41"/>
      <c r="H301" s="41"/>
      <c r="I301" s="220"/>
      <c r="J301" s="41"/>
      <c r="K301" s="41"/>
      <c r="L301" s="45"/>
      <c r="M301" s="221"/>
      <c r="N301" s="222"/>
      <c r="O301" s="85"/>
      <c r="P301" s="85"/>
      <c r="Q301" s="85"/>
      <c r="R301" s="85"/>
      <c r="S301" s="85"/>
      <c r="T301" s="86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T301" s="18" t="s">
        <v>143</v>
      </c>
      <c r="AU301" s="18" t="s">
        <v>79</v>
      </c>
    </row>
    <row r="302" s="2" customFormat="1">
      <c r="A302" s="39"/>
      <c r="B302" s="40"/>
      <c r="C302" s="41"/>
      <c r="D302" s="225" t="s">
        <v>285</v>
      </c>
      <c r="E302" s="41"/>
      <c r="F302" s="246" t="s">
        <v>1039</v>
      </c>
      <c r="G302" s="41"/>
      <c r="H302" s="41"/>
      <c r="I302" s="220"/>
      <c r="J302" s="41"/>
      <c r="K302" s="41"/>
      <c r="L302" s="45"/>
      <c r="M302" s="221"/>
      <c r="N302" s="222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285</v>
      </c>
      <c r="AU302" s="18" t="s">
        <v>79</v>
      </c>
    </row>
    <row r="303" s="13" customFormat="1">
      <c r="A303" s="13"/>
      <c r="B303" s="223"/>
      <c r="C303" s="224"/>
      <c r="D303" s="225" t="s">
        <v>145</v>
      </c>
      <c r="E303" s="226" t="s">
        <v>19</v>
      </c>
      <c r="F303" s="227" t="s">
        <v>1040</v>
      </c>
      <c r="G303" s="224"/>
      <c r="H303" s="228">
        <v>3.1299999999999999</v>
      </c>
      <c r="I303" s="229"/>
      <c r="J303" s="224"/>
      <c r="K303" s="224"/>
      <c r="L303" s="230"/>
      <c r="M303" s="231"/>
      <c r="N303" s="232"/>
      <c r="O303" s="232"/>
      <c r="P303" s="232"/>
      <c r="Q303" s="232"/>
      <c r="R303" s="232"/>
      <c r="S303" s="232"/>
      <c r="T303" s="233"/>
      <c r="U303" s="13"/>
      <c r="V303" s="13"/>
      <c r="W303" s="13"/>
      <c r="X303" s="13"/>
      <c r="Y303" s="13"/>
      <c r="Z303" s="13"/>
      <c r="AA303" s="13"/>
      <c r="AB303" s="13"/>
      <c r="AC303" s="13"/>
      <c r="AD303" s="13"/>
      <c r="AE303" s="13"/>
      <c r="AT303" s="234" t="s">
        <v>145</v>
      </c>
      <c r="AU303" s="234" t="s">
        <v>79</v>
      </c>
      <c r="AV303" s="13" t="s">
        <v>79</v>
      </c>
      <c r="AW303" s="13" t="s">
        <v>31</v>
      </c>
      <c r="AX303" s="13" t="s">
        <v>77</v>
      </c>
      <c r="AY303" s="234" t="s">
        <v>134</v>
      </c>
    </row>
    <row r="304" s="2" customFormat="1" ht="16.5" customHeight="1">
      <c r="A304" s="39"/>
      <c r="B304" s="40"/>
      <c r="C304" s="247" t="s">
        <v>476</v>
      </c>
      <c r="D304" s="247" t="s">
        <v>317</v>
      </c>
      <c r="E304" s="248" t="s">
        <v>1041</v>
      </c>
      <c r="F304" s="249" t="s">
        <v>1042</v>
      </c>
      <c r="G304" s="250" t="s">
        <v>282</v>
      </c>
      <c r="H304" s="251">
        <v>0.089999999999999997</v>
      </c>
      <c r="I304" s="252"/>
      <c r="J304" s="253">
        <f>ROUND(I304*H304,2)</f>
        <v>0</v>
      </c>
      <c r="K304" s="249" t="s">
        <v>140</v>
      </c>
      <c r="L304" s="254"/>
      <c r="M304" s="255" t="s">
        <v>19</v>
      </c>
      <c r="N304" s="256" t="s">
        <v>40</v>
      </c>
      <c r="O304" s="85"/>
      <c r="P304" s="214">
        <f>O304*H304</f>
        <v>0</v>
      </c>
      <c r="Q304" s="214">
        <v>1</v>
      </c>
      <c r="R304" s="214">
        <f>Q304*H304</f>
        <v>0.089999999999999997</v>
      </c>
      <c r="S304" s="214">
        <v>0</v>
      </c>
      <c r="T304" s="215">
        <f>S304*H304</f>
        <v>0</v>
      </c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R304" s="216" t="s">
        <v>321</v>
      </c>
      <c r="AT304" s="216" t="s">
        <v>317</v>
      </c>
      <c r="AU304" s="216" t="s">
        <v>79</v>
      </c>
      <c r="AY304" s="18" t="s">
        <v>134</v>
      </c>
      <c r="BE304" s="217">
        <f>IF(N304="základní",J304,0)</f>
        <v>0</v>
      </c>
      <c r="BF304" s="217">
        <f>IF(N304="snížená",J304,0)</f>
        <v>0</v>
      </c>
      <c r="BG304" s="217">
        <f>IF(N304="zákl. přenesená",J304,0)</f>
        <v>0</v>
      </c>
      <c r="BH304" s="217">
        <f>IF(N304="sníž. přenesená",J304,0)</f>
        <v>0</v>
      </c>
      <c r="BI304" s="217">
        <f>IF(N304="nulová",J304,0)</f>
        <v>0</v>
      </c>
      <c r="BJ304" s="18" t="s">
        <v>77</v>
      </c>
      <c r="BK304" s="217">
        <f>ROUND(I304*H304,2)</f>
        <v>0</v>
      </c>
      <c r="BL304" s="18" t="s">
        <v>141</v>
      </c>
      <c r="BM304" s="216" t="s">
        <v>1043</v>
      </c>
    </row>
    <row r="305" s="2" customFormat="1">
      <c r="A305" s="39"/>
      <c r="B305" s="40"/>
      <c r="C305" s="41"/>
      <c r="D305" s="225" t="s">
        <v>285</v>
      </c>
      <c r="E305" s="41"/>
      <c r="F305" s="246" t="s">
        <v>1044</v>
      </c>
      <c r="G305" s="41"/>
      <c r="H305" s="41"/>
      <c r="I305" s="220"/>
      <c r="J305" s="41"/>
      <c r="K305" s="41"/>
      <c r="L305" s="45"/>
      <c r="M305" s="221"/>
      <c r="N305" s="222"/>
      <c r="O305" s="85"/>
      <c r="P305" s="85"/>
      <c r="Q305" s="85"/>
      <c r="R305" s="85"/>
      <c r="S305" s="85"/>
      <c r="T305" s="86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T305" s="18" t="s">
        <v>285</v>
      </c>
      <c r="AU305" s="18" t="s">
        <v>79</v>
      </c>
    </row>
    <row r="306" s="15" customFormat="1">
      <c r="A306" s="15"/>
      <c r="B306" s="261"/>
      <c r="C306" s="262"/>
      <c r="D306" s="225" t="s">
        <v>145</v>
      </c>
      <c r="E306" s="263" t="s">
        <v>19</v>
      </c>
      <c r="F306" s="264" t="s">
        <v>1045</v>
      </c>
      <c r="G306" s="262"/>
      <c r="H306" s="263" t="s">
        <v>19</v>
      </c>
      <c r="I306" s="265"/>
      <c r="J306" s="262"/>
      <c r="K306" s="262"/>
      <c r="L306" s="266"/>
      <c r="M306" s="267"/>
      <c r="N306" s="268"/>
      <c r="O306" s="268"/>
      <c r="P306" s="268"/>
      <c r="Q306" s="268"/>
      <c r="R306" s="268"/>
      <c r="S306" s="268"/>
      <c r="T306" s="269"/>
      <c r="U306" s="15"/>
      <c r="V306" s="15"/>
      <c r="W306" s="15"/>
      <c r="X306" s="15"/>
      <c r="Y306" s="15"/>
      <c r="Z306" s="15"/>
      <c r="AA306" s="15"/>
      <c r="AB306" s="15"/>
      <c r="AC306" s="15"/>
      <c r="AD306" s="15"/>
      <c r="AE306" s="15"/>
      <c r="AT306" s="270" t="s">
        <v>145</v>
      </c>
      <c r="AU306" s="270" t="s">
        <v>79</v>
      </c>
      <c r="AV306" s="15" t="s">
        <v>77</v>
      </c>
      <c r="AW306" s="15" t="s">
        <v>31</v>
      </c>
      <c r="AX306" s="15" t="s">
        <v>69</v>
      </c>
      <c r="AY306" s="270" t="s">
        <v>134</v>
      </c>
    </row>
    <row r="307" s="15" customFormat="1">
      <c r="A307" s="15"/>
      <c r="B307" s="261"/>
      <c r="C307" s="262"/>
      <c r="D307" s="225" t="s">
        <v>145</v>
      </c>
      <c r="E307" s="263" t="s">
        <v>19</v>
      </c>
      <c r="F307" s="264" t="s">
        <v>1046</v>
      </c>
      <c r="G307" s="262"/>
      <c r="H307" s="263" t="s">
        <v>19</v>
      </c>
      <c r="I307" s="265"/>
      <c r="J307" s="262"/>
      <c r="K307" s="262"/>
      <c r="L307" s="266"/>
      <c r="M307" s="267"/>
      <c r="N307" s="268"/>
      <c r="O307" s="268"/>
      <c r="P307" s="268"/>
      <c r="Q307" s="268"/>
      <c r="R307" s="268"/>
      <c r="S307" s="268"/>
      <c r="T307" s="269"/>
      <c r="U307" s="15"/>
      <c r="V307" s="15"/>
      <c r="W307" s="15"/>
      <c r="X307" s="15"/>
      <c r="Y307" s="15"/>
      <c r="Z307" s="15"/>
      <c r="AA307" s="15"/>
      <c r="AB307" s="15"/>
      <c r="AC307" s="15"/>
      <c r="AD307" s="15"/>
      <c r="AE307" s="15"/>
      <c r="AT307" s="270" t="s">
        <v>145</v>
      </c>
      <c r="AU307" s="270" t="s">
        <v>79</v>
      </c>
      <c r="AV307" s="15" t="s">
        <v>77</v>
      </c>
      <c r="AW307" s="15" t="s">
        <v>31</v>
      </c>
      <c r="AX307" s="15" t="s">
        <v>69</v>
      </c>
      <c r="AY307" s="270" t="s">
        <v>134</v>
      </c>
    </row>
    <row r="308" s="13" customFormat="1">
      <c r="A308" s="13"/>
      <c r="B308" s="223"/>
      <c r="C308" s="224"/>
      <c r="D308" s="225" t="s">
        <v>145</v>
      </c>
      <c r="E308" s="226" t="s">
        <v>19</v>
      </c>
      <c r="F308" s="227" t="s">
        <v>1047</v>
      </c>
      <c r="G308" s="224"/>
      <c r="H308" s="228">
        <v>0.074999999999999997</v>
      </c>
      <c r="I308" s="229"/>
      <c r="J308" s="224"/>
      <c r="K308" s="224"/>
      <c r="L308" s="230"/>
      <c r="M308" s="231"/>
      <c r="N308" s="232"/>
      <c r="O308" s="232"/>
      <c r="P308" s="232"/>
      <c r="Q308" s="232"/>
      <c r="R308" s="232"/>
      <c r="S308" s="232"/>
      <c r="T308" s="233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4" t="s">
        <v>145</v>
      </c>
      <c r="AU308" s="234" t="s">
        <v>79</v>
      </c>
      <c r="AV308" s="13" t="s">
        <v>79</v>
      </c>
      <c r="AW308" s="13" t="s">
        <v>31</v>
      </c>
      <c r="AX308" s="13" t="s">
        <v>69</v>
      </c>
      <c r="AY308" s="234" t="s">
        <v>134</v>
      </c>
    </row>
    <row r="309" s="13" customFormat="1">
      <c r="A309" s="13"/>
      <c r="B309" s="223"/>
      <c r="C309" s="224"/>
      <c r="D309" s="225" t="s">
        <v>145</v>
      </c>
      <c r="E309" s="226" t="s">
        <v>19</v>
      </c>
      <c r="F309" s="227" t="s">
        <v>1048</v>
      </c>
      <c r="G309" s="224"/>
      <c r="H309" s="228">
        <v>0.014999999999999999</v>
      </c>
      <c r="I309" s="229"/>
      <c r="J309" s="224"/>
      <c r="K309" s="224"/>
      <c r="L309" s="230"/>
      <c r="M309" s="231"/>
      <c r="N309" s="232"/>
      <c r="O309" s="232"/>
      <c r="P309" s="232"/>
      <c r="Q309" s="232"/>
      <c r="R309" s="232"/>
      <c r="S309" s="232"/>
      <c r="T309" s="233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4" t="s">
        <v>145</v>
      </c>
      <c r="AU309" s="234" t="s">
        <v>79</v>
      </c>
      <c r="AV309" s="13" t="s">
        <v>79</v>
      </c>
      <c r="AW309" s="13" t="s">
        <v>31</v>
      </c>
      <c r="AX309" s="13" t="s">
        <v>69</v>
      </c>
      <c r="AY309" s="234" t="s">
        <v>134</v>
      </c>
    </row>
    <row r="310" s="14" customFormat="1">
      <c r="A310" s="14"/>
      <c r="B310" s="235"/>
      <c r="C310" s="236"/>
      <c r="D310" s="225" t="s">
        <v>145</v>
      </c>
      <c r="E310" s="237" t="s">
        <v>19</v>
      </c>
      <c r="F310" s="238" t="s">
        <v>197</v>
      </c>
      <c r="G310" s="236"/>
      <c r="H310" s="239">
        <v>0.089999999999999997</v>
      </c>
      <c r="I310" s="240"/>
      <c r="J310" s="236"/>
      <c r="K310" s="236"/>
      <c r="L310" s="241"/>
      <c r="M310" s="242"/>
      <c r="N310" s="243"/>
      <c r="O310" s="243"/>
      <c r="P310" s="243"/>
      <c r="Q310" s="243"/>
      <c r="R310" s="243"/>
      <c r="S310" s="243"/>
      <c r="T310" s="244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  <c r="AE310" s="14"/>
      <c r="AT310" s="245" t="s">
        <v>145</v>
      </c>
      <c r="AU310" s="245" t="s">
        <v>79</v>
      </c>
      <c r="AV310" s="14" t="s">
        <v>141</v>
      </c>
      <c r="AW310" s="14" t="s">
        <v>31</v>
      </c>
      <c r="AX310" s="14" t="s">
        <v>77</v>
      </c>
      <c r="AY310" s="245" t="s">
        <v>134</v>
      </c>
    </row>
    <row r="311" s="2" customFormat="1" ht="33" customHeight="1">
      <c r="A311" s="39"/>
      <c r="B311" s="40"/>
      <c r="C311" s="205" t="s">
        <v>685</v>
      </c>
      <c r="D311" s="205" t="s">
        <v>136</v>
      </c>
      <c r="E311" s="206" t="s">
        <v>501</v>
      </c>
      <c r="F311" s="207" t="s">
        <v>502</v>
      </c>
      <c r="G311" s="208" t="s">
        <v>139</v>
      </c>
      <c r="H311" s="209">
        <v>5600</v>
      </c>
      <c r="I311" s="210"/>
      <c r="J311" s="211">
        <f>ROUND(I311*H311,2)</f>
        <v>0</v>
      </c>
      <c r="K311" s="207" t="s">
        <v>140</v>
      </c>
      <c r="L311" s="45"/>
      <c r="M311" s="212" t="s">
        <v>19</v>
      </c>
      <c r="N311" s="213" t="s">
        <v>40</v>
      </c>
      <c r="O311" s="85"/>
      <c r="P311" s="214">
        <f>O311*H311</f>
        <v>0</v>
      </c>
      <c r="Q311" s="214">
        <v>0</v>
      </c>
      <c r="R311" s="214">
        <f>Q311*H311</f>
        <v>0</v>
      </c>
      <c r="S311" s="214">
        <v>0.02</v>
      </c>
      <c r="T311" s="215">
        <f>S311*H311</f>
        <v>112</v>
      </c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R311" s="216" t="s">
        <v>141</v>
      </c>
      <c r="AT311" s="216" t="s">
        <v>136</v>
      </c>
      <c r="AU311" s="216" t="s">
        <v>79</v>
      </c>
      <c r="AY311" s="18" t="s">
        <v>134</v>
      </c>
      <c r="BE311" s="217">
        <f>IF(N311="základní",J311,0)</f>
        <v>0</v>
      </c>
      <c r="BF311" s="217">
        <f>IF(N311="snížená",J311,0)</f>
        <v>0</v>
      </c>
      <c r="BG311" s="217">
        <f>IF(N311="zákl. přenesená",J311,0)</f>
        <v>0</v>
      </c>
      <c r="BH311" s="217">
        <f>IF(N311="sníž. přenesená",J311,0)</f>
        <v>0</v>
      </c>
      <c r="BI311" s="217">
        <f>IF(N311="nulová",J311,0)</f>
        <v>0</v>
      </c>
      <c r="BJ311" s="18" t="s">
        <v>77</v>
      </c>
      <c r="BK311" s="217">
        <f>ROUND(I311*H311,2)</f>
        <v>0</v>
      </c>
      <c r="BL311" s="18" t="s">
        <v>141</v>
      </c>
      <c r="BM311" s="216" t="s">
        <v>1049</v>
      </c>
    </row>
    <row r="312" s="2" customFormat="1">
      <c r="A312" s="39"/>
      <c r="B312" s="40"/>
      <c r="C312" s="41"/>
      <c r="D312" s="218" t="s">
        <v>143</v>
      </c>
      <c r="E312" s="41"/>
      <c r="F312" s="219" t="s">
        <v>504</v>
      </c>
      <c r="G312" s="41"/>
      <c r="H312" s="41"/>
      <c r="I312" s="220"/>
      <c r="J312" s="41"/>
      <c r="K312" s="41"/>
      <c r="L312" s="45"/>
      <c r="M312" s="221"/>
      <c r="N312" s="222"/>
      <c r="O312" s="85"/>
      <c r="P312" s="85"/>
      <c r="Q312" s="85"/>
      <c r="R312" s="85"/>
      <c r="S312" s="85"/>
      <c r="T312" s="86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T312" s="18" t="s">
        <v>143</v>
      </c>
      <c r="AU312" s="18" t="s">
        <v>79</v>
      </c>
    </row>
    <row r="313" s="13" customFormat="1">
      <c r="A313" s="13"/>
      <c r="B313" s="223"/>
      <c r="C313" s="224"/>
      <c r="D313" s="225" t="s">
        <v>145</v>
      </c>
      <c r="E313" s="226" t="s">
        <v>19</v>
      </c>
      <c r="F313" s="227" t="s">
        <v>1050</v>
      </c>
      <c r="G313" s="224"/>
      <c r="H313" s="228">
        <v>5600</v>
      </c>
      <c r="I313" s="229"/>
      <c r="J313" s="224"/>
      <c r="K313" s="224"/>
      <c r="L313" s="230"/>
      <c r="M313" s="231"/>
      <c r="N313" s="232"/>
      <c r="O313" s="232"/>
      <c r="P313" s="232"/>
      <c r="Q313" s="232"/>
      <c r="R313" s="232"/>
      <c r="S313" s="232"/>
      <c r="T313" s="233"/>
      <c r="U313" s="13"/>
      <c r="V313" s="13"/>
      <c r="W313" s="13"/>
      <c r="X313" s="13"/>
      <c r="Y313" s="13"/>
      <c r="Z313" s="13"/>
      <c r="AA313" s="13"/>
      <c r="AB313" s="13"/>
      <c r="AC313" s="13"/>
      <c r="AD313" s="13"/>
      <c r="AE313" s="13"/>
      <c r="AT313" s="234" t="s">
        <v>145</v>
      </c>
      <c r="AU313" s="234" t="s">
        <v>79</v>
      </c>
      <c r="AV313" s="13" t="s">
        <v>79</v>
      </c>
      <c r="AW313" s="13" t="s">
        <v>31</v>
      </c>
      <c r="AX313" s="13" t="s">
        <v>77</v>
      </c>
      <c r="AY313" s="234" t="s">
        <v>134</v>
      </c>
    </row>
    <row r="314" s="2" customFormat="1" ht="16.5" customHeight="1">
      <c r="A314" s="39"/>
      <c r="B314" s="40"/>
      <c r="C314" s="205" t="s">
        <v>578</v>
      </c>
      <c r="D314" s="205" t="s">
        <v>136</v>
      </c>
      <c r="E314" s="206" t="s">
        <v>1051</v>
      </c>
      <c r="F314" s="207" t="s">
        <v>1052</v>
      </c>
      <c r="G314" s="208" t="s">
        <v>452</v>
      </c>
      <c r="H314" s="209">
        <v>39.299999999999997</v>
      </c>
      <c r="I314" s="210"/>
      <c r="J314" s="211">
        <f>ROUND(I314*H314,2)</f>
        <v>0</v>
      </c>
      <c r="K314" s="207" t="s">
        <v>140</v>
      </c>
      <c r="L314" s="45"/>
      <c r="M314" s="212" t="s">
        <v>19</v>
      </c>
      <c r="N314" s="213" t="s">
        <v>40</v>
      </c>
      <c r="O314" s="85"/>
      <c r="P314" s="214">
        <f>O314*H314</f>
        <v>0</v>
      </c>
      <c r="Q314" s="214">
        <v>0.00097650000000000005</v>
      </c>
      <c r="R314" s="214">
        <f>Q314*H314</f>
        <v>0.038376449999999999</v>
      </c>
      <c r="S314" s="214">
        <v>0</v>
      </c>
      <c r="T314" s="215">
        <f>S314*H314</f>
        <v>0</v>
      </c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R314" s="216" t="s">
        <v>141</v>
      </c>
      <c r="AT314" s="216" t="s">
        <v>136</v>
      </c>
      <c r="AU314" s="216" t="s">
        <v>79</v>
      </c>
      <c r="AY314" s="18" t="s">
        <v>134</v>
      </c>
      <c r="BE314" s="217">
        <f>IF(N314="základní",J314,0)</f>
        <v>0</v>
      </c>
      <c r="BF314" s="217">
        <f>IF(N314="snížená",J314,0)</f>
        <v>0</v>
      </c>
      <c r="BG314" s="217">
        <f>IF(N314="zákl. přenesená",J314,0)</f>
        <v>0</v>
      </c>
      <c r="BH314" s="217">
        <f>IF(N314="sníž. přenesená",J314,0)</f>
        <v>0</v>
      </c>
      <c r="BI314" s="217">
        <f>IF(N314="nulová",J314,0)</f>
        <v>0</v>
      </c>
      <c r="BJ314" s="18" t="s">
        <v>77</v>
      </c>
      <c r="BK314" s="217">
        <f>ROUND(I314*H314,2)</f>
        <v>0</v>
      </c>
      <c r="BL314" s="18" t="s">
        <v>141</v>
      </c>
      <c r="BM314" s="216" t="s">
        <v>1053</v>
      </c>
    </row>
    <row r="315" s="2" customFormat="1">
      <c r="A315" s="39"/>
      <c r="B315" s="40"/>
      <c r="C315" s="41"/>
      <c r="D315" s="218" t="s">
        <v>143</v>
      </c>
      <c r="E315" s="41"/>
      <c r="F315" s="219" t="s">
        <v>1054</v>
      </c>
      <c r="G315" s="41"/>
      <c r="H315" s="41"/>
      <c r="I315" s="220"/>
      <c r="J315" s="41"/>
      <c r="K315" s="41"/>
      <c r="L315" s="45"/>
      <c r="M315" s="221"/>
      <c r="N315" s="222"/>
      <c r="O315" s="85"/>
      <c r="P315" s="85"/>
      <c r="Q315" s="85"/>
      <c r="R315" s="85"/>
      <c r="S315" s="85"/>
      <c r="T315" s="86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T315" s="18" t="s">
        <v>143</v>
      </c>
      <c r="AU315" s="18" t="s">
        <v>79</v>
      </c>
    </row>
    <row r="316" s="2" customFormat="1">
      <c r="A316" s="39"/>
      <c r="B316" s="40"/>
      <c r="C316" s="41"/>
      <c r="D316" s="225" t="s">
        <v>285</v>
      </c>
      <c r="E316" s="41"/>
      <c r="F316" s="246" t="s">
        <v>1055</v>
      </c>
      <c r="G316" s="41"/>
      <c r="H316" s="41"/>
      <c r="I316" s="220"/>
      <c r="J316" s="41"/>
      <c r="K316" s="41"/>
      <c r="L316" s="45"/>
      <c r="M316" s="221"/>
      <c r="N316" s="222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285</v>
      </c>
      <c r="AU316" s="18" t="s">
        <v>79</v>
      </c>
    </row>
    <row r="317" s="13" customFormat="1">
      <c r="A317" s="13"/>
      <c r="B317" s="223"/>
      <c r="C317" s="224"/>
      <c r="D317" s="225" t="s">
        <v>145</v>
      </c>
      <c r="E317" s="226" t="s">
        <v>19</v>
      </c>
      <c r="F317" s="227" t="s">
        <v>1056</v>
      </c>
      <c r="G317" s="224"/>
      <c r="H317" s="228">
        <v>9.8000000000000007</v>
      </c>
      <c r="I317" s="229"/>
      <c r="J317" s="224"/>
      <c r="K317" s="224"/>
      <c r="L317" s="230"/>
      <c r="M317" s="231"/>
      <c r="N317" s="232"/>
      <c r="O317" s="232"/>
      <c r="P317" s="232"/>
      <c r="Q317" s="232"/>
      <c r="R317" s="232"/>
      <c r="S317" s="232"/>
      <c r="T317" s="233"/>
      <c r="U317" s="13"/>
      <c r="V317" s="13"/>
      <c r="W317" s="13"/>
      <c r="X317" s="13"/>
      <c r="Y317" s="13"/>
      <c r="Z317" s="13"/>
      <c r="AA317" s="13"/>
      <c r="AB317" s="13"/>
      <c r="AC317" s="13"/>
      <c r="AD317" s="13"/>
      <c r="AE317" s="13"/>
      <c r="AT317" s="234" t="s">
        <v>145</v>
      </c>
      <c r="AU317" s="234" t="s">
        <v>79</v>
      </c>
      <c r="AV317" s="13" t="s">
        <v>79</v>
      </c>
      <c r="AW317" s="13" t="s">
        <v>31</v>
      </c>
      <c r="AX317" s="13" t="s">
        <v>69</v>
      </c>
      <c r="AY317" s="234" t="s">
        <v>134</v>
      </c>
    </row>
    <row r="318" s="13" customFormat="1">
      <c r="A318" s="13"/>
      <c r="B318" s="223"/>
      <c r="C318" s="224"/>
      <c r="D318" s="225" t="s">
        <v>145</v>
      </c>
      <c r="E318" s="226" t="s">
        <v>19</v>
      </c>
      <c r="F318" s="227" t="s">
        <v>1057</v>
      </c>
      <c r="G318" s="224"/>
      <c r="H318" s="228">
        <v>15.4</v>
      </c>
      <c r="I318" s="229"/>
      <c r="J318" s="224"/>
      <c r="K318" s="224"/>
      <c r="L318" s="230"/>
      <c r="M318" s="231"/>
      <c r="N318" s="232"/>
      <c r="O318" s="232"/>
      <c r="P318" s="232"/>
      <c r="Q318" s="232"/>
      <c r="R318" s="232"/>
      <c r="S318" s="232"/>
      <c r="T318" s="233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4" t="s">
        <v>145</v>
      </c>
      <c r="AU318" s="234" t="s">
        <v>79</v>
      </c>
      <c r="AV318" s="13" t="s">
        <v>79</v>
      </c>
      <c r="AW318" s="13" t="s">
        <v>31</v>
      </c>
      <c r="AX318" s="13" t="s">
        <v>69</v>
      </c>
      <c r="AY318" s="234" t="s">
        <v>134</v>
      </c>
    </row>
    <row r="319" s="13" customFormat="1">
      <c r="A319" s="13"/>
      <c r="B319" s="223"/>
      <c r="C319" s="224"/>
      <c r="D319" s="225" t="s">
        <v>145</v>
      </c>
      <c r="E319" s="226" t="s">
        <v>19</v>
      </c>
      <c r="F319" s="227" t="s">
        <v>1058</v>
      </c>
      <c r="G319" s="224"/>
      <c r="H319" s="228">
        <v>14.1</v>
      </c>
      <c r="I319" s="229"/>
      <c r="J319" s="224"/>
      <c r="K319" s="224"/>
      <c r="L319" s="230"/>
      <c r="M319" s="231"/>
      <c r="N319" s="232"/>
      <c r="O319" s="232"/>
      <c r="P319" s="232"/>
      <c r="Q319" s="232"/>
      <c r="R319" s="232"/>
      <c r="S319" s="232"/>
      <c r="T319" s="233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4" t="s">
        <v>145</v>
      </c>
      <c r="AU319" s="234" t="s">
        <v>79</v>
      </c>
      <c r="AV319" s="13" t="s">
        <v>79</v>
      </c>
      <c r="AW319" s="13" t="s">
        <v>31</v>
      </c>
      <c r="AX319" s="13" t="s">
        <v>69</v>
      </c>
      <c r="AY319" s="234" t="s">
        <v>134</v>
      </c>
    </row>
    <row r="320" s="14" customFormat="1">
      <c r="A320" s="14"/>
      <c r="B320" s="235"/>
      <c r="C320" s="236"/>
      <c r="D320" s="225" t="s">
        <v>145</v>
      </c>
      <c r="E320" s="237" t="s">
        <v>19</v>
      </c>
      <c r="F320" s="238" t="s">
        <v>197</v>
      </c>
      <c r="G320" s="236"/>
      <c r="H320" s="239">
        <v>39.299999999999997</v>
      </c>
      <c r="I320" s="240"/>
      <c r="J320" s="236"/>
      <c r="K320" s="236"/>
      <c r="L320" s="241"/>
      <c r="M320" s="242"/>
      <c r="N320" s="243"/>
      <c r="O320" s="243"/>
      <c r="P320" s="243"/>
      <c r="Q320" s="243"/>
      <c r="R320" s="243"/>
      <c r="S320" s="243"/>
      <c r="T320" s="244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  <c r="AE320" s="14"/>
      <c r="AT320" s="245" t="s">
        <v>145</v>
      </c>
      <c r="AU320" s="245" t="s">
        <v>79</v>
      </c>
      <c r="AV320" s="14" t="s">
        <v>141</v>
      </c>
      <c r="AW320" s="14" t="s">
        <v>31</v>
      </c>
      <c r="AX320" s="14" t="s">
        <v>77</v>
      </c>
      <c r="AY320" s="245" t="s">
        <v>134</v>
      </c>
    </row>
    <row r="321" s="2" customFormat="1" ht="24.15" customHeight="1">
      <c r="A321" s="39"/>
      <c r="B321" s="40"/>
      <c r="C321" s="205" t="s">
        <v>599</v>
      </c>
      <c r="D321" s="205" t="s">
        <v>136</v>
      </c>
      <c r="E321" s="206" t="s">
        <v>1059</v>
      </c>
      <c r="F321" s="207" t="s">
        <v>1060</v>
      </c>
      <c r="G321" s="208" t="s">
        <v>150</v>
      </c>
      <c r="H321" s="209">
        <v>1</v>
      </c>
      <c r="I321" s="210"/>
      <c r="J321" s="211">
        <f>ROUND(I321*H321,2)</f>
        <v>0</v>
      </c>
      <c r="K321" s="207" t="s">
        <v>140</v>
      </c>
      <c r="L321" s="45"/>
      <c r="M321" s="212" t="s">
        <v>19</v>
      </c>
      <c r="N321" s="213" t="s">
        <v>40</v>
      </c>
      <c r="O321" s="85"/>
      <c r="P321" s="214">
        <f>O321*H321</f>
        <v>0</v>
      </c>
      <c r="Q321" s="214">
        <v>0.0286416</v>
      </c>
      <c r="R321" s="214">
        <f>Q321*H321</f>
        <v>0.0286416</v>
      </c>
      <c r="S321" s="214">
        <v>0</v>
      </c>
      <c r="T321" s="215">
        <f>S321*H321</f>
        <v>0</v>
      </c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R321" s="216" t="s">
        <v>141</v>
      </c>
      <c r="AT321" s="216" t="s">
        <v>136</v>
      </c>
      <c r="AU321" s="216" t="s">
        <v>79</v>
      </c>
      <c r="AY321" s="18" t="s">
        <v>134</v>
      </c>
      <c r="BE321" s="217">
        <f>IF(N321="základní",J321,0)</f>
        <v>0</v>
      </c>
      <c r="BF321" s="217">
        <f>IF(N321="snížená",J321,0)</f>
        <v>0</v>
      </c>
      <c r="BG321" s="217">
        <f>IF(N321="zákl. přenesená",J321,0)</f>
        <v>0</v>
      </c>
      <c r="BH321" s="217">
        <f>IF(N321="sníž. přenesená",J321,0)</f>
        <v>0</v>
      </c>
      <c r="BI321" s="217">
        <f>IF(N321="nulová",J321,0)</f>
        <v>0</v>
      </c>
      <c r="BJ321" s="18" t="s">
        <v>77</v>
      </c>
      <c r="BK321" s="217">
        <f>ROUND(I321*H321,2)</f>
        <v>0</v>
      </c>
      <c r="BL321" s="18" t="s">
        <v>141</v>
      </c>
      <c r="BM321" s="216" t="s">
        <v>1061</v>
      </c>
    </row>
    <row r="322" s="2" customFormat="1">
      <c r="A322" s="39"/>
      <c r="B322" s="40"/>
      <c r="C322" s="41"/>
      <c r="D322" s="218" t="s">
        <v>143</v>
      </c>
      <c r="E322" s="41"/>
      <c r="F322" s="219" t="s">
        <v>1062</v>
      </c>
      <c r="G322" s="41"/>
      <c r="H322" s="41"/>
      <c r="I322" s="220"/>
      <c r="J322" s="41"/>
      <c r="K322" s="41"/>
      <c r="L322" s="45"/>
      <c r="M322" s="221"/>
      <c r="N322" s="222"/>
      <c r="O322" s="85"/>
      <c r="P322" s="85"/>
      <c r="Q322" s="85"/>
      <c r="R322" s="85"/>
      <c r="S322" s="85"/>
      <c r="T322" s="86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T322" s="18" t="s">
        <v>143</v>
      </c>
      <c r="AU322" s="18" t="s">
        <v>79</v>
      </c>
    </row>
    <row r="323" s="13" customFormat="1">
      <c r="A323" s="13"/>
      <c r="B323" s="223"/>
      <c r="C323" s="224"/>
      <c r="D323" s="225" t="s">
        <v>145</v>
      </c>
      <c r="E323" s="226" t="s">
        <v>19</v>
      </c>
      <c r="F323" s="227" t="s">
        <v>77</v>
      </c>
      <c r="G323" s="224"/>
      <c r="H323" s="228">
        <v>1</v>
      </c>
      <c r="I323" s="229"/>
      <c r="J323" s="224"/>
      <c r="K323" s="224"/>
      <c r="L323" s="230"/>
      <c r="M323" s="231"/>
      <c r="N323" s="232"/>
      <c r="O323" s="232"/>
      <c r="P323" s="232"/>
      <c r="Q323" s="232"/>
      <c r="R323" s="232"/>
      <c r="S323" s="232"/>
      <c r="T323" s="233"/>
      <c r="U323" s="13"/>
      <c r="V323" s="13"/>
      <c r="W323" s="13"/>
      <c r="X323" s="13"/>
      <c r="Y323" s="13"/>
      <c r="Z323" s="13"/>
      <c r="AA323" s="13"/>
      <c r="AB323" s="13"/>
      <c r="AC323" s="13"/>
      <c r="AD323" s="13"/>
      <c r="AE323" s="13"/>
      <c r="AT323" s="234" t="s">
        <v>145</v>
      </c>
      <c r="AU323" s="234" t="s">
        <v>79</v>
      </c>
      <c r="AV323" s="13" t="s">
        <v>79</v>
      </c>
      <c r="AW323" s="13" t="s">
        <v>31</v>
      </c>
      <c r="AX323" s="13" t="s">
        <v>77</v>
      </c>
      <c r="AY323" s="234" t="s">
        <v>134</v>
      </c>
    </row>
    <row r="324" s="2" customFormat="1" ht="16.5" customHeight="1">
      <c r="A324" s="39"/>
      <c r="B324" s="40"/>
      <c r="C324" s="247" t="s">
        <v>608</v>
      </c>
      <c r="D324" s="247" t="s">
        <v>317</v>
      </c>
      <c r="E324" s="248" t="s">
        <v>1063</v>
      </c>
      <c r="F324" s="249" t="s">
        <v>1064</v>
      </c>
      <c r="G324" s="250" t="s">
        <v>282</v>
      </c>
      <c r="H324" s="251">
        <v>0.014999999999999999</v>
      </c>
      <c r="I324" s="252"/>
      <c r="J324" s="253">
        <f>ROUND(I324*H324,2)</f>
        <v>0</v>
      </c>
      <c r="K324" s="249" t="s">
        <v>140</v>
      </c>
      <c r="L324" s="254"/>
      <c r="M324" s="255" t="s">
        <v>19</v>
      </c>
      <c r="N324" s="256" t="s">
        <v>40</v>
      </c>
      <c r="O324" s="85"/>
      <c r="P324" s="214">
        <f>O324*H324</f>
        <v>0</v>
      </c>
      <c r="Q324" s="214">
        <v>1</v>
      </c>
      <c r="R324" s="214">
        <f>Q324*H324</f>
        <v>0.014999999999999999</v>
      </c>
      <c r="S324" s="214">
        <v>0</v>
      </c>
      <c r="T324" s="215">
        <f>S324*H324</f>
        <v>0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16" t="s">
        <v>321</v>
      </c>
      <c r="AT324" s="216" t="s">
        <v>317</v>
      </c>
      <c r="AU324" s="216" t="s">
        <v>79</v>
      </c>
      <c r="AY324" s="18" t="s">
        <v>134</v>
      </c>
      <c r="BE324" s="217">
        <f>IF(N324="základní",J324,0)</f>
        <v>0</v>
      </c>
      <c r="BF324" s="217">
        <f>IF(N324="snížená",J324,0)</f>
        <v>0</v>
      </c>
      <c r="BG324" s="217">
        <f>IF(N324="zákl. přenesená",J324,0)</f>
        <v>0</v>
      </c>
      <c r="BH324" s="217">
        <f>IF(N324="sníž. přenesená",J324,0)</f>
        <v>0</v>
      </c>
      <c r="BI324" s="217">
        <f>IF(N324="nulová",J324,0)</f>
        <v>0</v>
      </c>
      <c r="BJ324" s="18" t="s">
        <v>77</v>
      </c>
      <c r="BK324" s="217">
        <f>ROUND(I324*H324,2)</f>
        <v>0</v>
      </c>
      <c r="BL324" s="18" t="s">
        <v>141</v>
      </c>
      <c r="BM324" s="216" t="s">
        <v>1065</v>
      </c>
    </row>
    <row r="325" s="2" customFormat="1">
      <c r="A325" s="39"/>
      <c r="B325" s="40"/>
      <c r="C325" s="41"/>
      <c r="D325" s="225" t="s">
        <v>285</v>
      </c>
      <c r="E325" s="41"/>
      <c r="F325" s="246" t="s">
        <v>1066</v>
      </c>
      <c r="G325" s="41"/>
      <c r="H325" s="41"/>
      <c r="I325" s="220"/>
      <c r="J325" s="41"/>
      <c r="K325" s="41"/>
      <c r="L325" s="45"/>
      <c r="M325" s="221"/>
      <c r="N325" s="222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285</v>
      </c>
      <c r="AU325" s="18" t="s">
        <v>79</v>
      </c>
    </row>
    <row r="326" s="13" customFormat="1">
      <c r="A326" s="13"/>
      <c r="B326" s="223"/>
      <c r="C326" s="224"/>
      <c r="D326" s="225" t="s">
        <v>145</v>
      </c>
      <c r="E326" s="226" t="s">
        <v>19</v>
      </c>
      <c r="F326" s="227" t="s">
        <v>1067</v>
      </c>
      <c r="G326" s="224"/>
      <c r="H326" s="228">
        <v>0.014999999999999999</v>
      </c>
      <c r="I326" s="229"/>
      <c r="J326" s="224"/>
      <c r="K326" s="224"/>
      <c r="L326" s="230"/>
      <c r="M326" s="231"/>
      <c r="N326" s="232"/>
      <c r="O326" s="232"/>
      <c r="P326" s="232"/>
      <c r="Q326" s="232"/>
      <c r="R326" s="232"/>
      <c r="S326" s="232"/>
      <c r="T326" s="233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4" t="s">
        <v>145</v>
      </c>
      <c r="AU326" s="234" t="s">
        <v>79</v>
      </c>
      <c r="AV326" s="13" t="s">
        <v>79</v>
      </c>
      <c r="AW326" s="13" t="s">
        <v>31</v>
      </c>
      <c r="AX326" s="13" t="s">
        <v>77</v>
      </c>
      <c r="AY326" s="234" t="s">
        <v>134</v>
      </c>
    </row>
    <row r="327" s="2" customFormat="1" ht="24.15" customHeight="1">
      <c r="A327" s="39"/>
      <c r="B327" s="40"/>
      <c r="C327" s="205" t="s">
        <v>611</v>
      </c>
      <c r="D327" s="205" t="s">
        <v>136</v>
      </c>
      <c r="E327" s="206" t="s">
        <v>1068</v>
      </c>
      <c r="F327" s="207" t="s">
        <v>1069</v>
      </c>
      <c r="G327" s="208" t="s">
        <v>150</v>
      </c>
      <c r="H327" s="209">
        <v>6</v>
      </c>
      <c r="I327" s="210"/>
      <c r="J327" s="211">
        <f>ROUND(I327*H327,2)</f>
        <v>0</v>
      </c>
      <c r="K327" s="207" t="s">
        <v>140</v>
      </c>
      <c r="L327" s="45"/>
      <c r="M327" s="212" t="s">
        <v>19</v>
      </c>
      <c r="N327" s="213" t="s">
        <v>40</v>
      </c>
      <c r="O327" s="85"/>
      <c r="P327" s="214">
        <f>O327*H327</f>
        <v>0</v>
      </c>
      <c r="Q327" s="214">
        <v>0.00068000000000000005</v>
      </c>
      <c r="R327" s="214">
        <f>Q327*H327</f>
        <v>0.0040800000000000003</v>
      </c>
      <c r="S327" s="214">
        <v>0</v>
      </c>
      <c r="T327" s="215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16" t="s">
        <v>141</v>
      </c>
      <c r="AT327" s="216" t="s">
        <v>136</v>
      </c>
      <c r="AU327" s="216" t="s">
        <v>79</v>
      </c>
      <c r="AY327" s="18" t="s">
        <v>134</v>
      </c>
      <c r="BE327" s="217">
        <f>IF(N327="základní",J327,0)</f>
        <v>0</v>
      </c>
      <c r="BF327" s="217">
        <f>IF(N327="snížená",J327,0)</f>
        <v>0</v>
      </c>
      <c r="BG327" s="217">
        <f>IF(N327="zákl. přenesená",J327,0)</f>
        <v>0</v>
      </c>
      <c r="BH327" s="217">
        <f>IF(N327="sníž. přenesená",J327,0)</f>
        <v>0</v>
      </c>
      <c r="BI327" s="217">
        <f>IF(N327="nulová",J327,0)</f>
        <v>0</v>
      </c>
      <c r="BJ327" s="18" t="s">
        <v>77</v>
      </c>
      <c r="BK327" s="217">
        <f>ROUND(I327*H327,2)</f>
        <v>0</v>
      </c>
      <c r="BL327" s="18" t="s">
        <v>141</v>
      </c>
      <c r="BM327" s="216" t="s">
        <v>1070</v>
      </c>
    </row>
    <row r="328" s="2" customFormat="1">
      <c r="A328" s="39"/>
      <c r="B328" s="40"/>
      <c r="C328" s="41"/>
      <c r="D328" s="218" t="s">
        <v>143</v>
      </c>
      <c r="E328" s="41"/>
      <c r="F328" s="219" t="s">
        <v>1071</v>
      </c>
      <c r="G328" s="41"/>
      <c r="H328" s="41"/>
      <c r="I328" s="220"/>
      <c r="J328" s="41"/>
      <c r="K328" s="41"/>
      <c r="L328" s="45"/>
      <c r="M328" s="221"/>
      <c r="N328" s="222"/>
      <c r="O328" s="85"/>
      <c r="P328" s="85"/>
      <c r="Q328" s="85"/>
      <c r="R328" s="85"/>
      <c r="S328" s="85"/>
      <c r="T328" s="86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T328" s="18" t="s">
        <v>143</v>
      </c>
      <c r="AU328" s="18" t="s">
        <v>79</v>
      </c>
    </row>
    <row r="329" s="2" customFormat="1">
      <c r="A329" s="39"/>
      <c r="B329" s="40"/>
      <c r="C329" s="41"/>
      <c r="D329" s="225" t="s">
        <v>285</v>
      </c>
      <c r="E329" s="41"/>
      <c r="F329" s="246" t="s">
        <v>1072</v>
      </c>
      <c r="G329" s="41"/>
      <c r="H329" s="41"/>
      <c r="I329" s="220"/>
      <c r="J329" s="41"/>
      <c r="K329" s="41"/>
      <c r="L329" s="45"/>
      <c r="M329" s="221"/>
      <c r="N329" s="222"/>
      <c r="O329" s="85"/>
      <c r="P329" s="85"/>
      <c r="Q329" s="85"/>
      <c r="R329" s="85"/>
      <c r="S329" s="85"/>
      <c r="T329" s="86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T329" s="18" t="s">
        <v>285</v>
      </c>
      <c r="AU329" s="18" t="s">
        <v>79</v>
      </c>
    </row>
    <row r="330" s="13" customFormat="1">
      <c r="A330" s="13"/>
      <c r="B330" s="223"/>
      <c r="C330" s="224"/>
      <c r="D330" s="225" t="s">
        <v>145</v>
      </c>
      <c r="E330" s="226" t="s">
        <v>19</v>
      </c>
      <c r="F330" s="227" t="s">
        <v>1073</v>
      </c>
      <c r="G330" s="224"/>
      <c r="H330" s="228">
        <v>6</v>
      </c>
      <c r="I330" s="229"/>
      <c r="J330" s="224"/>
      <c r="K330" s="224"/>
      <c r="L330" s="230"/>
      <c r="M330" s="231"/>
      <c r="N330" s="232"/>
      <c r="O330" s="232"/>
      <c r="P330" s="232"/>
      <c r="Q330" s="232"/>
      <c r="R330" s="232"/>
      <c r="S330" s="232"/>
      <c r="T330" s="233"/>
      <c r="U330" s="13"/>
      <c r="V330" s="13"/>
      <c r="W330" s="13"/>
      <c r="X330" s="13"/>
      <c r="Y330" s="13"/>
      <c r="Z330" s="13"/>
      <c r="AA330" s="13"/>
      <c r="AB330" s="13"/>
      <c r="AC330" s="13"/>
      <c r="AD330" s="13"/>
      <c r="AE330" s="13"/>
      <c r="AT330" s="234" t="s">
        <v>145</v>
      </c>
      <c r="AU330" s="234" t="s">
        <v>79</v>
      </c>
      <c r="AV330" s="13" t="s">
        <v>79</v>
      </c>
      <c r="AW330" s="13" t="s">
        <v>31</v>
      </c>
      <c r="AX330" s="13" t="s">
        <v>77</v>
      </c>
      <c r="AY330" s="234" t="s">
        <v>134</v>
      </c>
    </row>
    <row r="331" s="2" customFormat="1" ht="24.15" customHeight="1">
      <c r="A331" s="39"/>
      <c r="B331" s="40"/>
      <c r="C331" s="247" t="s">
        <v>691</v>
      </c>
      <c r="D331" s="247" t="s">
        <v>317</v>
      </c>
      <c r="E331" s="248" t="s">
        <v>513</v>
      </c>
      <c r="F331" s="249" t="s">
        <v>514</v>
      </c>
      <c r="G331" s="250" t="s">
        <v>515</v>
      </c>
      <c r="H331" s="251">
        <v>1</v>
      </c>
      <c r="I331" s="252"/>
      <c r="J331" s="253">
        <f>ROUND(I331*H331,2)</f>
        <v>0</v>
      </c>
      <c r="K331" s="249" t="s">
        <v>19</v>
      </c>
      <c r="L331" s="254"/>
      <c r="M331" s="255" t="s">
        <v>19</v>
      </c>
      <c r="N331" s="256" t="s">
        <v>40</v>
      </c>
      <c r="O331" s="85"/>
      <c r="P331" s="214">
        <f>O331*H331</f>
        <v>0</v>
      </c>
      <c r="Q331" s="214">
        <v>0</v>
      </c>
      <c r="R331" s="214">
        <f>Q331*H331</f>
        <v>0</v>
      </c>
      <c r="S331" s="214">
        <v>0</v>
      </c>
      <c r="T331" s="215">
        <f>S331*H331</f>
        <v>0</v>
      </c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R331" s="216" t="s">
        <v>321</v>
      </c>
      <c r="AT331" s="216" t="s">
        <v>317</v>
      </c>
      <c r="AU331" s="216" t="s">
        <v>79</v>
      </c>
      <c r="AY331" s="18" t="s">
        <v>134</v>
      </c>
      <c r="BE331" s="217">
        <f>IF(N331="základní",J331,0)</f>
        <v>0</v>
      </c>
      <c r="BF331" s="217">
        <f>IF(N331="snížená",J331,0)</f>
        <v>0</v>
      </c>
      <c r="BG331" s="217">
        <f>IF(N331="zákl. přenesená",J331,0)</f>
        <v>0</v>
      </c>
      <c r="BH331" s="217">
        <f>IF(N331="sníž. přenesená",J331,0)</f>
        <v>0</v>
      </c>
      <c r="BI331" s="217">
        <f>IF(N331="nulová",J331,0)</f>
        <v>0</v>
      </c>
      <c r="BJ331" s="18" t="s">
        <v>77</v>
      </c>
      <c r="BK331" s="217">
        <f>ROUND(I331*H331,2)</f>
        <v>0</v>
      </c>
      <c r="BL331" s="18" t="s">
        <v>141</v>
      </c>
      <c r="BM331" s="216" t="s">
        <v>1074</v>
      </c>
    </row>
    <row r="332" s="13" customFormat="1">
      <c r="A332" s="13"/>
      <c r="B332" s="223"/>
      <c r="C332" s="224"/>
      <c r="D332" s="225" t="s">
        <v>145</v>
      </c>
      <c r="E332" s="226" t="s">
        <v>19</v>
      </c>
      <c r="F332" s="227" t="s">
        <v>77</v>
      </c>
      <c r="G332" s="224"/>
      <c r="H332" s="228">
        <v>1</v>
      </c>
      <c r="I332" s="229"/>
      <c r="J332" s="224"/>
      <c r="K332" s="224"/>
      <c r="L332" s="230"/>
      <c r="M332" s="231"/>
      <c r="N332" s="232"/>
      <c r="O332" s="232"/>
      <c r="P332" s="232"/>
      <c r="Q332" s="232"/>
      <c r="R332" s="232"/>
      <c r="S332" s="232"/>
      <c r="T332" s="233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4" t="s">
        <v>145</v>
      </c>
      <c r="AU332" s="234" t="s">
        <v>79</v>
      </c>
      <c r="AV332" s="13" t="s">
        <v>79</v>
      </c>
      <c r="AW332" s="13" t="s">
        <v>31</v>
      </c>
      <c r="AX332" s="13" t="s">
        <v>77</v>
      </c>
      <c r="AY332" s="234" t="s">
        <v>134</v>
      </c>
    </row>
    <row r="333" s="12" customFormat="1" ht="22.8" customHeight="1">
      <c r="A333" s="12"/>
      <c r="B333" s="189"/>
      <c r="C333" s="190"/>
      <c r="D333" s="191" t="s">
        <v>68</v>
      </c>
      <c r="E333" s="203" t="s">
        <v>517</v>
      </c>
      <c r="F333" s="203" t="s">
        <v>518</v>
      </c>
      <c r="G333" s="190"/>
      <c r="H333" s="190"/>
      <c r="I333" s="193"/>
      <c r="J333" s="204">
        <f>BK333</f>
        <v>0</v>
      </c>
      <c r="K333" s="190"/>
      <c r="L333" s="195"/>
      <c r="M333" s="196"/>
      <c r="N333" s="197"/>
      <c r="O333" s="197"/>
      <c r="P333" s="198">
        <f>SUM(P334:P335)</f>
        <v>0</v>
      </c>
      <c r="Q333" s="197"/>
      <c r="R333" s="198">
        <f>SUM(R334:R335)</f>
        <v>0</v>
      </c>
      <c r="S333" s="197"/>
      <c r="T333" s="199">
        <f>SUM(T334:T335)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00" t="s">
        <v>77</v>
      </c>
      <c r="AT333" s="201" t="s">
        <v>68</v>
      </c>
      <c r="AU333" s="201" t="s">
        <v>77</v>
      </c>
      <c r="AY333" s="200" t="s">
        <v>134</v>
      </c>
      <c r="BK333" s="202">
        <f>SUM(BK334:BK335)</f>
        <v>0</v>
      </c>
    </row>
    <row r="334" s="2" customFormat="1" ht="21.75" customHeight="1">
      <c r="A334" s="39"/>
      <c r="B334" s="40"/>
      <c r="C334" s="205" t="s">
        <v>483</v>
      </c>
      <c r="D334" s="205" t="s">
        <v>136</v>
      </c>
      <c r="E334" s="206" t="s">
        <v>520</v>
      </c>
      <c r="F334" s="207" t="s">
        <v>521</v>
      </c>
      <c r="G334" s="208" t="s">
        <v>282</v>
      </c>
      <c r="H334" s="209">
        <v>200</v>
      </c>
      <c r="I334" s="210"/>
      <c r="J334" s="211">
        <f>ROUND(I334*H334,2)</f>
        <v>0</v>
      </c>
      <c r="K334" s="207" t="s">
        <v>140</v>
      </c>
      <c r="L334" s="45"/>
      <c r="M334" s="212" t="s">
        <v>19</v>
      </c>
      <c r="N334" s="213" t="s">
        <v>40</v>
      </c>
      <c r="O334" s="85"/>
      <c r="P334" s="214">
        <f>O334*H334</f>
        <v>0</v>
      </c>
      <c r="Q334" s="214">
        <v>0</v>
      </c>
      <c r="R334" s="214">
        <f>Q334*H334</f>
        <v>0</v>
      </c>
      <c r="S334" s="214">
        <v>0</v>
      </c>
      <c r="T334" s="215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16" t="s">
        <v>141</v>
      </c>
      <c r="AT334" s="216" t="s">
        <v>136</v>
      </c>
      <c r="AU334" s="216" t="s">
        <v>79</v>
      </c>
      <c r="AY334" s="18" t="s">
        <v>134</v>
      </c>
      <c r="BE334" s="217">
        <f>IF(N334="základní",J334,0)</f>
        <v>0</v>
      </c>
      <c r="BF334" s="217">
        <f>IF(N334="snížená",J334,0)</f>
        <v>0</v>
      </c>
      <c r="BG334" s="217">
        <f>IF(N334="zákl. přenesená",J334,0)</f>
        <v>0</v>
      </c>
      <c r="BH334" s="217">
        <f>IF(N334="sníž. přenesená",J334,0)</f>
        <v>0</v>
      </c>
      <c r="BI334" s="217">
        <f>IF(N334="nulová",J334,0)</f>
        <v>0</v>
      </c>
      <c r="BJ334" s="18" t="s">
        <v>77</v>
      </c>
      <c r="BK334" s="217">
        <f>ROUND(I334*H334,2)</f>
        <v>0</v>
      </c>
      <c r="BL334" s="18" t="s">
        <v>141</v>
      </c>
      <c r="BM334" s="216" t="s">
        <v>1075</v>
      </c>
    </row>
    <row r="335" s="2" customFormat="1">
      <c r="A335" s="39"/>
      <c r="B335" s="40"/>
      <c r="C335" s="41"/>
      <c r="D335" s="218" t="s">
        <v>143</v>
      </c>
      <c r="E335" s="41"/>
      <c r="F335" s="219" t="s">
        <v>523</v>
      </c>
      <c r="G335" s="41"/>
      <c r="H335" s="41"/>
      <c r="I335" s="220"/>
      <c r="J335" s="41"/>
      <c r="K335" s="41"/>
      <c r="L335" s="45"/>
      <c r="M335" s="221"/>
      <c r="N335" s="222"/>
      <c r="O335" s="85"/>
      <c r="P335" s="85"/>
      <c r="Q335" s="85"/>
      <c r="R335" s="85"/>
      <c r="S335" s="85"/>
      <c r="T335" s="86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T335" s="18" t="s">
        <v>143</v>
      </c>
      <c r="AU335" s="18" t="s">
        <v>79</v>
      </c>
    </row>
    <row r="336" s="12" customFormat="1" ht="22.8" customHeight="1">
      <c r="A336" s="12"/>
      <c r="B336" s="189"/>
      <c r="C336" s="190"/>
      <c r="D336" s="191" t="s">
        <v>68</v>
      </c>
      <c r="E336" s="203" t="s">
        <v>524</v>
      </c>
      <c r="F336" s="203" t="s">
        <v>525</v>
      </c>
      <c r="G336" s="190"/>
      <c r="H336" s="190"/>
      <c r="I336" s="193"/>
      <c r="J336" s="204">
        <f>BK336</f>
        <v>0</v>
      </c>
      <c r="K336" s="190"/>
      <c r="L336" s="195"/>
      <c r="M336" s="196"/>
      <c r="N336" s="197"/>
      <c r="O336" s="197"/>
      <c r="P336" s="198">
        <f>SUM(P337:P338)</f>
        <v>0</v>
      </c>
      <c r="Q336" s="197"/>
      <c r="R336" s="198">
        <f>SUM(R337:R338)</f>
        <v>0</v>
      </c>
      <c r="S336" s="197"/>
      <c r="T336" s="199">
        <f>SUM(T337:T338)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00" t="s">
        <v>77</v>
      </c>
      <c r="AT336" s="201" t="s">
        <v>68</v>
      </c>
      <c r="AU336" s="201" t="s">
        <v>77</v>
      </c>
      <c r="AY336" s="200" t="s">
        <v>134</v>
      </c>
      <c r="BK336" s="202">
        <f>SUM(BK337:BK338)</f>
        <v>0</v>
      </c>
    </row>
    <row r="337" s="2" customFormat="1" ht="16.5" customHeight="1">
      <c r="A337" s="39"/>
      <c r="B337" s="40"/>
      <c r="C337" s="205" t="s">
        <v>489</v>
      </c>
      <c r="D337" s="205" t="s">
        <v>136</v>
      </c>
      <c r="E337" s="206" t="s">
        <v>527</v>
      </c>
      <c r="F337" s="207" t="s">
        <v>528</v>
      </c>
      <c r="G337" s="208" t="s">
        <v>282</v>
      </c>
      <c r="H337" s="209">
        <v>543.471</v>
      </c>
      <c r="I337" s="210"/>
      <c r="J337" s="211">
        <f>ROUND(I337*H337,2)</f>
        <v>0</v>
      </c>
      <c r="K337" s="207" t="s">
        <v>140</v>
      </c>
      <c r="L337" s="45"/>
      <c r="M337" s="212" t="s">
        <v>19</v>
      </c>
      <c r="N337" s="213" t="s">
        <v>40</v>
      </c>
      <c r="O337" s="85"/>
      <c r="P337" s="214">
        <f>O337*H337</f>
        <v>0</v>
      </c>
      <c r="Q337" s="214">
        <v>0</v>
      </c>
      <c r="R337" s="214">
        <f>Q337*H337</f>
        <v>0</v>
      </c>
      <c r="S337" s="214">
        <v>0</v>
      </c>
      <c r="T337" s="215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16" t="s">
        <v>141</v>
      </c>
      <c r="AT337" s="216" t="s">
        <v>136</v>
      </c>
      <c r="AU337" s="216" t="s">
        <v>79</v>
      </c>
      <c r="AY337" s="18" t="s">
        <v>134</v>
      </c>
      <c r="BE337" s="217">
        <f>IF(N337="základní",J337,0)</f>
        <v>0</v>
      </c>
      <c r="BF337" s="217">
        <f>IF(N337="snížená",J337,0)</f>
        <v>0</v>
      </c>
      <c r="BG337" s="217">
        <f>IF(N337="zákl. přenesená",J337,0)</f>
        <v>0</v>
      </c>
      <c r="BH337" s="217">
        <f>IF(N337="sníž. přenesená",J337,0)</f>
        <v>0</v>
      </c>
      <c r="BI337" s="217">
        <f>IF(N337="nulová",J337,0)</f>
        <v>0</v>
      </c>
      <c r="BJ337" s="18" t="s">
        <v>77</v>
      </c>
      <c r="BK337" s="217">
        <f>ROUND(I337*H337,2)</f>
        <v>0</v>
      </c>
      <c r="BL337" s="18" t="s">
        <v>141</v>
      </c>
      <c r="BM337" s="216" t="s">
        <v>1076</v>
      </c>
    </row>
    <row r="338" s="2" customFormat="1">
      <c r="A338" s="39"/>
      <c r="B338" s="40"/>
      <c r="C338" s="41"/>
      <c r="D338" s="218" t="s">
        <v>143</v>
      </c>
      <c r="E338" s="41"/>
      <c r="F338" s="219" t="s">
        <v>530</v>
      </c>
      <c r="G338" s="41"/>
      <c r="H338" s="41"/>
      <c r="I338" s="220"/>
      <c r="J338" s="41"/>
      <c r="K338" s="41"/>
      <c r="L338" s="45"/>
      <c r="M338" s="257"/>
      <c r="N338" s="258"/>
      <c r="O338" s="259"/>
      <c r="P338" s="259"/>
      <c r="Q338" s="259"/>
      <c r="R338" s="259"/>
      <c r="S338" s="259"/>
      <c r="T338" s="260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T338" s="18" t="s">
        <v>143</v>
      </c>
      <c r="AU338" s="18" t="s">
        <v>79</v>
      </c>
    </row>
    <row r="339" s="2" customFormat="1" ht="6.96" customHeight="1">
      <c r="A339" s="39"/>
      <c r="B339" s="60"/>
      <c r="C339" s="61"/>
      <c r="D339" s="61"/>
      <c r="E339" s="61"/>
      <c r="F339" s="61"/>
      <c r="G339" s="61"/>
      <c r="H339" s="61"/>
      <c r="I339" s="61"/>
      <c r="J339" s="61"/>
      <c r="K339" s="61"/>
      <c r="L339" s="45"/>
      <c r="M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</row>
  </sheetData>
  <sheetProtection sheet="1" autoFilter="0" formatColumns="0" formatRows="0" objects="1" scenarios="1" spinCount="100000" saltValue="MZKgMCN3u1FT3cwLtPfKdpJHvd0RlNgRFHPgS/+7tigp6Q6pKG/orButbPSxwnS1Py9PXzTXO6oxkDWtWnJtZA==" hashValue="hxE2s86zQwzVnH0Vz8HxpzWXNsDyrylvz6Q7qpOi61aZTMC7BtqjAcvhhAYf4Eevdg7vrq0KkNs2dFIr+qj8ew==" algorithmName="SHA-512" password="CC35"/>
  <autoFilter ref="C88:K338"/>
  <mergeCells count="9">
    <mergeCell ref="E7:H7"/>
    <mergeCell ref="E9:H9"/>
    <mergeCell ref="E18:H18"/>
    <mergeCell ref="E27:H27"/>
    <mergeCell ref="E48:H48"/>
    <mergeCell ref="E50:H50"/>
    <mergeCell ref="E79:H79"/>
    <mergeCell ref="E81:H81"/>
    <mergeCell ref="L2:V2"/>
  </mergeCells>
  <hyperlinks>
    <hyperlink ref="F93" r:id="rId1" display="https://podminky.urs.cz/item/CS_URS_2022_02/111151103"/>
    <hyperlink ref="F96" r:id="rId2" display="https://podminky.urs.cz/item/CS_URS_2022_02/111211222"/>
    <hyperlink ref="F99" r:id="rId3" display="https://podminky.urs.cz/item/CS_URS_2022_02/111211231"/>
    <hyperlink ref="F102" r:id="rId4" display="https://podminky.urs.cz/item/CS_URS_2022_02/111251201"/>
    <hyperlink ref="F105" r:id="rId5" display="https://podminky.urs.cz/item/CS_URS_2022_02/112101101"/>
    <hyperlink ref="F108" r:id="rId6" display="https://podminky.urs.cz/item/CS_URS_2022_02/112101102"/>
    <hyperlink ref="F111" r:id="rId7" display="https://podminky.urs.cz/item/CS_URS_2022_02/112111111"/>
    <hyperlink ref="F114" r:id="rId8" display="https://podminky.urs.cz/item/CS_URS_2022_02/112251101"/>
    <hyperlink ref="F117" r:id="rId9" display="https://podminky.urs.cz/item/CS_URS_2022_02/112251102"/>
    <hyperlink ref="F120" r:id="rId10" display="https://podminky.urs.cz/item/CS_URS_2022_02/113107323"/>
    <hyperlink ref="F123" r:id="rId11" display="https://podminky.urs.cz/item/CS_URS_2022_02/115101201"/>
    <hyperlink ref="F126" r:id="rId12" display="https://podminky.urs.cz/item/CS_URS_2022_02/115101301"/>
    <hyperlink ref="F129" r:id="rId13" display="https://podminky.urs.cz/item/CS_URS_2022_02/121151123"/>
    <hyperlink ref="F133" r:id="rId14" display="https://podminky.urs.cz/item/CS_URS_2022_02/122702119"/>
    <hyperlink ref="F138" r:id="rId15" display="https://podminky.urs.cz/item/CS_URS_2022_02/124253101"/>
    <hyperlink ref="F142" r:id="rId16" display="https://podminky.urs.cz/item/CS_URS_2022_02/124253119"/>
    <hyperlink ref="F146" r:id="rId17" display="https://podminky.urs.cz/item/CS_URS_2022_02/124353100"/>
    <hyperlink ref="F149" r:id="rId18" display="https://podminky.urs.cz/item/CS_URS_2022_02/132151251"/>
    <hyperlink ref="F154" r:id="rId19" display="https://podminky.urs.cz/item/CS_URS_2022_02/162201401"/>
    <hyperlink ref="F157" r:id="rId20" display="https://podminky.urs.cz/item/CS_URS_2022_02/162201402"/>
    <hyperlink ref="F160" r:id="rId21" display="https://podminky.urs.cz/item/CS_URS_2022_02/162351103"/>
    <hyperlink ref="F170" r:id="rId22" display="https://podminky.urs.cz/item/CS_URS_2022_02/162751119"/>
    <hyperlink ref="F173" r:id="rId23" display="https://podminky.urs.cz/item/CS_URS_2022_02/167151111"/>
    <hyperlink ref="F183" r:id="rId24" display="https://podminky.urs.cz/item/CS_URS_2022_02/171151103"/>
    <hyperlink ref="F190" r:id="rId25" display="https://podminky.urs.cz/item/CS_URS_2022_02/171201221"/>
    <hyperlink ref="F194" r:id="rId26" display="https://podminky.urs.cz/item/CS_URS_2022_02/171251201"/>
    <hyperlink ref="F198" r:id="rId27" display="https://podminky.urs.cz/item/CS_URS_2022_02/181351113"/>
    <hyperlink ref="F202" r:id="rId28" display="https://podminky.urs.cz/item/CS_URS_2022_02/181451311"/>
    <hyperlink ref="F208" r:id="rId29" display="https://podminky.urs.cz/item/CS_URS_2022_02/181951112"/>
    <hyperlink ref="F213" r:id="rId30" display="https://podminky.urs.cz/item/CS_URS_2022_02/182151111"/>
    <hyperlink ref="F217" r:id="rId31" display="https://podminky.urs.cz/item/CS_URS_2022_02/213141112"/>
    <hyperlink ref="F223" r:id="rId32" display="https://podminky.urs.cz/item/CS_URS_2022_02/291211111"/>
    <hyperlink ref="F233" r:id="rId33" display="https://podminky.urs.cz/item/CS_URS_2022_02/321321116"/>
    <hyperlink ref="F239" r:id="rId34" display="https://podminky.urs.cz/item/CS_URS_2022_02/321351010"/>
    <hyperlink ref="F245" r:id="rId35" display="https://podminky.urs.cz/item/CS_URS_2022_02/321352010"/>
    <hyperlink ref="F251" r:id="rId36" display="https://podminky.urs.cz/item/CS_URS_2022_02/321366111"/>
    <hyperlink ref="F255" r:id="rId37" display="https://podminky.urs.cz/item/CS_URS_2022_02/321368211"/>
    <hyperlink ref="F259" r:id="rId38" display="https://podminky.urs.cz/item/CS_URS_2022_02/451315125"/>
    <hyperlink ref="F264" r:id="rId39" display="https://podminky.urs.cz/item/CS_URS_2022_02/462512370"/>
    <hyperlink ref="F268" r:id="rId40" display="https://podminky.urs.cz/item/CS_URS_2022_02/463212111"/>
    <hyperlink ref="F272" r:id="rId41" display="https://podminky.urs.cz/item/CS_URS_2022_02/463212191"/>
    <hyperlink ref="F277" r:id="rId42" display="https://podminky.urs.cz/item/CS_URS_2022_02/564831111"/>
    <hyperlink ref="F282" r:id="rId43" display="https://podminky.urs.cz/item/CS_URS_2022_02/564861111"/>
    <hyperlink ref="F286" r:id="rId44" display="https://podminky.urs.cz/item/CS_URS_2022_02/820391113"/>
    <hyperlink ref="F288" r:id="rId45" display="https://podminky.urs.cz/item/CS_URS_2022_02/899643111"/>
    <hyperlink ref="F293" r:id="rId46" display="https://podminky.urs.cz/item/CS_URS_2022_02/919521120"/>
    <hyperlink ref="F298" r:id="rId47" display="https://podminky.urs.cz/item/CS_URS_2022_02/919535556"/>
    <hyperlink ref="F301" r:id="rId48" display="https://podminky.urs.cz/item/CS_URS_2022_02/934956124"/>
    <hyperlink ref="F312" r:id="rId49" display="https://podminky.urs.cz/item/CS_URS_2022_02/938909311"/>
    <hyperlink ref="F315" r:id="rId50" display="https://podminky.urs.cz/item/CS_URS_2022_02/953334118"/>
    <hyperlink ref="F322" r:id="rId51" display="https://podminky.urs.cz/item/CS_URS_2022_02/953942421"/>
    <hyperlink ref="F328" r:id="rId52" display="https://podminky.urs.cz/item/CS_URS_2022_02/953943125"/>
    <hyperlink ref="F335" r:id="rId53" display="https://podminky.urs.cz/item/CS_URS_2022_02/997013501"/>
    <hyperlink ref="F338" r:id="rId54" display="https://podminky.urs.cz/item/CS_URS_2022_02/99832301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55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98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Hospodaření se srážkovými vodami na území obce Skřípov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1077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22. 11. 2022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ROUND(J83,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ROUND((SUM(BE83:BE124)),  2)</f>
        <v>0</v>
      </c>
      <c r="G33" s="39"/>
      <c r="H33" s="39"/>
      <c r="I33" s="149">
        <v>0.20999999999999999</v>
      </c>
      <c r="J33" s="148">
        <f>ROUND(((SUM(BE83:BE124))*I33),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ROUND((SUM(BF83:BF124)),  2)</f>
        <v>0</v>
      </c>
      <c r="G34" s="39"/>
      <c r="H34" s="39"/>
      <c r="I34" s="149">
        <v>0.14999999999999999</v>
      </c>
      <c r="J34" s="148">
        <f>ROUND(((SUM(BF83:BF124))*I34),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ROUND((SUM(BG83:BG124)),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ROUND((SUM(BH83:BH124)),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ROUND((SUM(BI83:BI124)),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Hospodaření se srážkovými vodami na území obce Skřípov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VRN - Vedlejší rozpočtové náklady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22. 11. 2022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J83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1078</v>
      </c>
      <c r="E60" s="169"/>
      <c r="F60" s="169"/>
      <c r="G60" s="169"/>
      <c r="H60" s="169"/>
      <c r="I60" s="169"/>
      <c r="J60" s="170">
        <f>J84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1079</v>
      </c>
      <c r="E61" s="175"/>
      <c r="F61" s="175"/>
      <c r="G61" s="175"/>
      <c r="H61" s="175"/>
      <c r="I61" s="175"/>
      <c r="J61" s="176">
        <f>J87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66"/>
      <c r="C62" s="167"/>
      <c r="D62" s="168" t="s">
        <v>1077</v>
      </c>
      <c r="E62" s="169"/>
      <c r="F62" s="169"/>
      <c r="G62" s="169"/>
      <c r="H62" s="169"/>
      <c r="I62" s="169"/>
      <c r="J62" s="170">
        <f>J109</f>
        <v>0</v>
      </c>
      <c r="K62" s="167"/>
      <c r="L62" s="171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72"/>
      <c r="C63" s="173"/>
      <c r="D63" s="174" t="s">
        <v>1080</v>
      </c>
      <c r="E63" s="175"/>
      <c r="F63" s="175"/>
      <c r="G63" s="175"/>
      <c r="H63" s="175"/>
      <c r="I63" s="175"/>
      <c r="J63" s="176">
        <f>J111</f>
        <v>0</v>
      </c>
      <c r="K63" s="173"/>
      <c r="L63" s="177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2" customFormat="1" ht="21.84" customHeight="1">
      <c r="A64" s="39"/>
      <c r="B64" s="40"/>
      <c r="C64" s="41"/>
      <c r="D64" s="41"/>
      <c r="E64" s="41"/>
      <c r="F64" s="41"/>
      <c r="G64" s="41"/>
      <c r="H64" s="41"/>
      <c r="I64" s="41"/>
      <c r="J64" s="41"/>
      <c r="K64" s="41"/>
      <c r="L64" s="135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</row>
    <row r="65" s="2" customFormat="1" ht="6.96" customHeight="1">
      <c r="A65" s="39"/>
      <c r="B65" s="60"/>
      <c r="C65" s="61"/>
      <c r="D65" s="61"/>
      <c r="E65" s="61"/>
      <c r="F65" s="61"/>
      <c r="G65" s="61"/>
      <c r="H65" s="61"/>
      <c r="I65" s="61"/>
      <c r="J65" s="61"/>
      <c r="K65" s="61"/>
      <c r="L65" s="135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</row>
    <row r="69" s="2" customFormat="1" ht="6.96" customHeight="1">
      <c r="A69" s="39"/>
      <c r="B69" s="62"/>
      <c r="C69" s="63"/>
      <c r="D69" s="63"/>
      <c r="E69" s="63"/>
      <c r="F69" s="63"/>
      <c r="G69" s="63"/>
      <c r="H69" s="63"/>
      <c r="I69" s="63"/>
      <c r="J69" s="63"/>
      <c r="K69" s="63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24.96" customHeight="1">
      <c r="A70" s="39"/>
      <c r="B70" s="40"/>
      <c r="C70" s="24" t="s">
        <v>119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6.96" customHeight="1">
      <c r="A71" s="39"/>
      <c r="B71" s="40"/>
      <c r="C71" s="41"/>
      <c r="D71" s="41"/>
      <c r="E71" s="41"/>
      <c r="F71" s="41"/>
      <c r="G71" s="41"/>
      <c r="H71" s="41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16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161" t="str">
        <f>E7</f>
        <v>Hospodaření se srážkovými vodami na území obce Skřípov</v>
      </c>
      <c r="F73" s="33"/>
      <c r="G73" s="33"/>
      <c r="H73" s="33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12" customHeight="1">
      <c r="A74" s="39"/>
      <c r="B74" s="40"/>
      <c r="C74" s="33" t="s">
        <v>103</v>
      </c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6.5" customHeight="1">
      <c r="A75" s="39"/>
      <c r="B75" s="40"/>
      <c r="C75" s="41"/>
      <c r="D75" s="41"/>
      <c r="E75" s="70" t="str">
        <f>E9</f>
        <v>VRN - Vedlejší rozpočtové náklady</v>
      </c>
      <c r="F75" s="41"/>
      <c r="G75" s="41"/>
      <c r="H75" s="41"/>
      <c r="I75" s="41"/>
      <c r="J75" s="41"/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2" customHeight="1">
      <c r="A77" s="39"/>
      <c r="B77" s="40"/>
      <c r="C77" s="33" t="s">
        <v>21</v>
      </c>
      <c r="D77" s="41"/>
      <c r="E77" s="41"/>
      <c r="F77" s="28" t="str">
        <f>F12</f>
        <v xml:space="preserve"> </v>
      </c>
      <c r="G77" s="41"/>
      <c r="H77" s="41"/>
      <c r="I77" s="33" t="s">
        <v>23</v>
      </c>
      <c r="J77" s="73" t="str">
        <f>IF(J12="","",J12)</f>
        <v>22. 11. 2022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40"/>
      <c r="C78" s="41"/>
      <c r="D78" s="41"/>
      <c r="E78" s="41"/>
      <c r="F78" s="41"/>
      <c r="G78" s="41"/>
      <c r="H78" s="41"/>
      <c r="I78" s="41"/>
      <c r="J78" s="41"/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5.15" customHeight="1">
      <c r="A79" s="39"/>
      <c r="B79" s="40"/>
      <c r="C79" s="33" t="s">
        <v>25</v>
      </c>
      <c r="D79" s="41"/>
      <c r="E79" s="41"/>
      <c r="F79" s="28" t="str">
        <f>E15</f>
        <v xml:space="preserve"> </v>
      </c>
      <c r="G79" s="41"/>
      <c r="H79" s="41"/>
      <c r="I79" s="33" t="s">
        <v>30</v>
      </c>
      <c r="J79" s="37" t="str">
        <f>E21</f>
        <v xml:space="preserve"> </v>
      </c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2" customFormat="1" ht="15.15" customHeight="1">
      <c r="A80" s="39"/>
      <c r="B80" s="40"/>
      <c r="C80" s="33" t="s">
        <v>28</v>
      </c>
      <c r="D80" s="41"/>
      <c r="E80" s="41"/>
      <c r="F80" s="28" t="str">
        <f>IF(E18="","",E18)</f>
        <v>Vyplň údaj</v>
      </c>
      <c r="G80" s="41"/>
      <c r="H80" s="41"/>
      <c r="I80" s="33" t="s">
        <v>32</v>
      </c>
      <c r="J80" s="37" t="str">
        <f>E24</f>
        <v xml:space="preserve"> </v>
      </c>
      <c r="K80" s="41"/>
      <c r="L80" s="135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</row>
    <row r="81" s="2" customFormat="1" ht="10.32" customHeight="1">
      <c r="A81" s="39"/>
      <c r="B81" s="40"/>
      <c r="C81" s="41"/>
      <c r="D81" s="41"/>
      <c r="E81" s="41"/>
      <c r="F81" s="41"/>
      <c r="G81" s="41"/>
      <c r="H81" s="41"/>
      <c r="I81" s="41"/>
      <c r="J81" s="41"/>
      <c r="K81" s="41"/>
      <c r="L81" s="135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</row>
    <row r="82" s="11" customFormat="1" ht="29.28" customHeight="1">
      <c r="A82" s="178"/>
      <c r="B82" s="179"/>
      <c r="C82" s="180" t="s">
        <v>120</v>
      </c>
      <c r="D82" s="181" t="s">
        <v>54</v>
      </c>
      <c r="E82" s="181" t="s">
        <v>50</v>
      </c>
      <c r="F82" s="181" t="s">
        <v>51</v>
      </c>
      <c r="G82" s="181" t="s">
        <v>121</v>
      </c>
      <c r="H82" s="181" t="s">
        <v>122</v>
      </c>
      <c r="I82" s="181" t="s">
        <v>123</v>
      </c>
      <c r="J82" s="181" t="s">
        <v>107</v>
      </c>
      <c r="K82" s="182" t="s">
        <v>124</v>
      </c>
      <c r="L82" s="183"/>
      <c r="M82" s="93" t="s">
        <v>19</v>
      </c>
      <c r="N82" s="94" t="s">
        <v>39</v>
      </c>
      <c r="O82" s="94" t="s">
        <v>125</v>
      </c>
      <c r="P82" s="94" t="s">
        <v>126</v>
      </c>
      <c r="Q82" s="94" t="s">
        <v>127</v>
      </c>
      <c r="R82" s="94" t="s">
        <v>128</v>
      </c>
      <c r="S82" s="94" t="s">
        <v>129</v>
      </c>
      <c r="T82" s="95" t="s">
        <v>130</v>
      </c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</row>
    <row r="83" s="2" customFormat="1" ht="22.8" customHeight="1">
      <c r="A83" s="39"/>
      <c r="B83" s="40"/>
      <c r="C83" s="100" t="s">
        <v>131</v>
      </c>
      <c r="D83" s="41"/>
      <c r="E83" s="41"/>
      <c r="F83" s="41"/>
      <c r="G83" s="41"/>
      <c r="H83" s="41"/>
      <c r="I83" s="41"/>
      <c r="J83" s="184">
        <f>BK83</f>
        <v>0</v>
      </c>
      <c r="K83" s="41"/>
      <c r="L83" s="45"/>
      <c r="M83" s="96"/>
      <c r="N83" s="185"/>
      <c r="O83" s="97"/>
      <c r="P83" s="186">
        <f>P84+P109</f>
        <v>0</v>
      </c>
      <c r="Q83" s="97"/>
      <c r="R83" s="186">
        <f>R84+R109</f>
        <v>0</v>
      </c>
      <c r="S83" s="97"/>
      <c r="T83" s="187">
        <f>T84+T109</f>
        <v>0</v>
      </c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T83" s="18" t="s">
        <v>68</v>
      </c>
      <c r="AU83" s="18" t="s">
        <v>108</v>
      </c>
      <c r="BK83" s="188">
        <f>BK84+BK109</f>
        <v>0</v>
      </c>
    </row>
    <row r="84" s="12" customFormat="1" ht="25.92" customHeight="1">
      <c r="A84" s="12"/>
      <c r="B84" s="189"/>
      <c r="C84" s="190"/>
      <c r="D84" s="191" t="s">
        <v>68</v>
      </c>
      <c r="E84" s="192" t="s">
        <v>1081</v>
      </c>
      <c r="F84" s="192" t="s">
        <v>1082</v>
      </c>
      <c r="G84" s="190"/>
      <c r="H84" s="190"/>
      <c r="I84" s="193"/>
      <c r="J84" s="194">
        <f>BK84</f>
        <v>0</v>
      </c>
      <c r="K84" s="190"/>
      <c r="L84" s="195"/>
      <c r="M84" s="196"/>
      <c r="N84" s="197"/>
      <c r="O84" s="197"/>
      <c r="P84" s="198">
        <f>P85+P86+P87</f>
        <v>0</v>
      </c>
      <c r="Q84" s="197"/>
      <c r="R84" s="198">
        <f>R85+R86+R87</f>
        <v>0</v>
      </c>
      <c r="S84" s="197"/>
      <c r="T84" s="199">
        <f>T85+T86+T87</f>
        <v>0</v>
      </c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R84" s="200" t="s">
        <v>141</v>
      </c>
      <c r="AT84" s="201" t="s">
        <v>68</v>
      </c>
      <c r="AU84" s="201" t="s">
        <v>69</v>
      </c>
      <c r="AY84" s="200" t="s">
        <v>134</v>
      </c>
      <c r="BK84" s="202">
        <f>BK85+BK86+BK87</f>
        <v>0</v>
      </c>
    </row>
    <row r="85" s="2" customFormat="1" ht="16.5" customHeight="1">
      <c r="A85" s="39"/>
      <c r="B85" s="40"/>
      <c r="C85" s="205" t="s">
        <v>324</v>
      </c>
      <c r="D85" s="205" t="s">
        <v>136</v>
      </c>
      <c r="E85" s="206" t="s">
        <v>1083</v>
      </c>
      <c r="F85" s="207" t="s">
        <v>1084</v>
      </c>
      <c r="G85" s="208" t="s">
        <v>1085</v>
      </c>
      <c r="H85" s="209">
        <v>1</v>
      </c>
      <c r="I85" s="210"/>
      <c r="J85" s="211">
        <f>ROUND(I85*H85,2)</f>
        <v>0</v>
      </c>
      <c r="K85" s="207" t="s">
        <v>19</v>
      </c>
      <c r="L85" s="45"/>
      <c r="M85" s="212" t="s">
        <v>19</v>
      </c>
      <c r="N85" s="213" t="s">
        <v>40</v>
      </c>
      <c r="O85" s="85"/>
      <c r="P85" s="214">
        <f>O85*H85</f>
        <v>0</v>
      </c>
      <c r="Q85" s="214">
        <v>0</v>
      </c>
      <c r="R85" s="214">
        <f>Q85*H85</f>
        <v>0</v>
      </c>
      <c r="S85" s="214">
        <v>0</v>
      </c>
      <c r="T85" s="215">
        <f>S85*H85</f>
        <v>0</v>
      </c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R85" s="216" t="s">
        <v>1086</v>
      </c>
      <c r="AT85" s="216" t="s">
        <v>136</v>
      </c>
      <c r="AU85" s="216" t="s">
        <v>77</v>
      </c>
      <c r="AY85" s="18" t="s">
        <v>134</v>
      </c>
      <c r="BE85" s="217">
        <f>IF(N85="základní",J85,0)</f>
        <v>0</v>
      </c>
      <c r="BF85" s="217">
        <f>IF(N85="snížená",J85,0)</f>
        <v>0</v>
      </c>
      <c r="BG85" s="217">
        <f>IF(N85="zákl. přenesená",J85,0)</f>
        <v>0</v>
      </c>
      <c r="BH85" s="217">
        <f>IF(N85="sníž. přenesená",J85,0)</f>
        <v>0</v>
      </c>
      <c r="BI85" s="217">
        <f>IF(N85="nulová",J85,0)</f>
        <v>0</v>
      </c>
      <c r="BJ85" s="18" t="s">
        <v>77</v>
      </c>
      <c r="BK85" s="217">
        <f>ROUND(I85*H85,2)</f>
        <v>0</v>
      </c>
      <c r="BL85" s="18" t="s">
        <v>1086</v>
      </c>
      <c r="BM85" s="216" t="s">
        <v>1087</v>
      </c>
    </row>
    <row r="86" s="13" customFormat="1">
      <c r="A86" s="13"/>
      <c r="B86" s="223"/>
      <c r="C86" s="224"/>
      <c r="D86" s="225" t="s">
        <v>145</v>
      </c>
      <c r="E86" s="226" t="s">
        <v>19</v>
      </c>
      <c r="F86" s="227" t="s">
        <v>77</v>
      </c>
      <c r="G86" s="224"/>
      <c r="H86" s="228">
        <v>1</v>
      </c>
      <c r="I86" s="229"/>
      <c r="J86" s="224"/>
      <c r="K86" s="224"/>
      <c r="L86" s="230"/>
      <c r="M86" s="231"/>
      <c r="N86" s="232"/>
      <c r="O86" s="232"/>
      <c r="P86" s="232"/>
      <c r="Q86" s="232"/>
      <c r="R86" s="232"/>
      <c r="S86" s="232"/>
      <c r="T86" s="23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4" t="s">
        <v>145</v>
      </c>
      <c r="AU86" s="234" t="s">
        <v>77</v>
      </c>
      <c r="AV86" s="13" t="s">
        <v>79</v>
      </c>
      <c r="AW86" s="13" t="s">
        <v>31</v>
      </c>
      <c r="AX86" s="13" t="s">
        <v>77</v>
      </c>
      <c r="AY86" s="234" t="s">
        <v>134</v>
      </c>
    </row>
    <row r="87" s="12" customFormat="1" ht="22.8" customHeight="1">
      <c r="A87" s="12"/>
      <c r="B87" s="189"/>
      <c r="C87" s="190"/>
      <c r="D87" s="191" t="s">
        <v>68</v>
      </c>
      <c r="E87" s="203" t="s">
        <v>1088</v>
      </c>
      <c r="F87" s="203" t="s">
        <v>1089</v>
      </c>
      <c r="G87" s="190"/>
      <c r="H87" s="190"/>
      <c r="I87" s="193"/>
      <c r="J87" s="204">
        <f>BK87</f>
        <v>0</v>
      </c>
      <c r="K87" s="190"/>
      <c r="L87" s="195"/>
      <c r="M87" s="196"/>
      <c r="N87" s="197"/>
      <c r="O87" s="197"/>
      <c r="P87" s="198">
        <f>SUM(P88:P108)</f>
        <v>0</v>
      </c>
      <c r="Q87" s="197"/>
      <c r="R87" s="198">
        <f>SUM(R88:R108)</f>
        <v>0</v>
      </c>
      <c r="S87" s="197"/>
      <c r="T87" s="199">
        <f>SUM(T88:T108)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0" t="s">
        <v>141</v>
      </c>
      <c r="AT87" s="201" t="s">
        <v>68</v>
      </c>
      <c r="AU87" s="201" t="s">
        <v>77</v>
      </c>
      <c r="AY87" s="200" t="s">
        <v>134</v>
      </c>
      <c r="BK87" s="202">
        <f>SUM(BK88:BK108)</f>
        <v>0</v>
      </c>
    </row>
    <row r="88" s="2" customFormat="1" ht="37.8" customHeight="1">
      <c r="A88" s="39"/>
      <c r="B88" s="40"/>
      <c r="C88" s="205" t="s">
        <v>77</v>
      </c>
      <c r="D88" s="205" t="s">
        <v>136</v>
      </c>
      <c r="E88" s="206" t="s">
        <v>1090</v>
      </c>
      <c r="F88" s="207" t="s">
        <v>1091</v>
      </c>
      <c r="G88" s="208" t="s">
        <v>1085</v>
      </c>
      <c r="H88" s="209">
        <v>1</v>
      </c>
      <c r="I88" s="210"/>
      <c r="J88" s="211">
        <f>ROUND(I88*H88,2)</f>
        <v>0</v>
      </c>
      <c r="K88" s="207" t="s">
        <v>19</v>
      </c>
      <c r="L88" s="45"/>
      <c r="M88" s="212" t="s">
        <v>19</v>
      </c>
      <c r="N88" s="213" t="s">
        <v>40</v>
      </c>
      <c r="O88" s="85"/>
      <c r="P88" s="214">
        <f>O88*H88</f>
        <v>0</v>
      </c>
      <c r="Q88" s="214">
        <v>0</v>
      </c>
      <c r="R88" s="214">
        <f>Q88*H88</f>
        <v>0</v>
      </c>
      <c r="S88" s="214">
        <v>0</v>
      </c>
      <c r="T88" s="215">
        <f>S88*H88</f>
        <v>0</v>
      </c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R88" s="216" t="s">
        <v>1086</v>
      </c>
      <c r="AT88" s="216" t="s">
        <v>136</v>
      </c>
      <c r="AU88" s="216" t="s">
        <v>79</v>
      </c>
      <c r="AY88" s="18" t="s">
        <v>134</v>
      </c>
      <c r="BE88" s="217">
        <f>IF(N88="základní",J88,0)</f>
        <v>0</v>
      </c>
      <c r="BF88" s="217">
        <f>IF(N88="snížená",J88,0)</f>
        <v>0</v>
      </c>
      <c r="BG88" s="217">
        <f>IF(N88="zákl. přenesená",J88,0)</f>
        <v>0</v>
      </c>
      <c r="BH88" s="217">
        <f>IF(N88="sníž. přenesená",J88,0)</f>
        <v>0</v>
      </c>
      <c r="BI88" s="217">
        <f>IF(N88="nulová",J88,0)</f>
        <v>0</v>
      </c>
      <c r="BJ88" s="18" t="s">
        <v>77</v>
      </c>
      <c r="BK88" s="217">
        <f>ROUND(I88*H88,2)</f>
        <v>0</v>
      </c>
      <c r="BL88" s="18" t="s">
        <v>1086</v>
      </c>
      <c r="BM88" s="216" t="s">
        <v>1092</v>
      </c>
    </row>
    <row r="89" s="2" customFormat="1" ht="24.15" customHeight="1">
      <c r="A89" s="39"/>
      <c r="B89" s="40"/>
      <c r="C89" s="205" t="s">
        <v>79</v>
      </c>
      <c r="D89" s="205" t="s">
        <v>136</v>
      </c>
      <c r="E89" s="206" t="s">
        <v>1093</v>
      </c>
      <c r="F89" s="207" t="s">
        <v>1094</v>
      </c>
      <c r="G89" s="208" t="s">
        <v>1085</v>
      </c>
      <c r="H89" s="209">
        <v>1</v>
      </c>
      <c r="I89" s="210"/>
      <c r="J89" s="211">
        <f>ROUND(I89*H89,2)</f>
        <v>0</v>
      </c>
      <c r="K89" s="207" t="s">
        <v>19</v>
      </c>
      <c r="L89" s="45"/>
      <c r="M89" s="212" t="s">
        <v>19</v>
      </c>
      <c r="N89" s="213" t="s">
        <v>40</v>
      </c>
      <c r="O89" s="85"/>
      <c r="P89" s="214">
        <f>O89*H89</f>
        <v>0</v>
      </c>
      <c r="Q89" s="214">
        <v>0</v>
      </c>
      <c r="R89" s="214">
        <f>Q89*H89</f>
        <v>0</v>
      </c>
      <c r="S89" s="214">
        <v>0</v>
      </c>
      <c r="T89" s="215">
        <f>S89*H89</f>
        <v>0</v>
      </c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R89" s="216" t="s">
        <v>1086</v>
      </c>
      <c r="AT89" s="216" t="s">
        <v>136</v>
      </c>
      <c r="AU89" s="216" t="s">
        <v>79</v>
      </c>
      <c r="AY89" s="18" t="s">
        <v>134</v>
      </c>
      <c r="BE89" s="217">
        <f>IF(N89="základní",J89,0)</f>
        <v>0</v>
      </c>
      <c r="BF89" s="217">
        <f>IF(N89="snížená",J89,0)</f>
        <v>0</v>
      </c>
      <c r="BG89" s="217">
        <f>IF(N89="zákl. přenesená",J89,0)</f>
        <v>0</v>
      </c>
      <c r="BH89" s="217">
        <f>IF(N89="sníž. přenesená",J89,0)</f>
        <v>0</v>
      </c>
      <c r="BI89" s="217">
        <f>IF(N89="nulová",J89,0)</f>
        <v>0</v>
      </c>
      <c r="BJ89" s="18" t="s">
        <v>77</v>
      </c>
      <c r="BK89" s="217">
        <f>ROUND(I89*H89,2)</f>
        <v>0</v>
      </c>
      <c r="BL89" s="18" t="s">
        <v>1086</v>
      </c>
      <c r="BM89" s="216" t="s">
        <v>1095</v>
      </c>
    </row>
    <row r="90" s="2" customFormat="1" ht="24.15" customHeight="1">
      <c r="A90" s="39"/>
      <c r="B90" s="40"/>
      <c r="C90" s="205" t="s">
        <v>198</v>
      </c>
      <c r="D90" s="205" t="s">
        <v>136</v>
      </c>
      <c r="E90" s="206" t="s">
        <v>1096</v>
      </c>
      <c r="F90" s="207" t="s">
        <v>1097</v>
      </c>
      <c r="G90" s="208" t="s">
        <v>1085</v>
      </c>
      <c r="H90" s="209">
        <v>1</v>
      </c>
      <c r="I90" s="210"/>
      <c r="J90" s="211">
        <f>ROUND(I90*H90,2)</f>
        <v>0</v>
      </c>
      <c r="K90" s="207" t="s">
        <v>19</v>
      </c>
      <c r="L90" s="45"/>
      <c r="M90" s="212" t="s">
        <v>19</v>
      </c>
      <c r="N90" s="213" t="s">
        <v>40</v>
      </c>
      <c r="O90" s="85"/>
      <c r="P90" s="214">
        <f>O90*H90</f>
        <v>0</v>
      </c>
      <c r="Q90" s="214">
        <v>0</v>
      </c>
      <c r="R90" s="214">
        <f>Q90*H90</f>
        <v>0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1086</v>
      </c>
      <c r="AT90" s="216" t="s">
        <v>136</v>
      </c>
      <c r="AU90" s="216" t="s">
        <v>79</v>
      </c>
      <c r="AY90" s="18" t="s">
        <v>134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77</v>
      </c>
      <c r="BK90" s="217">
        <f>ROUND(I90*H90,2)</f>
        <v>0</v>
      </c>
      <c r="BL90" s="18" t="s">
        <v>1086</v>
      </c>
      <c r="BM90" s="216" t="s">
        <v>1098</v>
      </c>
    </row>
    <row r="91" s="2" customFormat="1" ht="33" customHeight="1">
      <c r="A91" s="39"/>
      <c r="B91" s="40"/>
      <c r="C91" s="205" t="s">
        <v>141</v>
      </c>
      <c r="D91" s="205" t="s">
        <v>136</v>
      </c>
      <c r="E91" s="206" t="s">
        <v>1099</v>
      </c>
      <c r="F91" s="207" t="s">
        <v>1100</v>
      </c>
      <c r="G91" s="208" t="s">
        <v>1085</v>
      </c>
      <c r="H91" s="209">
        <v>1</v>
      </c>
      <c r="I91" s="210"/>
      <c r="J91" s="211">
        <f>ROUND(I91*H91,2)</f>
        <v>0</v>
      </c>
      <c r="K91" s="207" t="s">
        <v>19</v>
      </c>
      <c r="L91" s="45"/>
      <c r="M91" s="212" t="s">
        <v>19</v>
      </c>
      <c r="N91" s="213" t="s">
        <v>40</v>
      </c>
      <c r="O91" s="85"/>
      <c r="P91" s="214">
        <f>O91*H91</f>
        <v>0</v>
      </c>
      <c r="Q91" s="214">
        <v>0</v>
      </c>
      <c r="R91" s="214">
        <f>Q91*H91</f>
        <v>0</v>
      </c>
      <c r="S91" s="214">
        <v>0</v>
      </c>
      <c r="T91" s="215">
        <f>S91*H91</f>
        <v>0</v>
      </c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R91" s="216" t="s">
        <v>1086</v>
      </c>
      <c r="AT91" s="216" t="s">
        <v>136</v>
      </c>
      <c r="AU91" s="216" t="s">
        <v>79</v>
      </c>
      <c r="AY91" s="18" t="s">
        <v>134</v>
      </c>
      <c r="BE91" s="217">
        <f>IF(N91="základní",J91,0)</f>
        <v>0</v>
      </c>
      <c r="BF91" s="217">
        <f>IF(N91="snížená",J91,0)</f>
        <v>0</v>
      </c>
      <c r="BG91" s="217">
        <f>IF(N91="zákl. přenesená",J91,0)</f>
        <v>0</v>
      </c>
      <c r="BH91" s="217">
        <f>IF(N91="sníž. přenesená",J91,0)</f>
        <v>0</v>
      </c>
      <c r="BI91" s="217">
        <f>IF(N91="nulová",J91,0)</f>
        <v>0</v>
      </c>
      <c r="BJ91" s="18" t="s">
        <v>77</v>
      </c>
      <c r="BK91" s="217">
        <f>ROUND(I91*H91,2)</f>
        <v>0</v>
      </c>
      <c r="BL91" s="18" t="s">
        <v>1086</v>
      </c>
      <c r="BM91" s="216" t="s">
        <v>1101</v>
      </c>
    </row>
    <row r="92" s="2" customFormat="1" ht="16.5" customHeight="1">
      <c r="A92" s="39"/>
      <c r="B92" s="40"/>
      <c r="C92" s="205" t="s">
        <v>153</v>
      </c>
      <c r="D92" s="205" t="s">
        <v>136</v>
      </c>
      <c r="E92" s="206" t="s">
        <v>1102</v>
      </c>
      <c r="F92" s="207" t="s">
        <v>1103</v>
      </c>
      <c r="G92" s="208" t="s">
        <v>150</v>
      </c>
      <c r="H92" s="209">
        <v>1</v>
      </c>
      <c r="I92" s="210"/>
      <c r="J92" s="211">
        <f>ROUND(I92*H92,2)</f>
        <v>0</v>
      </c>
      <c r="K92" s="207" t="s">
        <v>19</v>
      </c>
      <c r="L92" s="45"/>
      <c r="M92" s="212" t="s">
        <v>19</v>
      </c>
      <c r="N92" s="213" t="s">
        <v>40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1086</v>
      </c>
      <c r="AT92" s="216" t="s">
        <v>136</v>
      </c>
      <c r="AU92" s="216" t="s">
        <v>79</v>
      </c>
      <c r="AY92" s="18" t="s">
        <v>134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77</v>
      </c>
      <c r="BK92" s="217">
        <f>ROUND(I92*H92,2)</f>
        <v>0</v>
      </c>
      <c r="BL92" s="18" t="s">
        <v>1086</v>
      </c>
      <c r="BM92" s="216" t="s">
        <v>1104</v>
      </c>
    </row>
    <row r="93" s="2" customFormat="1" ht="21.75" customHeight="1">
      <c r="A93" s="39"/>
      <c r="B93" s="40"/>
      <c r="C93" s="205" t="s">
        <v>542</v>
      </c>
      <c r="D93" s="205" t="s">
        <v>136</v>
      </c>
      <c r="E93" s="206" t="s">
        <v>1105</v>
      </c>
      <c r="F93" s="207" t="s">
        <v>1106</v>
      </c>
      <c r="G93" s="208" t="s">
        <v>150</v>
      </c>
      <c r="H93" s="209">
        <v>1</v>
      </c>
      <c r="I93" s="210"/>
      <c r="J93" s="211">
        <f>ROUND(I93*H93,2)</f>
        <v>0</v>
      </c>
      <c r="K93" s="207" t="s">
        <v>19</v>
      </c>
      <c r="L93" s="45"/>
      <c r="M93" s="212" t="s">
        <v>19</v>
      </c>
      <c r="N93" s="213" t="s">
        <v>40</v>
      </c>
      <c r="O93" s="85"/>
      <c r="P93" s="214">
        <f>O93*H93</f>
        <v>0</v>
      </c>
      <c r="Q93" s="214">
        <v>0</v>
      </c>
      <c r="R93" s="214">
        <f>Q93*H93</f>
        <v>0</v>
      </c>
      <c r="S93" s="214">
        <v>0</v>
      </c>
      <c r="T93" s="215">
        <f>S93*H93</f>
        <v>0</v>
      </c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R93" s="216" t="s">
        <v>1086</v>
      </c>
      <c r="AT93" s="216" t="s">
        <v>136</v>
      </c>
      <c r="AU93" s="216" t="s">
        <v>79</v>
      </c>
      <c r="AY93" s="18" t="s">
        <v>134</v>
      </c>
      <c r="BE93" s="217">
        <f>IF(N93="základní",J93,0)</f>
        <v>0</v>
      </c>
      <c r="BF93" s="217">
        <f>IF(N93="snížená",J93,0)</f>
        <v>0</v>
      </c>
      <c r="BG93" s="217">
        <f>IF(N93="zákl. přenesená",J93,0)</f>
        <v>0</v>
      </c>
      <c r="BH93" s="217">
        <f>IF(N93="sníž. přenesená",J93,0)</f>
        <v>0</v>
      </c>
      <c r="BI93" s="217">
        <f>IF(N93="nulová",J93,0)</f>
        <v>0</v>
      </c>
      <c r="BJ93" s="18" t="s">
        <v>77</v>
      </c>
      <c r="BK93" s="217">
        <f>ROUND(I93*H93,2)</f>
        <v>0</v>
      </c>
      <c r="BL93" s="18" t="s">
        <v>1086</v>
      </c>
      <c r="BM93" s="216" t="s">
        <v>1107</v>
      </c>
    </row>
    <row r="94" s="2" customFormat="1" ht="16.5" customHeight="1">
      <c r="A94" s="39"/>
      <c r="B94" s="40"/>
      <c r="C94" s="205" t="s">
        <v>428</v>
      </c>
      <c r="D94" s="205" t="s">
        <v>136</v>
      </c>
      <c r="E94" s="206" t="s">
        <v>1108</v>
      </c>
      <c r="F94" s="207" t="s">
        <v>1109</v>
      </c>
      <c r="G94" s="208" t="s">
        <v>150</v>
      </c>
      <c r="H94" s="209">
        <v>1</v>
      </c>
      <c r="I94" s="210"/>
      <c r="J94" s="211">
        <f>ROUND(I94*H94,2)</f>
        <v>0</v>
      </c>
      <c r="K94" s="207" t="s">
        <v>19</v>
      </c>
      <c r="L94" s="45"/>
      <c r="M94" s="212" t="s">
        <v>19</v>
      </c>
      <c r="N94" s="213" t="s">
        <v>40</v>
      </c>
      <c r="O94" s="85"/>
      <c r="P94" s="214">
        <f>O94*H94</f>
        <v>0</v>
      </c>
      <c r="Q94" s="214">
        <v>0</v>
      </c>
      <c r="R94" s="214">
        <f>Q94*H94</f>
        <v>0</v>
      </c>
      <c r="S94" s="214">
        <v>0</v>
      </c>
      <c r="T94" s="215">
        <f>S94*H94</f>
        <v>0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R94" s="216" t="s">
        <v>1086</v>
      </c>
      <c r="AT94" s="216" t="s">
        <v>136</v>
      </c>
      <c r="AU94" s="216" t="s">
        <v>79</v>
      </c>
      <c r="AY94" s="18" t="s">
        <v>134</v>
      </c>
      <c r="BE94" s="217">
        <f>IF(N94="základní",J94,0)</f>
        <v>0</v>
      </c>
      <c r="BF94" s="217">
        <f>IF(N94="snížená",J94,0)</f>
        <v>0</v>
      </c>
      <c r="BG94" s="217">
        <f>IF(N94="zákl. přenesená",J94,0)</f>
        <v>0</v>
      </c>
      <c r="BH94" s="217">
        <f>IF(N94="sníž. přenesená",J94,0)</f>
        <v>0</v>
      </c>
      <c r="BI94" s="217">
        <f>IF(N94="nulová",J94,0)</f>
        <v>0</v>
      </c>
      <c r="BJ94" s="18" t="s">
        <v>77</v>
      </c>
      <c r="BK94" s="217">
        <f>ROUND(I94*H94,2)</f>
        <v>0</v>
      </c>
      <c r="BL94" s="18" t="s">
        <v>1086</v>
      </c>
      <c r="BM94" s="216" t="s">
        <v>1110</v>
      </c>
    </row>
    <row r="95" s="2" customFormat="1" ht="24.15" customHeight="1">
      <c r="A95" s="39"/>
      <c r="B95" s="40"/>
      <c r="C95" s="205" t="s">
        <v>321</v>
      </c>
      <c r="D95" s="205" t="s">
        <v>136</v>
      </c>
      <c r="E95" s="206" t="s">
        <v>1111</v>
      </c>
      <c r="F95" s="207" t="s">
        <v>1112</v>
      </c>
      <c r="G95" s="208" t="s">
        <v>1085</v>
      </c>
      <c r="H95" s="209">
        <v>1</v>
      </c>
      <c r="I95" s="210"/>
      <c r="J95" s="211">
        <f>ROUND(I95*H95,2)</f>
        <v>0</v>
      </c>
      <c r="K95" s="207" t="s">
        <v>19</v>
      </c>
      <c r="L95" s="45"/>
      <c r="M95" s="212" t="s">
        <v>19</v>
      </c>
      <c r="N95" s="213" t="s">
        <v>40</v>
      </c>
      <c r="O95" s="85"/>
      <c r="P95" s="214">
        <f>O95*H95</f>
        <v>0</v>
      </c>
      <c r="Q95" s="214">
        <v>0</v>
      </c>
      <c r="R95" s="214">
        <f>Q95*H95</f>
        <v>0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1086</v>
      </c>
      <c r="AT95" s="216" t="s">
        <v>136</v>
      </c>
      <c r="AU95" s="216" t="s">
        <v>79</v>
      </c>
      <c r="AY95" s="18" t="s">
        <v>134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77</v>
      </c>
      <c r="BK95" s="217">
        <f>ROUND(I95*H95,2)</f>
        <v>0</v>
      </c>
      <c r="BL95" s="18" t="s">
        <v>1086</v>
      </c>
      <c r="BM95" s="216" t="s">
        <v>1113</v>
      </c>
    </row>
    <row r="96" s="2" customFormat="1" ht="24.15" customHeight="1">
      <c r="A96" s="39"/>
      <c r="B96" s="40"/>
      <c r="C96" s="205" t="s">
        <v>444</v>
      </c>
      <c r="D96" s="205" t="s">
        <v>136</v>
      </c>
      <c r="E96" s="206" t="s">
        <v>1114</v>
      </c>
      <c r="F96" s="207" t="s">
        <v>1115</v>
      </c>
      <c r="G96" s="208" t="s">
        <v>150</v>
      </c>
      <c r="H96" s="209">
        <v>1</v>
      </c>
      <c r="I96" s="210"/>
      <c r="J96" s="211">
        <f>ROUND(I96*H96,2)</f>
        <v>0</v>
      </c>
      <c r="K96" s="207" t="s">
        <v>19</v>
      </c>
      <c r="L96" s="45"/>
      <c r="M96" s="212" t="s">
        <v>19</v>
      </c>
      <c r="N96" s="213" t="s">
        <v>40</v>
      </c>
      <c r="O96" s="85"/>
      <c r="P96" s="214">
        <f>O96*H96</f>
        <v>0</v>
      </c>
      <c r="Q96" s="214">
        <v>0</v>
      </c>
      <c r="R96" s="214">
        <f>Q96*H96</f>
        <v>0</v>
      </c>
      <c r="S96" s="214">
        <v>0</v>
      </c>
      <c r="T96" s="215">
        <f>S96*H96</f>
        <v>0</v>
      </c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R96" s="216" t="s">
        <v>1086</v>
      </c>
      <c r="AT96" s="216" t="s">
        <v>136</v>
      </c>
      <c r="AU96" s="216" t="s">
        <v>79</v>
      </c>
      <c r="AY96" s="18" t="s">
        <v>134</v>
      </c>
      <c r="BE96" s="217">
        <f>IF(N96="základní",J96,0)</f>
        <v>0</v>
      </c>
      <c r="BF96" s="217">
        <f>IF(N96="snížená",J96,0)</f>
        <v>0</v>
      </c>
      <c r="BG96" s="217">
        <f>IF(N96="zákl. přenesená",J96,0)</f>
        <v>0</v>
      </c>
      <c r="BH96" s="217">
        <f>IF(N96="sníž. přenesená",J96,0)</f>
        <v>0</v>
      </c>
      <c r="BI96" s="217">
        <f>IF(N96="nulová",J96,0)</f>
        <v>0</v>
      </c>
      <c r="BJ96" s="18" t="s">
        <v>77</v>
      </c>
      <c r="BK96" s="217">
        <f>ROUND(I96*H96,2)</f>
        <v>0</v>
      </c>
      <c r="BL96" s="18" t="s">
        <v>1086</v>
      </c>
      <c r="BM96" s="216" t="s">
        <v>1116</v>
      </c>
    </row>
    <row r="97" s="2" customFormat="1">
      <c r="A97" s="39"/>
      <c r="B97" s="40"/>
      <c r="C97" s="41"/>
      <c r="D97" s="225" t="s">
        <v>285</v>
      </c>
      <c r="E97" s="41"/>
      <c r="F97" s="246" t="s">
        <v>1117</v>
      </c>
      <c r="G97" s="41"/>
      <c r="H97" s="41"/>
      <c r="I97" s="220"/>
      <c r="J97" s="41"/>
      <c r="K97" s="41"/>
      <c r="L97" s="45"/>
      <c r="M97" s="221"/>
      <c r="N97" s="222"/>
      <c r="O97" s="85"/>
      <c r="P97" s="85"/>
      <c r="Q97" s="85"/>
      <c r="R97" s="85"/>
      <c r="S97" s="85"/>
      <c r="T97" s="86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T97" s="18" t="s">
        <v>285</v>
      </c>
      <c r="AU97" s="18" t="s">
        <v>79</v>
      </c>
    </row>
    <row r="98" s="2" customFormat="1" ht="24.15" customHeight="1">
      <c r="A98" s="39"/>
      <c r="B98" s="40"/>
      <c r="C98" s="205" t="s">
        <v>147</v>
      </c>
      <c r="D98" s="205" t="s">
        <v>136</v>
      </c>
      <c r="E98" s="206" t="s">
        <v>1118</v>
      </c>
      <c r="F98" s="207" t="s">
        <v>1119</v>
      </c>
      <c r="G98" s="208" t="s">
        <v>1085</v>
      </c>
      <c r="H98" s="209">
        <v>1</v>
      </c>
      <c r="I98" s="210"/>
      <c r="J98" s="211">
        <f>ROUND(I98*H98,2)</f>
        <v>0</v>
      </c>
      <c r="K98" s="207" t="s">
        <v>19</v>
      </c>
      <c r="L98" s="45"/>
      <c r="M98" s="212" t="s">
        <v>19</v>
      </c>
      <c r="N98" s="213" t="s">
        <v>40</v>
      </c>
      <c r="O98" s="85"/>
      <c r="P98" s="214">
        <f>O98*H98</f>
        <v>0</v>
      </c>
      <c r="Q98" s="214">
        <v>0</v>
      </c>
      <c r="R98" s="214">
        <f>Q98*H98</f>
        <v>0</v>
      </c>
      <c r="S98" s="214">
        <v>0</v>
      </c>
      <c r="T98" s="215">
        <f>S98*H98</f>
        <v>0</v>
      </c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R98" s="216" t="s">
        <v>1086</v>
      </c>
      <c r="AT98" s="216" t="s">
        <v>136</v>
      </c>
      <c r="AU98" s="216" t="s">
        <v>79</v>
      </c>
      <c r="AY98" s="18" t="s">
        <v>134</v>
      </c>
      <c r="BE98" s="217">
        <f>IF(N98="základní",J98,0)</f>
        <v>0</v>
      </c>
      <c r="BF98" s="217">
        <f>IF(N98="snížená",J98,0)</f>
        <v>0</v>
      </c>
      <c r="BG98" s="217">
        <f>IF(N98="zákl. přenesená",J98,0)</f>
        <v>0</v>
      </c>
      <c r="BH98" s="217">
        <f>IF(N98="sníž. přenesená",J98,0)</f>
        <v>0</v>
      </c>
      <c r="BI98" s="217">
        <f>IF(N98="nulová",J98,0)</f>
        <v>0</v>
      </c>
      <c r="BJ98" s="18" t="s">
        <v>77</v>
      </c>
      <c r="BK98" s="217">
        <f>ROUND(I98*H98,2)</f>
        <v>0</v>
      </c>
      <c r="BL98" s="18" t="s">
        <v>1086</v>
      </c>
      <c r="BM98" s="216" t="s">
        <v>1120</v>
      </c>
    </row>
    <row r="99" s="2" customFormat="1" ht="37.8" customHeight="1">
      <c r="A99" s="39"/>
      <c r="B99" s="40"/>
      <c r="C99" s="205" t="s">
        <v>8</v>
      </c>
      <c r="D99" s="205" t="s">
        <v>136</v>
      </c>
      <c r="E99" s="206" t="s">
        <v>1121</v>
      </c>
      <c r="F99" s="207" t="s">
        <v>1122</v>
      </c>
      <c r="G99" s="208" t="s">
        <v>1085</v>
      </c>
      <c r="H99" s="209">
        <v>1</v>
      </c>
      <c r="I99" s="210"/>
      <c r="J99" s="211">
        <f>ROUND(I99*H99,2)</f>
        <v>0</v>
      </c>
      <c r="K99" s="207" t="s">
        <v>19</v>
      </c>
      <c r="L99" s="45"/>
      <c r="M99" s="212" t="s">
        <v>19</v>
      </c>
      <c r="N99" s="213" t="s">
        <v>40</v>
      </c>
      <c r="O99" s="85"/>
      <c r="P99" s="214">
        <f>O99*H99</f>
        <v>0</v>
      </c>
      <c r="Q99" s="214">
        <v>0</v>
      </c>
      <c r="R99" s="214">
        <f>Q99*H99</f>
        <v>0</v>
      </c>
      <c r="S99" s="214">
        <v>0</v>
      </c>
      <c r="T99" s="215">
        <f>S99*H99</f>
        <v>0</v>
      </c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R99" s="216" t="s">
        <v>1086</v>
      </c>
      <c r="AT99" s="216" t="s">
        <v>136</v>
      </c>
      <c r="AU99" s="216" t="s">
        <v>79</v>
      </c>
      <c r="AY99" s="18" t="s">
        <v>134</v>
      </c>
      <c r="BE99" s="217">
        <f>IF(N99="základní",J99,0)</f>
        <v>0</v>
      </c>
      <c r="BF99" s="217">
        <f>IF(N99="snížená",J99,0)</f>
        <v>0</v>
      </c>
      <c r="BG99" s="217">
        <f>IF(N99="zákl. přenesená",J99,0)</f>
        <v>0</v>
      </c>
      <c r="BH99" s="217">
        <f>IF(N99="sníž. přenesená",J99,0)</f>
        <v>0</v>
      </c>
      <c r="BI99" s="217">
        <f>IF(N99="nulová",J99,0)</f>
        <v>0</v>
      </c>
      <c r="BJ99" s="18" t="s">
        <v>77</v>
      </c>
      <c r="BK99" s="217">
        <f>ROUND(I99*H99,2)</f>
        <v>0</v>
      </c>
      <c r="BL99" s="18" t="s">
        <v>1086</v>
      </c>
      <c r="BM99" s="216" t="s">
        <v>1123</v>
      </c>
    </row>
    <row r="100" s="2" customFormat="1" ht="16.5" customHeight="1">
      <c r="A100" s="39"/>
      <c r="B100" s="40"/>
      <c r="C100" s="205" t="s">
        <v>159</v>
      </c>
      <c r="D100" s="205" t="s">
        <v>136</v>
      </c>
      <c r="E100" s="206" t="s">
        <v>1124</v>
      </c>
      <c r="F100" s="207" t="s">
        <v>1125</v>
      </c>
      <c r="G100" s="208" t="s">
        <v>1085</v>
      </c>
      <c r="H100" s="209">
        <v>1</v>
      </c>
      <c r="I100" s="210"/>
      <c r="J100" s="211">
        <f>ROUND(I100*H100,2)</f>
        <v>0</v>
      </c>
      <c r="K100" s="207" t="s">
        <v>19</v>
      </c>
      <c r="L100" s="45"/>
      <c r="M100" s="212" t="s">
        <v>19</v>
      </c>
      <c r="N100" s="213" t="s">
        <v>40</v>
      </c>
      <c r="O100" s="85"/>
      <c r="P100" s="214">
        <f>O100*H100</f>
        <v>0</v>
      </c>
      <c r="Q100" s="214">
        <v>0</v>
      </c>
      <c r="R100" s="214">
        <f>Q100*H100</f>
        <v>0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1086</v>
      </c>
      <c r="AT100" s="216" t="s">
        <v>136</v>
      </c>
      <c r="AU100" s="216" t="s">
        <v>79</v>
      </c>
      <c r="AY100" s="18" t="s">
        <v>134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77</v>
      </c>
      <c r="BK100" s="217">
        <f>ROUND(I100*H100,2)</f>
        <v>0</v>
      </c>
      <c r="BL100" s="18" t="s">
        <v>1086</v>
      </c>
      <c r="BM100" s="216" t="s">
        <v>1126</v>
      </c>
    </row>
    <row r="101" s="2" customFormat="1" ht="33" customHeight="1">
      <c r="A101" s="39"/>
      <c r="B101" s="40"/>
      <c r="C101" s="205" t="s">
        <v>587</v>
      </c>
      <c r="D101" s="205" t="s">
        <v>136</v>
      </c>
      <c r="E101" s="206" t="s">
        <v>1127</v>
      </c>
      <c r="F101" s="207" t="s">
        <v>1128</v>
      </c>
      <c r="G101" s="208" t="s">
        <v>1085</v>
      </c>
      <c r="H101" s="209">
        <v>1</v>
      </c>
      <c r="I101" s="210"/>
      <c r="J101" s="211">
        <f>ROUND(I101*H101,2)</f>
        <v>0</v>
      </c>
      <c r="K101" s="207" t="s">
        <v>19</v>
      </c>
      <c r="L101" s="45"/>
      <c r="M101" s="212" t="s">
        <v>19</v>
      </c>
      <c r="N101" s="213" t="s">
        <v>40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1086</v>
      </c>
      <c r="AT101" s="216" t="s">
        <v>136</v>
      </c>
      <c r="AU101" s="216" t="s">
        <v>79</v>
      </c>
      <c r="AY101" s="18" t="s">
        <v>134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77</v>
      </c>
      <c r="BK101" s="217">
        <f>ROUND(I101*H101,2)</f>
        <v>0</v>
      </c>
      <c r="BL101" s="18" t="s">
        <v>1086</v>
      </c>
      <c r="BM101" s="216" t="s">
        <v>1129</v>
      </c>
    </row>
    <row r="102" s="2" customFormat="1" ht="37.8" customHeight="1">
      <c r="A102" s="39"/>
      <c r="B102" s="40"/>
      <c r="C102" s="205" t="s">
        <v>589</v>
      </c>
      <c r="D102" s="205" t="s">
        <v>136</v>
      </c>
      <c r="E102" s="206" t="s">
        <v>1130</v>
      </c>
      <c r="F102" s="207" t="s">
        <v>1131</v>
      </c>
      <c r="G102" s="208" t="s">
        <v>1085</v>
      </c>
      <c r="H102" s="209">
        <v>1</v>
      </c>
      <c r="I102" s="210"/>
      <c r="J102" s="211">
        <f>ROUND(I102*H102,2)</f>
        <v>0</v>
      </c>
      <c r="K102" s="207" t="s">
        <v>19</v>
      </c>
      <c r="L102" s="45"/>
      <c r="M102" s="212" t="s">
        <v>19</v>
      </c>
      <c r="N102" s="213" t="s">
        <v>40</v>
      </c>
      <c r="O102" s="85"/>
      <c r="P102" s="214">
        <f>O102*H102</f>
        <v>0</v>
      </c>
      <c r="Q102" s="214">
        <v>0</v>
      </c>
      <c r="R102" s="214">
        <f>Q102*H102</f>
        <v>0</v>
      </c>
      <c r="S102" s="214">
        <v>0</v>
      </c>
      <c r="T102" s="215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16" t="s">
        <v>1086</v>
      </c>
      <c r="AT102" s="216" t="s">
        <v>136</v>
      </c>
      <c r="AU102" s="216" t="s">
        <v>79</v>
      </c>
      <c r="AY102" s="18" t="s">
        <v>134</v>
      </c>
      <c r="BE102" s="217">
        <f>IF(N102="základní",J102,0)</f>
        <v>0</v>
      </c>
      <c r="BF102" s="217">
        <f>IF(N102="snížená",J102,0)</f>
        <v>0</v>
      </c>
      <c r="BG102" s="217">
        <f>IF(N102="zákl. přenesená",J102,0)</f>
        <v>0</v>
      </c>
      <c r="BH102" s="217">
        <f>IF(N102="sníž. přenesená",J102,0)</f>
        <v>0</v>
      </c>
      <c r="BI102" s="217">
        <f>IF(N102="nulová",J102,0)</f>
        <v>0</v>
      </c>
      <c r="BJ102" s="18" t="s">
        <v>77</v>
      </c>
      <c r="BK102" s="217">
        <f>ROUND(I102*H102,2)</f>
        <v>0</v>
      </c>
      <c r="BL102" s="18" t="s">
        <v>1086</v>
      </c>
      <c r="BM102" s="216" t="s">
        <v>1132</v>
      </c>
    </row>
    <row r="103" s="2" customFormat="1">
      <c r="A103" s="39"/>
      <c r="B103" s="40"/>
      <c r="C103" s="41"/>
      <c r="D103" s="225" t="s">
        <v>285</v>
      </c>
      <c r="E103" s="41"/>
      <c r="F103" s="246" t="s">
        <v>1133</v>
      </c>
      <c r="G103" s="41"/>
      <c r="H103" s="41"/>
      <c r="I103" s="220"/>
      <c r="J103" s="41"/>
      <c r="K103" s="41"/>
      <c r="L103" s="45"/>
      <c r="M103" s="221"/>
      <c r="N103" s="222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285</v>
      </c>
      <c r="AU103" s="18" t="s">
        <v>79</v>
      </c>
    </row>
    <row r="104" s="2" customFormat="1" ht="16.5" customHeight="1">
      <c r="A104" s="39"/>
      <c r="B104" s="40"/>
      <c r="C104" s="205" t="s">
        <v>602</v>
      </c>
      <c r="D104" s="205" t="s">
        <v>136</v>
      </c>
      <c r="E104" s="206" t="s">
        <v>1134</v>
      </c>
      <c r="F104" s="207" t="s">
        <v>1135</v>
      </c>
      <c r="G104" s="208" t="s">
        <v>515</v>
      </c>
      <c r="H104" s="209">
        <v>1</v>
      </c>
      <c r="I104" s="210"/>
      <c r="J104" s="211">
        <f>ROUND(I104*H104,2)</f>
        <v>0</v>
      </c>
      <c r="K104" s="207" t="s">
        <v>19</v>
      </c>
      <c r="L104" s="45"/>
      <c r="M104" s="212" t="s">
        <v>19</v>
      </c>
      <c r="N104" s="213" t="s">
        <v>40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1086</v>
      </c>
      <c r="AT104" s="216" t="s">
        <v>136</v>
      </c>
      <c r="AU104" s="216" t="s">
        <v>79</v>
      </c>
      <c r="AY104" s="18" t="s">
        <v>134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77</v>
      </c>
      <c r="BK104" s="217">
        <f>ROUND(I104*H104,2)</f>
        <v>0</v>
      </c>
      <c r="BL104" s="18" t="s">
        <v>1086</v>
      </c>
      <c r="BM104" s="216" t="s">
        <v>1136</v>
      </c>
    </row>
    <row r="105" s="2" customFormat="1" ht="16.5" customHeight="1">
      <c r="A105" s="39"/>
      <c r="B105" s="40"/>
      <c r="C105" s="205" t="s">
        <v>7</v>
      </c>
      <c r="D105" s="205" t="s">
        <v>136</v>
      </c>
      <c r="E105" s="206" t="s">
        <v>1137</v>
      </c>
      <c r="F105" s="207" t="s">
        <v>1138</v>
      </c>
      <c r="G105" s="208" t="s">
        <v>515</v>
      </c>
      <c r="H105" s="209">
        <v>1</v>
      </c>
      <c r="I105" s="210"/>
      <c r="J105" s="211">
        <f>ROUND(I105*H105,2)</f>
        <v>0</v>
      </c>
      <c r="K105" s="207" t="s">
        <v>19</v>
      </c>
      <c r="L105" s="45"/>
      <c r="M105" s="212" t="s">
        <v>19</v>
      </c>
      <c r="N105" s="213" t="s">
        <v>40</v>
      </c>
      <c r="O105" s="85"/>
      <c r="P105" s="214">
        <f>O105*H105</f>
        <v>0</v>
      </c>
      <c r="Q105" s="214">
        <v>0</v>
      </c>
      <c r="R105" s="214">
        <f>Q105*H105</f>
        <v>0</v>
      </c>
      <c r="S105" s="214">
        <v>0</v>
      </c>
      <c r="T105" s="215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16" t="s">
        <v>1086</v>
      </c>
      <c r="AT105" s="216" t="s">
        <v>136</v>
      </c>
      <c r="AU105" s="216" t="s">
        <v>79</v>
      </c>
      <c r="AY105" s="18" t="s">
        <v>134</v>
      </c>
      <c r="BE105" s="217">
        <f>IF(N105="základní",J105,0)</f>
        <v>0</v>
      </c>
      <c r="BF105" s="217">
        <f>IF(N105="snížená",J105,0)</f>
        <v>0</v>
      </c>
      <c r="BG105" s="217">
        <f>IF(N105="zákl. přenesená",J105,0)</f>
        <v>0</v>
      </c>
      <c r="BH105" s="217">
        <f>IF(N105="sníž. přenesená",J105,0)</f>
        <v>0</v>
      </c>
      <c r="BI105" s="217">
        <f>IF(N105="nulová",J105,0)</f>
        <v>0</v>
      </c>
      <c r="BJ105" s="18" t="s">
        <v>77</v>
      </c>
      <c r="BK105" s="217">
        <f>ROUND(I105*H105,2)</f>
        <v>0</v>
      </c>
      <c r="BL105" s="18" t="s">
        <v>1086</v>
      </c>
      <c r="BM105" s="216" t="s">
        <v>1139</v>
      </c>
    </row>
    <row r="106" s="2" customFormat="1">
      <c r="A106" s="39"/>
      <c r="B106" s="40"/>
      <c r="C106" s="41"/>
      <c r="D106" s="225" t="s">
        <v>285</v>
      </c>
      <c r="E106" s="41"/>
      <c r="F106" s="246" t="s">
        <v>1140</v>
      </c>
      <c r="G106" s="41"/>
      <c r="H106" s="41"/>
      <c r="I106" s="220"/>
      <c r="J106" s="41"/>
      <c r="K106" s="41"/>
      <c r="L106" s="45"/>
      <c r="M106" s="221"/>
      <c r="N106" s="222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285</v>
      </c>
      <c r="AU106" s="18" t="s">
        <v>79</v>
      </c>
    </row>
    <row r="107" s="2" customFormat="1" ht="16.5" customHeight="1">
      <c r="A107" s="39"/>
      <c r="B107" s="40"/>
      <c r="C107" s="205" t="s">
        <v>613</v>
      </c>
      <c r="D107" s="205" t="s">
        <v>136</v>
      </c>
      <c r="E107" s="206" t="s">
        <v>1141</v>
      </c>
      <c r="F107" s="207" t="s">
        <v>1142</v>
      </c>
      <c r="G107" s="208" t="s">
        <v>1085</v>
      </c>
      <c r="H107" s="209">
        <v>1</v>
      </c>
      <c r="I107" s="210"/>
      <c r="J107" s="211">
        <f>ROUND(I107*H107,2)</f>
        <v>0</v>
      </c>
      <c r="K107" s="207" t="s">
        <v>19</v>
      </c>
      <c r="L107" s="45"/>
      <c r="M107" s="212" t="s">
        <v>19</v>
      </c>
      <c r="N107" s="213" t="s">
        <v>40</v>
      </c>
      <c r="O107" s="85"/>
      <c r="P107" s="214">
        <f>O107*H107</f>
        <v>0</v>
      </c>
      <c r="Q107" s="214">
        <v>0</v>
      </c>
      <c r="R107" s="214">
        <f>Q107*H107</f>
        <v>0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1086</v>
      </c>
      <c r="AT107" s="216" t="s">
        <v>136</v>
      </c>
      <c r="AU107" s="216" t="s">
        <v>79</v>
      </c>
      <c r="AY107" s="18" t="s">
        <v>134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77</v>
      </c>
      <c r="BK107" s="217">
        <f>ROUND(I107*H107,2)</f>
        <v>0</v>
      </c>
      <c r="BL107" s="18" t="s">
        <v>1086</v>
      </c>
      <c r="BM107" s="216" t="s">
        <v>1143</v>
      </c>
    </row>
    <row r="108" s="2" customFormat="1">
      <c r="A108" s="39"/>
      <c r="B108" s="40"/>
      <c r="C108" s="41"/>
      <c r="D108" s="225" t="s">
        <v>285</v>
      </c>
      <c r="E108" s="41"/>
      <c r="F108" s="246" t="s">
        <v>1144</v>
      </c>
      <c r="G108" s="41"/>
      <c r="H108" s="41"/>
      <c r="I108" s="220"/>
      <c r="J108" s="41"/>
      <c r="K108" s="41"/>
      <c r="L108" s="45"/>
      <c r="M108" s="221"/>
      <c r="N108" s="222"/>
      <c r="O108" s="85"/>
      <c r="P108" s="85"/>
      <c r="Q108" s="85"/>
      <c r="R108" s="85"/>
      <c r="S108" s="85"/>
      <c r="T108" s="86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T108" s="18" t="s">
        <v>285</v>
      </c>
      <c r="AU108" s="18" t="s">
        <v>79</v>
      </c>
    </row>
    <row r="109" s="12" customFormat="1" ht="25.92" customHeight="1">
      <c r="A109" s="12"/>
      <c r="B109" s="189"/>
      <c r="C109" s="190"/>
      <c r="D109" s="191" t="s">
        <v>68</v>
      </c>
      <c r="E109" s="192" t="s">
        <v>95</v>
      </c>
      <c r="F109" s="192" t="s">
        <v>96</v>
      </c>
      <c r="G109" s="190"/>
      <c r="H109" s="190"/>
      <c r="I109" s="193"/>
      <c r="J109" s="194">
        <f>BK109</f>
        <v>0</v>
      </c>
      <c r="K109" s="190"/>
      <c r="L109" s="195"/>
      <c r="M109" s="196"/>
      <c r="N109" s="197"/>
      <c r="O109" s="197"/>
      <c r="P109" s="198">
        <f>P110+P111</f>
        <v>0</v>
      </c>
      <c r="Q109" s="197"/>
      <c r="R109" s="198">
        <f>R110+R111</f>
        <v>0</v>
      </c>
      <c r="S109" s="197"/>
      <c r="T109" s="199">
        <f>T110+T111</f>
        <v>0</v>
      </c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R109" s="200" t="s">
        <v>153</v>
      </c>
      <c r="AT109" s="201" t="s">
        <v>68</v>
      </c>
      <c r="AU109" s="201" t="s">
        <v>69</v>
      </c>
      <c r="AY109" s="200" t="s">
        <v>134</v>
      </c>
      <c r="BK109" s="202">
        <f>BK110+BK111</f>
        <v>0</v>
      </c>
    </row>
    <row r="110" s="2" customFormat="1" ht="16.5" customHeight="1">
      <c r="A110" s="39"/>
      <c r="B110" s="40"/>
      <c r="C110" s="205" t="s">
        <v>616</v>
      </c>
      <c r="D110" s="205" t="s">
        <v>136</v>
      </c>
      <c r="E110" s="206" t="s">
        <v>1145</v>
      </c>
      <c r="F110" s="207" t="s">
        <v>1146</v>
      </c>
      <c r="G110" s="208" t="s">
        <v>515</v>
      </c>
      <c r="H110" s="209">
        <v>1</v>
      </c>
      <c r="I110" s="210"/>
      <c r="J110" s="211">
        <f>ROUND(I110*H110,2)</f>
        <v>0</v>
      </c>
      <c r="K110" s="207" t="s">
        <v>19</v>
      </c>
      <c r="L110" s="45"/>
      <c r="M110" s="212" t="s">
        <v>19</v>
      </c>
      <c r="N110" s="213" t="s">
        <v>40</v>
      </c>
      <c r="O110" s="85"/>
      <c r="P110" s="214">
        <f>O110*H110</f>
        <v>0</v>
      </c>
      <c r="Q110" s="214">
        <v>0</v>
      </c>
      <c r="R110" s="214">
        <f>Q110*H110</f>
        <v>0</v>
      </c>
      <c r="S110" s="214">
        <v>0</v>
      </c>
      <c r="T110" s="215">
        <f>S110*H110</f>
        <v>0</v>
      </c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R110" s="216" t="s">
        <v>141</v>
      </c>
      <c r="AT110" s="216" t="s">
        <v>136</v>
      </c>
      <c r="AU110" s="216" t="s">
        <v>77</v>
      </c>
      <c r="AY110" s="18" t="s">
        <v>134</v>
      </c>
      <c r="BE110" s="217">
        <f>IF(N110="základní",J110,0)</f>
        <v>0</v>
      </c>
      <c r="BF110" s="217">
        <f>IF(N110="snížená",J110,0)</f>
        <v>0</v>
      </c>
      <c r="BG110" s="217">
        <f>IF(N110="zákl. přenesená",J110,0)</f>
        <v>0</v>
      </c>
      <c r="BH110" s="217">
        <f>IF(N110="sníž. přenesená",J110,0)</f>
        <v>0</v>
      </c>
      <c r="BI110" s="217">
        <f>IF(N110="nulová",J110,0)</f>
        <v>0</v>
      </c>
      <c r="BJ110" s="18" t="s">
        <v>77</v>
      </c>
      <c r="BK110" s="217">
        <f>ROUND(I110*H110,2)</f>
        <v>0</v>
      </c>
      <c r="BL110" s="18" t="s">
        <v>141</v>
      </c>
      <c r="BM110" s="216" t="s">
        <v>1147</v>
      </c>
    </row>
    <row r="111" s="12" customFormat="1" ht="22.8" customHeight="1">
      <c r="A111" s="12"/>
      <c r="B111" s="189"/>
      <c r="C111" s="190"/>
      <c r="D111" s="191" t="s">
        <v>68</v>
      </c>
      <c r="E111" s="203" t="s">
        <v>1148</v>
      </c>
      <c r="F111" s="203" t="s">
        <v>1149</v>
      </c>
      <c r="G111" s="190"/>
      <c r="H111" s="190"/>
      <c r="I111" s="193"/>
      <c r="J111" s="204">
        <f>BK111</f>
        <v>0</v>
      </c>
      <c r="K111" s="190"/>
      <c r="L111" s="195"/>
      <c r="M111" s="196"/>
      <c r="N111" s="197"/>
      <c r="O111" s="197"/>
      <c r="P111" s="198">
        <f>SUM(P112:P124)</f>
        <v>0</v>
      </c>
      <c r="Q111" s="197"/>
      <c r="R111" s="198">
        <f>SUM(R112:R124)</f>
        <v>0</v>
      </c>
      <c r="S111" s="197"/>
      <c r="T111" s="199">
        <f>SUM(T112:T124)</f>
        <v>0</v>
      </c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R111" s="200" t="s">
        <v>153</v>
      </c>
      <c r="AT111" s="201" t="s">
        <v>68</v>
      </c>
      <c r="AU111" s="201" t="s">
        <v>77</v>
      </c>
      <c r="AY111" s="200" t="s">
        <v>134</v>
      </c>
      <c r="BK111" s="202">
        <f>SUM(BK112:BK124)</f>
        <v>0</v>
      </c>
    </row>
    <row r="112" s="2" customFormat="1" ht="16.5" customHeight="1">
      <c r="A112" s="39"/>
      <c r="B112" s="40"/>
      <c r="C112" s="205" t="s">
        <v>241</v>
      </c>
      <c r="D112" s="205" t="s">
        <v>136</v>
      </c>
      <c r="E112" s="206" t="s">
        <v>1150</v>
      </c>
      <c r="F112" s="207" t="s">
        <v>1151</v>
      </c>
      <c r="G112" s="208" t="s">
        <v>515</v>
      </c>
      <c r="H112" s="209">
        <v>1</v>
      </c>
      <c r="I112" s="210"/>
      <c r="J112" s="211">
        <f>ROUND(I112*H112,2)</f>
        <v>0</v>
      </c>
      <c r="K112" s="207" t="s">
        <v>1152</v>
      </c>
      <c r="L112" s="45"/>
      <c r="M112" s="212" t="s">
        <v>19</v>
      </c>
      <c r="N112" s="213" t="s">
        <v>40</v>
      </c>
      <c r="O112" s="85"/>
      <c r="P112" s="214">
        <f>O112*H112</f>
        <v>0</v>
      </c>
      <c r="Q112" s="214">
        <v>0</v>
      </c>
      <c r="R112" s="214">
        <f>Q112*H112</f>
        <v>0</v>
      </c>
      <c r="S112" s="214">
        <v>0</v>
      </c>
      <c r="T112" s="215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16" t="s">
        <v>1153</v>
      </c>
      <c r="AT112" s="216" t="s">
        <v>136</v>
      </c>
      <c r="AU112" s="216" t="s">
        <v>79</v>
      </c>
      <c r="AY112" s="18" t="s">
        <v>134</v>
      </c>
      <c r="BE112" s="217">
        <f>IF(N112="základní",J112,0)</f>
        <v>0</v>
      </c>
      <c r="BF112" s="217">
        <f>IF(N112="snížená",J112,0)</f>
        <v>0</v>
      </c>
      <c r="BG112" s="217">
        <f>IF(N112="zákl. přenesená",J112,0)</f>
        <v>0</v>
      </c>
      <c r="BH112" s="217">
        <f>IF(N112="sníž. přenesená",J112,0)</f>
        <v>0</v>
      </c>
      <c r="BI112" s="217">
        <f>IF(N112="nulová",J112,0)</f>
        <v>0</v>
      </c>
      <c r="BJ112" s="18" t="s">
        <v>77</v>
      </c>
      <c r="BK112" s="217">
        <f>ROUND(I112*H112,2)</f>
        <v>0</v>
      </c>
      <c r="BL112" s="18" t="s">
        <v>1153</v>
      </c>
      <c r="BM112" s="216" t="s">
        <v>1154</v>
      </c>
    </row>
    <row r="113" s="2" customFormat="1">
      <c r="A113" s="39"/>
      <c r="B113" s="40"/>
      <c r="C113" s="41"/>
      <c r="D113" s="218" t="s">
        <v>143</v>
      </c>
      <c r="E113" s="41"/>
      <c r="F113" s="219" t="s">
        <v>1155</v>
      </c>
      <c r="G113" s="41"/>
      <c r="H113" s="41"/>
      <c r="I113" s="220"/>
      <c r="J113" s="41"/>
      <c r="K113" s="41"/>
      <c r="L113" s="45"/>
      <c r="M113" s="221"/>
      <c r="N113" s="222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143</v>
      </c>
      <c r="AU113" s="18" t="s">
        <v>79</v>
      </c>
    </row>
    <row r="114" s="2" customFormat="1">
      <c r="A114" s="39"/>
      <c r="B114" s="40"/>
      <c r="C114" s="41"/>
      <c r="D114" s="225" t="s">
        <v>285</v>
      </c>
      <c r="E114" s="41"/>
      <c r="F114" s="246" t="s">
        <v>1156</v>
      </c>
      <c r="G114" s="41"/>
      <c r="H114" s="41"/>
      <c r="I114" s="220"/>
      <c r="J114" s="41"/>
      <c r="K114" s="41"/>
      <c r="L114" s="45"/>
      <c r="M114" s="221"/>
      <c r="N114" s="222"/>
      <c r="O114" s="85"/>
      <c r="P114" s="85"/>
      <c r="Q114" s="85"/>
      <c r="R114" s="85"/>
      <c r="S114" s="85"/>
      <c r="T114" s="86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T114" s="18" t="s">
        <v>285</v>
      </c>
      <c r="AU114" s="18" t="s">
        <v>79</v>
      </c>
    </row>
    <row r="115" s="13" customFormat="1">
      <c r="A115" s="13"/>
      <c r="B115" s="223"/>
      <c r="C115" s="224"/>
      <c r="D115" s="225" t="s">
        <v>145</v>
      </c>
      <c r="E115" s="226" t="s">
        <v>19</v>
      </c>
      <c r="F115" s="227" t="s">
        <v>77</v>
      </c>
      <c r="G115" s="224"/>
      <c r="H115" s="228">
        <v>1</v>
      </c>
      <c r="I115" s="229"/>
      <c r="J115" s="224"/>
      <c r="K115" s="224"/>
      <c r="L115" s="230"/>
      <c r="M115" s="231"/>
      <c r="N115" s="232"/>
      <c r="O115" s="232"/>
      <c r="P115" s="232"/>
      <c r="Q115" s="232"/>
      <c r="R115" s="232"/>
      <c r="S115" s="232"/>
      <c r="T115" s="23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4" t="s">
        <v>145</v>
      </c>
      <c r="AU115" s="234" t="s">
        <v>79</v>
      </c>
      <c r="AV115" s="13" t="s">
        <v>79</v>
      </c>
      <c r="AW115" s="13" t="s">
        <v>31</v>
      </c>
      <c r="AX115" s="13" t="s">
        <v>77</v>
      </c>
      <c r="AY115" s="234" t="s">
        <v>134</v>
      </c>
    </row>
    <row r="116" s="2" customFormat="1" ht="37.8" customHeight="1">
      <c r="A116" s="39"/>
      <c r="B116" s="40"/>
      <c r="C116" s="205" t="s">
        <v>272</v>
      </c>
      <c r="D116" s="205" t="s">
        <v>136</v>
      </c>
      <c r="E116" s="206" t="s">
        <v>1157</v>
      </c>
      <c r="F116" s="207" t="s">
        <v>1158</v>
      </c>
      <c r="G116" s="208" t="s">
        <v>1085</v>
      </c>
      <c r="H116" s="209">
        <v>1</v>
      </c>
      <c r="I116" s="210"/>
      <c r="J116" s="211">
        <f>ROUND(I116*H116,2)</f>
        <v>0</v>
      </c>
      <c r="K116" s="207" t="s">
        <v>19</v>
      </c>
      <c r="L116" s="45"/>
      <c r="M116" s="212" t="s">
        <v>19</v>
      </c>
      <c r="N116" s="213" t="s">
        <v>40</v>
      </c>
      <c r="O116" s="85"/>
      <c r="P116" s="214">
        <f>O116*H116</f>
        <v>0</v>
      </c>
      <c r="Q116" s="214">
        <v>0</v>
      </c>
      <c r="R116" s="214">
        <f>Q116*H116</f>
        <v>0</v>
      </c>
      <c r="S116" s="214">
        <v>0</v>
      </c>
      <c r="T116" s="215">
        <f>S116*H116</f>
        <v>0</v>
      </c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R116" s="216" t="s">
        <v>141</v>
      </c>
      <c r="AT116" s="216" t="s">
        <v>136</v>
      </c>
      <c r="AU116" s="216" t="s">
        <v>79</v>
      </c>
      <c r="AY116" s="18" t="s">
        <v>134</v>
      </c>
      <c r="BE116" s="217">
        <f>IF(N116="základní",J116,0)</f>
        <v>0</v>
      </c>
      <c r="BF116" s="217">
        <f>IF(N116="snížená",J116,0)</f>
        <v>0</v>
      </c>
      <c r="BG116" s="217">
        <f>IF(N116="zákl. přenesená",J116,0)</f>
        <v>0</v>
      </c>
      <c r="BH116" s="217">
        <f>IF(N116="sníž. přenesená",J116,0)</f>
        <v>0</v>
      </c>
      <c r="BI116" s="217">
        <f>IF(N116="nulová",J116,0)</f>
        <v>0</v>
      </c>
      <c r="BJ116" s="18" t="s">
        <v>77</v>
      </c>
      <c r="BK116" s="217">
        <f>ROUND(I116*H116,2)</f>
        <v>0</v>
      </c>
      <c r="BL116" s="18" t="s">
        <v>141</v>
      </c>
      <c r="BM116" s="216" t="s">
        <v>1159</v>
      </c>
    </row>
    <row r="117" s="2" customFormat="1" ht="21.75" customHeight="1">
      <c r="A117" s="39"/>
      <c r="B117" s="40"/>
      <c r="C117" s="205" t="s">
        <v>627</v>
      </c>
      <c r="D117" s="205" t="s">
        <v>136</v>
      </c>
      <c r="E117" s="206" t="s">
        <v>1160</v>
      </c>
      <c r="F117" s="207" t="s">
        <v>1161</v>
      </c>
      <c r="G117" s="208" t="s">
        <v>515</v>
      </c>
      <c r="H117" s="209">
        <v>1</v>
      </c>
      <c r="I117" s="210"/>
      <c r="J117" s="211">
        <f>ROUND(I117*H117,2)</f>
        <v>0</v>
      </c>
      <c r="K117" s="207" t="s">
        <v>19</v>
      </c>
      <c r="L117" s="45"/>
      <c r="M117" s="212" t="s">
        <v>19</v>
      </c>
      <c r="N117" s="213" t="s">
        <v>40</v>
      </c>
      <c r="O117" s="85"/>
      <c r="P117" s="214">
        <f>O117*H117</f>
        <v>0</v>
      </c>
      <c r="Q117" s="214">
        <v>0</v>
      </c>
      <c r="R117" s="214">
        <f>Q117*H117</f>
        <v>0</v>
      </c>
      <c r="S117" s="214">
        <v>0</v>
      </c>
      <c r="T117" s="215">
        <f>S117*H117</f>
        <v>0</v>
      </c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R117" s="216" t="s">
        <v>141</v>
      </c>
      <c r="AT117" s="216" t="s">
        <v>136</v>
      </c>
      <c r="AU117" s="216" t="s">
        <v>79</v>
      </c>
      <c r="AY117" s="18" t="s">
        <v>134</v>
      </c>
      <c r="BE117" s="217">
        <f>IF(N117="základní",J117,0)</f>
        <v>0</v>
      </c>
      <c r="BF117" s="217">
        <f>IF(N117="snížená",J117,0)</f>
        <v>0</v>
      </c>
      <c r="BG117" s="217">
        <f>IF(N117="zákl. přenesená",J117,0)</f>
        <v>0</v>
      </c>
      <c r="BH117" s="217">
        <f>IF(N117="sníž. přenesená",J117,0)</f>
        <v>0</v>
      </c>
      <c r="BI117" s="217">
        <f>IF(N117="nulová",J117,0)</f>
        <v>0</v>
      </c>
      <c r="BJ117" s="18" t="s">
        <v>77</v>
      </c>
      <c r="BK117" s="217">
        <f>ROUND(I117*H117,2)</f>
        <v>0</v>
      </c>
      <c r="BL117" s="18" t="s">
        <v>141</v>
      </c>
      <c r="BM117" s="216" t="s">
        <v>1162</v>
      </c>
    </row>
    <row r="118" s="13" customFormat="1">
      <c r="A118" s="13"/>
      <c r="B118" s="223"/>
      <c r="C118" s="224"/>
      <c r="D118" s="225" t="s">
        <v>145</v>
      </c>
      <c r="E118" s="226" t="s">
        <v>19</v>
      </c>
      <c r="F118" s="227" t="s">
        <v>77</v>
      </c>
      <c r="G118" s="224"/>
      <c r="H118" s="228">
        <v>1</v>
      </c>
      <c r="I118" s="229"/>
      <c r="J118" s="224"/>
      <c r="K118" s="224"/>
      <c r="L118" s="230"/>
      <c r="M118" s="231"/>
      <c r="N118" s="232"/>
      <c r="O118" s="232"/>
      <c r="P118" s="232"/>
      <c r="Q118" s="232"/>
      <c r="R118" s="232"/>
      <c r="S118" s="232"/>
      <c r="T118" s="23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T118" s="234" t="s">
        <v>145</v>
      </c>
      <c r="AU118" s="234" t="s">
        <v>79</v>
      </c>
      <c r="AV118" s="13" t="s">
        <v>79</v>
      </c>
      <c r="AW118" s="13" t="s">
        <v>31</v>
      </c>
      <c r="AX118" s="13" t="s">
        <v>77</v>
      </c>
      <c r="AY118" s="234" t="s">
        <v>134</v>
      </c>
    </row>
    <row r="119" s="2" customFormat="1" ht="24.15" customHeight="1">
      <c r="A119" s="39"/>
      <c r="B119" s="40"/>
      <c r="C119" s="205" t="s">
        <v>265</v>
      </c>
      <c r="D119" s="205" t="s">
        <v>136</v>
      </c>
      <c r="E119" s="206" t="s">
        <v>1163</v>
      </c>
      <c r="F119" s="207" t="s">
        <v>1164</v>
      </c>
      <c r="G119" s="208" t="s">
        <v>1085</v>
      </c>
      <c r="H119" s="209">
        <v>1</v>
      </c>
      <c r="I119" s="210"/>
      <c r="J119" s="211">
        <f>ROUND(I119*H119,2)</f>
        <v>0</v>
      </c>
      <c r="K119" s="207" t="s">
        <v>19</v>
      </c>
      <c r="L119" s="45"/>
      <c r="M119" s="212" t="s">
        <v>19</v>
      </c>
      <c r="N119" s="213" t="s">
        <v>40</v>
      </c>
      <c r="O119" s="85"/>
      <c r="P119" s="214">
        <f>O119*H119</f>
        <v>0</v>
      </c>
      <c r="Q119" s="214">
        <v>0</v>
      </c>
      <c r="R119" s="214">
        <f>Q119*H119</f>
        <v>0</v>
      </c>
      <c r="S119" s="214">
        <v>0</v>
      </c>
      <c r="T119" s="215">
        <f>S119*H119</f>
        <v>0</v>
      </c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R119" s="216" t="s">
        <v>141</v>
      </c>
      <c r="AT119" s="216" t="s">
        <v>136</v>
      </c>
      <c r="AU119" s="216" t="s">
        <v>79</v>
      </c>
      <c r="AY119" s="18" t="s">
        <v>134</v>
      </c>
      <c r="BE119" s="217">
        <f>IF(N119="základní",J119,0)</f>
        <v>0</v>
      </c>
      <c r="BF119" s="217">
        <f>IF(N119="snížená",J119,0)</f>
        <v>0</v>
      </c>
      <c r="BG119" s="217">
        <f>IF(N119="zákl. přenesená",J119,0)</f>
        <v>0</v>
      </c>
      <c r="BH119" s="217">
        <f>IF(N119="sníž. přenesená",J119,0)</f>
        <v>0</v>
      </c>
      <c r="BI119" s="217">
        <f>IF(N119="nulová",J119,0)</f>
        <v>0</v>
      </c>
      <c r="BJ119" s="18" t="s">
        <v>77</v>
      </c>
      <c r="BK119" s="217">
        <f>ROUND(I119*H119,2)</f>
        <v>0</v>
      </c>
      <c r="BL119" s="18" t="s">
        <v>141</v>
      </c>
      <c r="BM119" s="216" t="s">
        <v>1165</v>
      </c>
    </row>
    <row r="120" s="2" customFormat="1" ht="16.5" customHeight="1">
      <c r="A120" s="39"/>
      <c r="B120" s="40"/>
      <c r="C120" s="205" t="s">
        <v>638</v>
      </c>
      <c r="D120" s="205" t="s">
        <v>136</v>
      </c>
      <c r="E120" s="206" t="s">
        <v>1166</v>
      </c>
      <c r="F120" s="207" t="s">
        <v>1167</v>
      </c>
      <c r="G120" s="208" t="s">
        <v>1085</v>
      </c>
      <c r="H120" s="209">
        <v>1</v>
      </c>
      <c r="I120" s="210"/>
      <c r="J120" s="211">
        <f>ROUND(I120*H120,2)</f>
        <v>0</v>
      </c>
      <c r="K120" s="207" t="s">
        <v>19</v>
      </c>
      <c r="L120" s="45"/>
      <c r="M120" s="212" t="s">
        <v>19</v>
      </c>
      <c r="N120" s="213" t="s">
        <v>40</v>
      </c>
      <c r="O120" s="85"/>
      <c r="P120" s="214">
        <f>O120*H120</f>
        <v>0</v>
      </c>
      <c r="Q120" s="214">
        <v>0</v>
      </c>
      <c r="R120" s="214">
        <f>Q120*H120</f>
        <v>0</v>
      </c>
      <c r="S120" s="214">
        <v>0</v>
      </c>
      <c r="T120" s="215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16" t="s">
        <v>141</v>
      </c>
      <c r="AT120" s="216" t="s">
        <v>136</v>
      </c>
      <c r="AU120" s="216" t="s">
        <v>79</v>
      </c>
      <c r="AY120" s="18" t="s">
        <v>134</v>
      </c>
      <c r="BE120" s="217">
        <f>IF(N120="základní",J120,0)</f>
        <v>0</v>
      </c>
      <c r="BF120" s="217">
        <f>IF(N120="snížená",J120,0)</f>
        <v>0</v>
      </c>
      <c r="BG120" s="217">
        <f>IF(N120="zákl. přenesená",J120,0)</f>
        <v>0</v>
      </c>
      <c r="BH120" s="217">
        <f>IF(N120="sníž. přenesená",J120,0)</f>
        <v>0</v>
      </c>
      <c r="BI120" s="217">
        <f>IF(N120="nulová",J120,0)</f>
        <v>0</v>
      </c>
      <c r="BJ120" s="18" t="s">
        <v>77</v>
      </c>
      <c r="BK120" s="217">
        <f>ROUND(I120*H120,2)</f>
        <v>0</v>
      </c>
      <c r="BL120" s="18" t="s">
        <v>141</v>
      </c>
      <c r="BM120" s="216" t="s">
        <v>1168</v>
      </c>
    </row>
    <row r="121" s="2" customFormat="1" ht="37.8" customHeight="1">
      <c r="A121" s="39"/>
      <c r="B121" s="40"/>
      <c r="C121" s="205" t="s">
        <v>303</v>
      </c>
      <c r="D121" s="205" t="s">
        <v>136</v>
      </c>
      <c r="E121" s="206" t="s">
        <v>1169</v>
      </c>
      <c r="F121" s="207" t="s">
        <v>1170</v>
      </c>
      <c r="G121" s="208" t="s">
        <v>1085</v>
      </c>
      <c r="H121" s="209">
        <v>1</v>
      </c>
      <c r="I121" s="210"/>
      <c r="J121" s="211">
        <f>ROUND(I121*H121,2)</f>
        <v>0</v>
      </c>
      <c r="K121" s="207" t="s">
        <v>19</v>
      </c>
      <c r="L121" s="45"/>
      <c r="M121" s="212" t="s">
        <v>19</v>
      </c>
      <c r="N121" s="213" t="s">
        <v>40</v>
      </c>
      <c r="O121" s="85"/>
      <c r="P121" s="214">
        <f>O121*H121</f>
        <v>0</v>
      </c>
      <c r="Q121" s="214">
        <v>0</v>
      </c>
      <c r="R121" s="214">
        <f>Q121*H121</f>
        <v>0</v>
      </c>
      <c r="S121" s="214">
        <v>0</v>
      </c>
      <c r="T121" s="215">
        <f>S121*H121</f>
        <v>0</v>
      </c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R121" s="216" t="s">
        <v>141</v>
      </c>
      <c r="AT121" s="216" t="s">
        <v>136</v>
      </c>
      <c r="AU121" s="216" t="s">
        <v>79</v>
      </c>
      <c r="AY121" s="18" t="s">
        <v>134</v>
      </c>
      <c r="BE121" s="217">
        <f>IF(N121="základní",J121,0)</f>
        <v>0</v>
      </c>
      <c r="BF121" s="217">
        <f>IF(N121="snížená",J121,0)</f>
        <v>0</v>
      </c>
      <c r="BG121" s="217">
        <f>IF(N121="zákl. přenesená",J121,0)</f>
        <v>0</v>
      </c>
      <c r="BH121" s="217">
        <f>IF(N121="sníž. přenesená",J121,0)</f>
        <v>0</v>
      </c>
      <c r="BI121" s="217">
        <f>IF(N121="nulová",J121,0)</f>
        <v>0</v>
      </c>
      <c r="BJ121" s="18" t="s">
        <v>77</v>
      </c>
      <c r="BK121" s="217">
        <f>ROUND(I121*H121,2)</f>
        <v>0</v>
      </c>
      <c r="BL121" s="18" t="s">
        <v>141</v>
      </c>
      <c r="BM121" s="216" t="s">
        <v>1171</v>
      </c>
    </row>
    <row r="122" s="2" customFormat="1" ht="16.5" customHeight="1">
      <c r="A122" s="39"/>
      <c r="B122" s="40"/>
      <c r="C122" s="205" t="s">
        <v>310</v>
      </c>
      <c r="D122" s="205" t="s">
        <v>136</v>
      </c>
      <c r="E122" s="206" t="s">
        <v>1172</v>
      </c>
      <c r="F122" s="207" t="s">
        <v>1173</v>
      </c>
      <c r="G122" s="208" t="s">
        <v>1085</v>
      </c>
      <c r="H122" s="209">
        <v>1</v>
      </c>
      <c r="I122" s="210"/>
      <c r="J122" s="211">
        <f>ROUND(I122*H122,2)</f>
        <v>0</v>
      </c>
      <c r="K122" s="207" t="s">
        <v>19</v>
      </c>
      <c r="L122" s="45"/>
      <c r="M122" s="212" t="s">
        <v>19</v>
      </c>
      <c r="N122" s="213" t="s">
        <v>40</v>
      </c>
      <c r="O122" s="85"/>
      <c r="P122" s="214">
        <f>O122*H122</f>
        <v>0</v>
      </c>
      <c r="Q122" s="214">
        <v>0</v>
      </c>
      <c r="R122" s="214">
        <f>Q122*H122</f>
        <v>0</v>
      </c>
      <c r="S122" s="214">
        <v>0</v>
      </c>
      <c r="T122" s="215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16" t="s">
        <v>141</v>
      </c>
      <c r="AT122" s="216" t="s">
        <v>136</v>
      </c>
      <c r="AU122" s="216" t="s">
        <v>79</v>
      </c>
      <c r="AY122" s="18" t="s">
        <v>134</v>
      </c>
      <c r="BE122" s="217">
        <f>IF(N122="základní",J122,0)</f>
        <v>0</v>
      </c>
      <c r="BF122" s="217">
        <f>IF(N122="snížená",J122,0)</f>
        <v>0</v>
      </c>
      <c r="BG122" s="217">
        <f>IF(N122="zákl. přenesená",J122,0)</f>
        <v>0</v>
      </c>
      <c r="BH122" s="217">
        <f>IF(N122="sníž. přenesená",J122,0)</f>
        <v>0</v>
      </c>
      <c r="BI122" s="217">
        <f>IF(N122="nulová",J122,0)</f>
        <v>0</v>
      </c>
      <c r="BJ122" s="18" t="s">
        <v>77</v>
      </c>
      <c r="BK122" s="217">
        <f>ROUND(I122*H122,2)</f>
        <v>0</v>
      </c>
      <c r="BL122" s="18" t="s">
        <v>141</v>
      </c>
      <c r="BM122" s="216" t="s">
        <v>1174</v>
      </c>
    </row>
    <row r="123" s="2" customFormat="1" ht="16.5" customHeight="1">
      <c r="A123" s="39"/>
      <c r="B123" s="40"/>
      <c r="C123" s="205" t="s">
        <v>316</v>
      </c>
      <c r="D123" s="205" t="s">
        <v>136</v>
      </c>
      <c r="E123" s="206" t="s">
        <v>1175</v>
      </c>
      <c r="F123" s="207" t="s">
        <v>1176</v>
      </c>
      <c r="G123" s="208" t="s">
        <v>1085</v>
      </c>
      <c r="H123" s="209">
        <v>1</v>
      </c>
      <c r="I123" s="210"/>
      <c r="J123" s="211">
        <f>ROUND(I123*H123,2)</f>
        <v>0</v>
      </c>
      <c r="K123" s="207" t="s">
        <v>19</v>
      </c>
      <c r="L123" s="45"/>
      <c r="M123" s="212" t="s">
        <v>19</v>
      </c>
      <c r="N123" s="213" t="s">
        <v>40</v>
      </c>
      <c r="O123" s="85"/>
      <c r="P123" s="214">
        <f>O123*H123</f>
        <v>0</v>
      </c>
      <c r="Q123" s="214">
        <v>0</v>
      </c>
      <c r="R123" s="214">
        <f>Q123*H123</f>
        <v>0</v>
      </c>
      <c r="S123" s="214">
        <v>0</v>
      </c>
      <c r="T123" s="215">
        <f>S123*H123</f>
        <v>0</v>
      </c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R123" s="216" t="s">
        <v>141</v>
      </c>
      <c r="AT123" s="216" t="s">
        <v>136</v>
      </c>
      <c r="AU123" s="216" t="s">
        <v>79</v>
      </c>
      <c r="AY123" s="18" t="s">
        <v>134</v>
      </c>
      <c r="BE123" s="217">
        <f>IF(N123="základní",J123,0)</f>
        <v>0</v>
      </c>
      <c r="BF123" s="217">
        <f>IF(N123="snížená",J123,0)</f>
        <v>0</v>
      </c>
      <c r="BG123" s="217">
        <f>IF(N123="zákl. přenesená",J123,0)</f>
        <v>0</v>
      </c>
      <c r="BH123" s="217">
        <f>IF(N123="sníž. přenesená",J123,0)</f>
        <v>0</v>
      </c>
      <c r="BI123" s="217">
        <f>IF(N123="nulová",J123,0)</f>
        <v>0</v>
      </c>
      <c r="BJ123" s="18" t="s">
        <v>77</v>
      </c>
      <c r="BK123" s="217">
        <f>ROUND(I123*H123,2)</f>
        <v>0</v>
      </c>
      <c r="BL123" s="18" t="s">
        <v>141</v>
      </c>
      <c r="BM123" s="216" t="s">
        <v>1177</v>
      </c>
    </row>
    <row r="124" s="2" customFormat="1" ht="44.25" customHeight="1">
      <c r="A124" s="39"/>
      <c r="B124" s="40"/>
      <c r="C124" s="205" t="s">
        <v>246</v>
      </c>
      <c r="D124" s="205" t="s">
        <v>136</v>
      </c>
      <c r="E124" s="206" t="s">
        <v>1178</v>
      </c>
      <c r="F124" s="207" t="s">
        <v>1179</v>
      </c>
      <c r="G124" s="208" t="s">
        <v>1085</v>
      </c>
      <c r="H124" s="209">
        <v>1</v>
      </c>
      <c r="I124" s="210"/>
      <c r="J124" s="211">
        <f>ROUND(I124*H124,2)</f>
        <v>0</v>
      </c>
      <c r="K124" s="207" t="s">
        <v>19</v>
      </c>
      <c r="L124" s="45"/>
      <c r="M124" s="271" t="s">
        <v>19</v>
      </c>
      <c r="N124" s="272" t="s">
        <v>40</v>
      </c>
      <c r="O124" s="259"/>
      <c r="P124" s="273">
        <f>O124*H124</f>
        <v>0</v>
      </c>
      <c r="Q124" s="273">
        <v>0</v>
      </c>
      <c r="R124" s="273">
        <f>Q124*H124</f>
        <v>0</v>
      </c>
      <c r="S124" s="273">
        <v>0</v>
      </c>
      <c r="T124" s="274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16" t="s">
        <v>141</v>
      </c>
      <c r="AT124" s="216" t="s">
        <v>136</v>
      </c>
      <c r="AU124" s="216" t="s">
        <v>79</v>
      </c>
      <c r="AY124" s="18" t="s">
        <v>134</v>
      </c>
      <c r="BE124" s="217">
        <f>IF(N124="základní",J124,0)</f>
        <v>0</v>
      </c>
      <c r="BF124" s="217">
        <f>IF(N124="snížená",J124,0)</f>
        <v>0</v>
      </c>
      <c r="BG124" s="217">
        <f>IF(N124="zákl. přenesená",J124,0)</f>
        <v>0</v>
      </c>
      <c r="BH124" s="217">
        <f>IF(N124="sníž. přenesená",J124,0)</f>
        <v>0</v>
      </c>
      <c r="BI124" s="217">
        <f>IF(N124="nulová",J124,0)</f>
        <v>0</v>
      </c>
      <c r="BJ124" s="18" t="s">
        <v>77</v>
      </c>
      <c r="BK124" s="217">
        <f>ROUND(I124*H124,2)</f>
        <v>0</v>
      </c>
      <c r="BL124" s="18" t="s">
        <v>141</v>
      </c>
      <c r="BM124" s="216" t="s">
        <v>1180</v>
      </c>
    </row>
    <row r="125" s="2" customFormat="1" ht="6.96" customHeight="1">
      <c r="A125" s="39"/>
      <c r="B125" s="60"/>
      <c r="C125" s="61"/>
      <c r="D125" s="61"/>
      <c r="E125" s="61"/>
      <c r="F125" s="61"/>
      <c r="G125" s="61"/>
      <c r="H125" s="61"/>
      <c r="I125" s="61"/>
      <c r="J125" s="61"/>
      <c r="K125" s="61"/>
      <c r="L125" s="45"/>
      <c r="M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</row>
  </sheetData>
  <sheetProtection sheet="1" autoFilter="0" formatColumns="0" formatRows="0" objects="1" scenarios="1" spinCount="100000" saltValue="EnAX+cKqfEEJKluS/TAakS1BLBfKCkV6ErJ8tOu0raS3nDN7rPB9SIS9Olgp9UIxdWw03zTeARw0SsR8YQd//Q==" hashValue="2ouH5t9RqsJzTviBoSuAQ7+esHkFBsErWlFKa2k96cril40EhOoS7iaO0chPcK2UBGGRbUMv6ECWFtrQkeTYKg==" algorithmName="SHA-512" password="CC35"/>
  <autoFilter ref="C82:K124"/>
  <mergeCells count="9">
    <mergeCell ref="E7:H7"/>
    <mergeCell ref="E9:H9"/>
    <mergeCell ref="E18:H18"/>
    <mergeCell ref="E27:H27"/>
    <mergeCell ref="E48:H48"/>
    <mergeCell ref="E50:H50"/>
    <mergeCell ref="E73:H73"/>
    <mergeCell ref="E75:H75"/>
    <mergeCell ref="L2:V2"/>
  </mergeCells>
  <hyperlinks>
    <hyperlink ref="F113" r:id="rId1" display="https://podminky.urs.cz/item/CS_URS_2021_01/011114000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101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21"/>
      <c r="AT3" s="18" t="s">
        <v>79</v>
      </c>
    </row>
    <row r="4" s="1" customFormat="1" ht="24.96" customHeight="1">
      <c r="B4" s="21"/>
      <c r="D4" s="131" t="s">
        <v>102</v>
      </c>
      <c r="L4" s="21"/>
      <c r="M4" s="132" t="s">
        <v>10</v>
      </c>
      <c r="AT4" s="18" t="s">
        <v>4</v>
      </c>
    </row>
    <row r="5" s="1" customFormat="1" ht="6.96" customHeight="1">
      <c r="B5" s="21"/>
      <c r="L5" s="21"/>
    </row>
    <row r="6" s="1" customFormat="1" ht="12" customHeight="1">
      <c r="B6" s="21"/>
      <c r="D6" s="133" t="s">
        <v>16</v>
      </c>
      <c r="L6" s="21"/>
    </row>
    <row r="7" s="1" customFormat="1" ht="16.5" customHeight="1">
      <c r="B7" s="21"/>
      <c r="E7" s="134" t="str">
        <f>'Rekapitulace stavby'!K6</f>
        <v>Hospodaření se srážkovými vodami na území obce Skřípov</v>
      </c>
      <c r="F7" s="133"/>
      <c r="G7" s="133"/>
      <c r="H7" s="133"/>
      <c r="L7" s="21"/>
    </row>
    <row r="8" s="2" customFormat="1" ht="12" customHeight="1">
      <c r="A8" s="39"/>
      <c r="B8" s="45"/>
      <c r="C8" s="39"/>
      <c r="D8" s="133" t="s">
        <v>103</v>
      </c>
      <c r="E8" s="39"/>
      <c r="F8" s="39"/>
      <c r="G8" s="39"/>
      <c r="H8" s="39"/>
      <c r="I8" s="39"/>
      <c r="J8" s="39"/>
      <c r="K8" s="39"/>
      <c r="L8" s="135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6.5" customHeight="1">
      <c r="A9" s="39"/>
      <c r="B9" s="45"/>
      <c r="C9" s="39"/>
      <c r="D9" s="39"/>
      <c r="E9" s="136" t="s">
        <v>1181</v>
      </c>
      <c r="F9" s="39"/>
      <c r="G9" s="39"/>
      <c r="H9" s="39"/>
      <c r="I9" s="39"/>
      <c r="J9" s="39"/>
      <c r="K9" s="39"/>
      <c r="L9" s="135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>
      <c r="A10" s="39"/>
      <c r="B10" s="45"/>
      <c r="C10" s="39"/>
      <c r="D10" s="39"/>
      <c r="E10" s="39"/>
      <c r="F10" s="39"/>
      <c r="G10" s="39"/>
      <c r="H10" s="39"/>
      <c r="I10" s="39"/>
      <c r="J10" s="39"/>
      <c r="K10" s="39"/>
      <c r="L10" s="135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2" customHeight="1">
      <c r="A11" s="39"/>
      <c r="B11" s="45"/>
      <c r="C11" s="39"/>
      <c r="D11" s="133" t="s">
        <v>18</v>
      </c>
      <c r="E11" s="39"/>
      <c r="F11" s="137" t="s">
        <v>19</v>
      </c>
      <c r="G11" s="39"/>
      <c r="H11" s="39"/>
      <c r="I11" s="133" t="s">
        <v>20</v>
      </c>
      <c r="J11" s="137" t="s">
        <v>19</v>
      </c>
      <c r="K11" s="39"/>
      <c r="L11" s="135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33" t="s">
        <v>21</v>
      </c>
      <c r="E12" s="39"/>
      <c r="F12" s="137" t="s">
        <v>22</v>
      </c>
      <c r="G12" s="39"/>
      <c r="H12" s="39"/>
      <c r="I12" s="133" t="s">
        <v>23</v>
      </c>
      <c r="J12" s="138" t="str">
        <f>'Rekapitulace stavby'!AN8</f>
        <v>22. 11. 2022</v>
      </c>
      <c r="K12" s="39"/>
      <c r="L12" s="135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0.8" customHeight="1">
      <c r="A13" s="39"/>
      <c r="B13" s="45"/>
      <c r="C13" s="39"/>
      <c r="D13" s="39"/>
      <c r="E13" s="39"/>
      <c r="F13" s="39"/>
      <c r="G13" s="39"/>
      <c r="H13" s="39"/>
      <c r="I13" s="39"/>
      <c r="J13" s="39"/>
      <c r="K13" s="39"/>
      <c r="L13" s="135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12" customHeight="1">
      <c r="A14" s="39"/>
      <c r="B14" s="45"/>
      <c r="C14" s="39"/>
      <c r="D14" s="133" t="s">
        <v>25</v>
      </c>
      <c r="E14" s="39"/>
      <c r="F14" s="39"/>
      <c r="G14" s="39"/>
      <c r="H14" s="39"/>
      <c r="I14" s="133" t="s">
        <v>26</v>
      </c>
      <c r="J14" s="137" t="str">
        <f>IF('Rekapitulace stavby'!AN10="","",'Rekapitulace stavby'!AN10)</f>
        <v/>
      </c>
      <c r="K14" s="39"/>
      <c r="L14" s="135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8" customHeight="1">
      <c r="A15" s="39"/>
      <c r="B15" s="45"/>
      <c r="C15" s="39"/>
      <c r="D15" s="39"/>
      <c r="E15" s="137" t="str">
        <f>IF('Rekapitulace stavby'!E11="","",'Rekapitulace stavby'!E11)</f>
        <v xml:space="preserve"> </v>
      </c>
      <c r="F15" s="39"/>
      <c r="G15" s="39"/>
      <c r="H15" s="39"/>
      <c r="I15" s="133" t="s">
        <v>27</v>
      </c>
      <c r="J15" s="137" t="str">
        <f>IF('Rekapitulace stavby'!AN11="","",'Rekapitulace stavby'!AN11)</f>
        <v/>
      </c>
      <c r="K15" s="39"/>
      <c r="L15" s="135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6.96" customHeight="1">
      <c r="A16" s="39"/>
      <c r="B16" s="45"/>
      <c r="C16" s="39"/>
      <c r="D16" s="39"/>
      <c r="E16" s="39"/>
      <c r="F16" s="39"/>
      <c r="G16" s="39"/>
      <c r="H16" s="39"/>
      <c r="I16" s="39"/>
      <c r="J16" s="39"/>
      <c r="K16" s="39"/>
      <c r="L16" s="135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12" customHeight="1">
      <c r="A17" s="39"/>
      <c r="B17" s="45"/>
      <c r="C17" s="39"/>
      <c r="D17" s="133" t="s">
        <v>28</v>
      </c>
      <c r="E17" s="39"/>
      <c r="F17" s="39"/>
      <c r="G17" s="39"/>
      <c r="H17" s="39"/>
      <c r="I17" s="133" t="s">
        <v>26</v>
      </c>
      <c r="J17" s="34" t="str">
        <f>'Rekapitulace stavby'!AN13</f>
        <v>Vyplň údaj</v>
      </c>
      <c r="K17" s="39"/>
      <c r="L17" s="135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8" customHeight="1">
      <c r="A18" s="39"/>
      <c r="B18" s="45"/>
      <c r="C18" s="39"/>
      <c r="D18" s="39"/>
      <c r="E18" s="34" t="str">
        <f>'Rekapitulace stavby'!E14</f>
        <v>Vyplň údaj</v>
      </c>
      <c r="F18" s="137"/>
      <c r="G18" s="137"/>
      <c r="H18" s="137"/>
      <c r="I18" s="133" t="s">
        <v>27</v>
      </c>
      <c r="J18" s="34" t="str">
        <f>'Rekapitulace stavby'!AN14</f>
        <v>Vyplň údaj</v>
      </c>
      <c r="K18" s="39"/>
      <c r="L18" s="135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6.96" customHeight="1">
      <c r="A19" s="39"/>
      <c r="B19" s="45"/>
      <c r="C19" s="39"/>
      <c r="D19" s="39"/>
      <c r="E19" s="39"/>
      <c r="F19" s="39"/>
      <c r="G19" s="39"/>
      <c r="H19" s="39"/>
      <c r="I19" s="39"/>
      <c r="J19" s="39"/>
      <c r="K19" s="39"/>
      <c r="L19" s="135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12" customHeight="1">
      <c r="A20" s="39"/>
      <c r="B20" s="45"/>
      <c r="C20" s="39"/>
      <c r="D20" s="133" t="s">
        <v>30</v>
      </c>
      <c r="E20" s="39"/>
      <c r="F20" s="39"/>
      <c r="G20" s="39"/>
      <c r="H20" s="39"/>
      <c r="I20" s="133" t="s">
        <v>26</v>
      </c>
      <c r="J20" s="137" t="str">
        <f>IF('Rekapitulace stavby'!AN16="","",'Rekapitulace stavby'!AN16)</f>
        <v/>
      </c>
      <c r="K20" s="39"/>
      <c r="L20" s="135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8" customHeight="1">
      <c r="A21" s="39"/>
      <c r="B21" s="45"/>
      <c r="C21" s="39"/>
      <c r="D21" s="39"/>
      <c r="E21" s="137" t="str">
        <f>IF('Rekapitulace stavby'!E17="","",'Rekapitulace stavby'!E17)</f>
        <v xml:space="preserve"> </v>
      </c>
      <c r="F21" s="39"/>
      <c r="G21" s="39"/>
      <c r="H21" s="39"/>
      <c r="I21" s="133" t="s">
        <v>27</v>
      </c>
      <c r="J21" s="137" t="str">
        <f>IF('Rekapitulace stavby'!AN17="","",'Rekapitulace stavby'!AN17)</f>
        <v/>
      </c>
      <c r="K21" s="39"/>
      <c r="L21" s="135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6.96" customHeight="1">
      <c r="A22" s="39"/>
      <c r="B22" s="45"/>
      <c r="C22" s="39"/>
      <c r="D22" s="39"/>
      <c r="E22" s="39"/>
      <c r="F22" s="39"/>
      <c r="G22" s="39"/>
      <c r="H22" s="39"/>
      <c r="I22" s="39"/>
      <c r="J22" s="39"/>
      <c r="K22" s="39"/>
      <c r="L22" s="135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12" customHeight="1">
      <c r="A23" s="39"/>
      <c r="B23" s="45"/>
      <c r="C23" s="39"/>
      <c r="D23" s="133" t="s">
        <v>32</v>
      </c>
      <c r="E23" s="39"/>
      <c r="F23" s="39"/>
      <c r="G23" s="39"/>
      <c r="H23" s="39"/>
      <c r="I23" s="133" t="s">
        <v>26</v>
      </c>
      <c r="J23" s="137" t="str">
        <f>IF('Rekapitulace stavby'!AN19="","",'Rekapitulace stavby'!AN19)</f>
        <v/>
      </c>
      <c r="K23" s="39"/>
      <c r="L23" s="135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8" customHeight="1">
      <c r="A24" s="39"/>
      <c r="B24" s="45"/>
      <c r="C24" s="39"/>
      <c r="D24" s="39"/>
      <c r="E24" s="137" t="str">
        <f>IF('Rekapitulace stavby'!E20="","",'Rekapitulace stavby'!E20)</f>
        <v xml:space="preserve"> </v>
      </c>
      <c r="F24" s="39"/>
      <c r="G24" s="39"/>
      <c r="H24" s="39"/>
      <c r="I24" s="133" t="s">
        <v>27</v>
      </c>
      <c r="J24" s="137" t="str">
        <f>IF('Rekapitulace stavby'!AN20="","",'Rekapitulace stavby'!AN20)</f>
        <v/>
      </c>
      <c r="K24" s="39"/>
      <c r="L24" s="135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2" customFormat="1" ht="6.96" customHeight="1">
      <c r="A25" s="39"/>
      <c r="B25" s="45"/>
      <c r="C25" s="39"/>
      <c r="D25" s="39"/>
      <c r="E25" s="39"/>
      <c r="F25" s="39"/>
      <c r="G25" s="39"/>
      <c r="H25" s="39"/>
      <c r="I25" s="39"/>
      <c r="J25" s="39"/>
      <c r="K25" s="39"/>
      <c r="L25" s="135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</row>
    <row r="26" s="2" customFormat="1" ht="12" customHeight="1">
      <c r="A26" s="39"/>
      <c r="B26" s="45"/>
      <c r="C26" s="39"/>
      <c r="D26" s="133" t="s">
        <v>33</v>
      </c>
      <c r="E26" s="39"/>
      <c r="F26" s="39"/>
      <c r="G26" s="39"/>
      <c r="H26" s="39"/>
      <c r="I26" s="39"/>
      <c r="J26" s="39"/>
      <c r="K26" s="39"/>
      <c r="L26" s="135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8" customFormat="1" ht="16.5" customHeight="1">
      <c r="A27" s="139"/>
      <c r="B27" s="140"/>
      <c r="C27" s="139"/>
      <c r="D27" s="139"/>
      <c r="E27" s="141" t="s">
        <v>19</v>
      </c>
      <c r="F27" s="141"/>
      <c r="G27" s="141"/>
      <c r="H27" s="141"/>
      <c r="I27" s="139"/>
      <c r="J27" s="139"/>
      <c r="K27" s="139"/>
      <c r="L27" s="142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</row>
    <row r="28" s="2" customFormat="1" ht="6.96" customHeight="1">
      <c r="A28" s="39"/>
      <c r="B28" s="45"/>
      <c r="C28" s="39"/>
      <c r="D28" s="39"/>
      <c r="E28" s="39"/>
      <c r="F28" s="39"/>
      <c r="G28" s="39"/>
      <c r="H28" s="39"/>
      <c r="I28" s="39"/>
      <c r="J28" s="39"/>
      <c r="K28" s="39"/>
      <c r="L28" s="135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43"/>
      <c r="E29" s="143"/>
      <c r="F29" s="143"/>
      <c r="G29" s="143"/>
      <c r="H29" s="143"/>
      <c r="I29" s="143"/>
      <c r="J29" s="143"/>
      <c r="K29" s="143"/>
      <c r="L29" s="135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25.44" customHeight="1">
      <c r="A30" s="39"/>
      <c r="B30" s="45"/>
      <c r="C30" s="39"/>
      <c r="D30" s="144" t="s">
        <v>35</v>
      </c>
      <c r="E30" s="39"/>
      <c r="F30" s="39"/>
      <c r="G30" s="39"/>
      <c r="H30" s="39"/>
      <c r="I30" s="39"/>
      <c r="J30" s="145">
        <f>ROUND(J81, 2)</f>
        <v>0</v>
      </c>
      <c r="K30" s="39"/>
      <c r="L30" s="135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6.96" customHeight="1">
      <c r="A31" s="39"/>
      <c r="B31" s="45"/>
      <c r="C31" s="39"/>
      <c r="D31" s="143"/>
      <c r="E31" s="143"/>
      <c r="F31" s="143"/>
      <c r="G31" s="143"/>
      <c r="H31" s="143"/>
      <c r="I31" s="143"/>
      <c r="J31" s="143"/>
      <c r="K31" s="143"/>
      <c r="L31" s="135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39"/>
      <c r="F32" s="146" t="s">
        <v>37</v>
      </c>
      <c r="G32" s="39"/>
      <c r="H32" s="39"/>
      <c r="I32" s="146" t="s">
        <v>36</v>
      </c>
      <c r="J32" s="146" t="s">
        <v>38</v>
      </c>
      <c r="K32" s="39"/>
      <c r="L32" s="135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s="2" customFormat="1" ht="14.4" customHeight="1">
      <c r="A33" s="39"/>
      <c r="B33" s="45"/>
      <c r="C33" s="39"/>
      <c r="D33" s="147" t="s">
        <v>39</v>
      </c>
      <c r="E33" s="133" t="s">
        <v>40</v>
      </c>
      <c r="F33" s="148">
        <f>ROUND((SUM(BE81:BE117)),  2)</f>
        <v>0</v>
      </c>
      <c r="G33" s="39"/>
      <c r="H33" s="39"/>
      <c r="I33" s="149">
        <v>0.20999999999999999</v>
      </c>
      <c r="J33" s="148">
        <f>ROUND(((SUM(BE81:BE117))*I33),  2)</f>
        <v>0</v>
      </c>
      <c r="K33" s="39"/>
      <c r="L33" s="135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s="2" customFormat="1" ht="14.4" customHeight="1">
      <c r="A34" s="39"/>
      <c r="B34" s="45"/>
      <c r="C34" s="39"/>
      <c r="D34" s="39"/>
      <c r="E34" s="133" t="s">
        <v>41</v>
      </c>
      <c r="F34" s="148">
        <f>ROUND((SUM(BF81:BF117)),  2)</f>
        <v>0</v>
      </c>
      <c r="G34" s="39"/>
      <c r="H34" s="39"/>
      <c r="I34" s="149">
        <v>0.14999999999999999</v>
      </c>
      <c r="J34" s="148">
        <f>ROUND(((SUM(BF81:BF117))*I34),  2)</f>
        <v>0</v>
      </c>
      <c r="K34" s="39"/>
      <c r="L34" s="135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33" t="s">
        <v>42</v>
      </c>
      <c r="F35" s="148">
        <f>ROUND((SUM(BG81:BG117)),  2)</f>
        <v>0</v>
      </c>
      <c r="G35" s="39"/>
      <c r="H35" s="39"/>
      <c r="I35" s="149">
        <v>0.20999999999999999</v>
      </c>
      <c r="J35" s="148">
        <f>0</f>
        <v>0</v>
      </c>
      <c r="K35" s="39"/>
      <c r="L35" s="135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hidden="1" s="2" customFormat="1" ht="14.4" customHeight="1">
      <c r="A36" s="39"/>
      <c r="B36" s="45"/>
      <c r="C36" s="39"/>
      <c r="D36" s="39"/>
      <c r="E36" s="133" t="s">
        <v>43</v>
      </c>
      <c r="F36" s="148">
        <f>ROUND((SUM(BH81:BH117)),  2)</f>
        <v>0</v>
      </c>
      <c r="G36" s="39"/>
      <c r="H36" s="39"/>
      <c r="I36" s="149">
        <v>0.14999999999999999</v>
      </c>
      <c r="J36" s="148">
        <f>0</f>
        <v>0</v>
      </c>
      <c r="K36" s="39"/>
      <c r="L36" s="135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hidden="1" s="2" customFormat="1" ht="14.4" customHeight="1">
      <c r="A37" s="39"/>
      <c r="B37" s="45"/>
      <c r="C37" s="39"/>
      <c r="D37" s="39"/>
      <c r="E37" s="133" t="s">
        <v>44</v>
      </c>
      <c r="F37" s="148">
        <f>ROUND((SUM(BI81:BI117)),  2)</f>
        <v>0</v>
      </c>
      <c r="G37" s="39"/>
      <c r="H37" s="39"/>
      <c r="I37" s="149">
        <v>0</v>
      </c>
      <c r="J37" s="148">
        <f>0</f>
        <v>0</v>
      </c>
      <c r="K37" s="39"/>
      <c r="L37" s="135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6.96" customHeight="1">
      <c r="A38" s="39"/>
      <c r="B38" s="45"/>
      <c r="C38" s="39"/>
      <c r="D38" s="39"/>
      <c r="E38" s="39"/>
      <c r="F38" s="39"/>
      <c r="G38" s="39"/>
      <c r="H38" s="39"/>
      <c r="I38" s="39"/>
      <c r="J38" s="39"/>
      <c r="K38" s="39"/>
      <c r="L38" s="135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39" s="2" customFormat="1" ht="25.44" customHeight="1">
      <c r="A39" s="39"/>
      <c r="B39" s="45"/>
      <c r="C39" s="150"/>
      <c r="D39" s="151" t="s">
        <v>45</v>
      </c>
      <c r="E39" s="152"/>
      <c r="F39" s="152"/>
      <c r="G39" s="153" t="s">
        <v>46</v>
      </c>
      <c r="H39" s="154" t="s">
        <v>47</v>
      </c>
      <c r="I39" s="152"/>
      <c r="J39" s="155">
        <f>SUM(J30:J37)</f>
        <v>0</v>
      </c>
      <c r="K39" s="156"/>
      <c r="L39" s="135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</row>
    <row r="40" s="2" customFormat="1" ht="14.4" customHeight="1">
      <c r="A40" s="39"/>
      <c r="B40" s="157"/>
      <c r="C40" s="158"/>
      <c r="D40" s="158"/>
      <c r="E40" s="158"/>
      <c r="F40" s="158"/>
      <c r="G40" s="158"/>
      <c r="H40" s="158"/>
      <c r="I40" s="158"/>
      <c r="J40" s="158"/>
      <c r="K40" s="158"/>
      <c r="L40" s="135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</row>
    <row r="44" s="2" customFormat="1" ht="6.96" customHeight="1">
      <c r="A44" s="39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35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24.96" customHeight="1">
      <c r="A45" s="39"/>
      <c r="B45" s="40"/>
      <c r="C45" s="24" t="s">
        <v>105</v>
      </c>
      <c r="D45" s="41"/>
      <c r="E45" s="41"/>
      <c r="F45" s="41"/>
      <c r="G45" s="41"/>
      <c r="H45" s="41"/>
      <c r="I45" s="41"/>
      <c r="J45" s="41"/>
      <c r="K45" s="41"/>
      <c r="L45" s="135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135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12" customHeight="1">
      <c r="A47" s="39"/>
      <c r="B47" s="40"/>
      <c r="C47" s="33" t="s">
        <v>16</v>
      </c>
      <c r="D47" s="41"/>
      <c r="E47" s="41"/>
      <c r="F47" s="41"/>
      <c r="G47" s="41"/>
      <c r="H47" s="41"/>
      <c r="I47" s="41"/>
      <c r="J47" s="41"/>
      <c r="K47" s="41"/>
      <c r="L47" s="135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6.5" customHeight="1">
      <c r="A48" s="39"/>
      <c r="B48" s="40"/>
      <c r="C48" s="41"/>
      <c r="D48" s="41"/>
      <c r="E48" s="161" t="str">
        <f>E7</f>
        <v>Hospodaření se srážkovými vodami na území obce Skřípov</v>
      </c>
      <c r="F48" s="33"/>
      <c r="G48" s="33"/>
      <c r="H48" s="33"/>
      <c r="I48" s="41"/>
      <c r="J48" s="41"/>
      <c r="K48" s="41"/>
      <c r="L48" s="135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12" customHeight="1">
      <c r="A49" s="39"/>
      <c r="B49" s="40"/>
      <c r="C49" s="33" t="s">
        <v>103</v>
      </c>
      <c r="D49" s="41"/>
      <c r="E49" s="41"/>
      <c r="F49" s="41"/>
      <c r="G49" s="41"/>
      <c r="H49" s="41"/>
      <c r="I49" s="41"/>
      <c r="J49" s="41"/>
      <c r="K49" s="41"/>
      <c r="L49" s="135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6.5" customHeight="1">
      <c r="A50" s="39"/>
      <c r="B50" s="40"/>
      <c r="C50" s="41"/>
      <c r="D50" s="41"/>
      <c r="E50" s="70" t="str">
        <f>E9</f>
        <v>S0 07 - Náhradní výsadba</v>
      </c>
      <c r="F50" s="41"/>
      <c r="G50" s="41"/>
      <c r="H50" s="41"/>
      <c r="I50" s="41"/>
      <c r="J50" s="41"/>
      <c r="K50" s="41"/>
      <c r="L50" s="135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6.96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135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2" customHeight="1">
      <c r="A52" s="39"/>
      <c r="B52" s="40"/>
      <c r="C52" s="33" t="s">
        <v>21</v>
      </c>
      <c r="D52" s="41"/>
      <c r="E52" s="41"/>
      <c r="F52" s="28" t="str">
        <f>F12</f>
        <v xml:space="preserve"> </v>
      </c>
      <c r="G52" s="41"/>
      <c r="H52" s="41"/>
      <c r="I52" s="33" t="s">
        <v>23</v>
      </c>
      <c r="J52" s="73" t="str">
        <f>IF(J12="","",J12)</f>
        <v>22. 11. 2022</v>
      </c>
      <c r="K52" s="41"/>
      <c r="L52" s="135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6.96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135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5.15" customHeight="1">
      <c r="A54" s="39"/>
      <c r="B54" s="40"/>
      <c r="C54" s="33" t="s">
        <v>25</v>
      </c>
      <c r="D54" s="41"/>
      <c r="E54" s="41"/>
      <c r="F54" s="28" t="str">
        <f>E15</f>
        <v xml:space="preserve"> </v>
      </c>
      <c r="G54" s="41"/>
      <c r="H54" s="41"/>
      <c r="I54" s="33" t="s">
        <v>30</v>
      </c>
      <c r="J54" s="37" t="str">
        <f>E21</f>
        <v xml:space="preserve"> </v>
      </c>
      <c r="K54" s="41"/>
      <c r="L54" s="135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15.15" customHeight="1">
      <c r="A55" s="39"/>
      <c r="B55" s="40"/>
      <c r="C55" s="33" t="s">
        <v>28</v>
      </c>
      <c r="D55" s="41"/>
      <c r="E55" s="41"/>
      <c r="F55" s="28" t="str">
        <f>IF(E18="","",E18)</f>
        <v>Vyplň údaj</v>
      </c>
      <c r="G55" s="41"/>
      <c r="H55" s="41"/>
      <c r="I55" s="33" t="s">
        <v>32</v>
      </c>
      <c r="J55" s="37" t="str">
        <f>E24</f>
        <v xml:space="preserve"> </v>
      </c>
      <c r="K55" s="41"/>
      <c r="L55" s="135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</row>
    <row r="56" s="2" customFormat="1" ht="10.32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135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</row>
    <row r="57" s="2" customFormat="1" ht="29.28" customHeight="1">
      <c r="A57" s="39"/>
      <c r="B57" s="40"/>
      <c r="C57" s="162" t="s">
        <v>106</v>
      </c>
      <c r="D57" s="163"/>
      <c r="E57" s="163"/>
      <c r="F57" s="163"/>
      <c r="G57" s="163"/>
      <c r="H57" s="163"/>
      <c r="I57" s="163"/>
      <c r="J57" s="164" t="s">
        <v>107</v>
      </c>
      <c r="K57" s="163"/>
      <c r="L57" s="135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</row>
    <row r="58" s="2" customFormat="1" ht="10.32" customHeight="1">
      <c r="A58" s="39"/>
      <c r="B58" s="40"/>
      <c r="C58" s="41"/>
      <c r="D58" s="41"/>
      <c r="E58" s="41"/>
      <c r="F58" s="41"/>
      <c r="G58" s="41"/>
      <c r="H58" s="41"/>
      <c r="I58" s="41"/>
      <c r="J58" s="41"/>
      <c r="K58" s="41"/>
      <c r="L58" s="135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</row>
    <row r="59" s="2" customFormat="1" ht="22.8" customHeight="1">
      <c r="A59" s="39"/>
      <c r="B59" s="40"/>
      <c r="C59" s="165" t="s">
        <v>67</v>
      </c>
      <c r="D59" s="41"/>
      <c r="E59" s="41"/>
      <c r="F59" s="41"/>
      <c r="G59" s="41"/>
      <c r="H59" s="41"/>
      <c r="I59" s="41"/>
      <c r="J59" s="103">
        <f>J81</f>
        <v>0</v>
      </c>
      <c r="K59" s="41"/>
      <c r="L59" s="135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U59" s="18" t="s">
        <v>108</v>
      </c>
    </row>
    <row r="60" s="9" customFormat="1" ht="24.96" customHeight="1">
      <c r="A60" s="9"/>
      <c r="B60" s="166"/>
      <c r="C60" s="167"/>
      <c r="D60" s="168" t="s">
        <v>109</v>
      </c>
      <c r="E60" s="169"/>
      <c r="F60" s="169"/>
      <c r="G60" s="169"/>
      <c r="H60" s="169"/>
      <c r="I60" s="169"/>
      <c r="J60" s="170">
        <f>J82</f>
        <v>0</v>
      </c>
      <c r="K60" s="167"/>
      <c r="L60" s="17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2"/>
      <c r="C61" s="173"/>
      <c r="D61" s="174" t="s">
        <v>110</v>
      </c>
      <c r="E61" s="175"/>
      <c r="F61" s="175"/>
      <c r="G61" s="175"/>
      <c r="H61" s="175"/>
      <c r="I61" s="175"/>
      <c r="J61" s="176">
        <f>J83</f>
        <v>0</v>
      </c>
      <c r="K61" s="173"/>
      <c r="L61" s="177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9"/>
      <c r="B62" s="40"/>
      <c r="C62" s="41"/>
      <c r="D62" s="41"/>
      <c r="E62" s="41"/>
      <c r="F62" s="41"/>
      <c r="G62" s="41"/>
      <c r="H62" s="41"/>
      <c r="I62" s="41"/>
      <c r="J62" s="41"/>
      <c r="K62" s="41"/>
      <c r="L62" s="135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</row>
    <row r="63" s="2" customFormat="1" ht="6.96" customHeight="1">
      <c r="A63" s="39"/>
      <c r="B63" s="60"/>
      <c r="C63" s="61"/>
      <c r="D63" s="61"/>
      <c r="E63" s="61"/>
      <c r="F63" s="61"/>
      <c r="G63" s="61"/>
      <c r="H63" s="61"/>
      <c r="I63" s="61"/>
      <c r="J63" s="61"/>
      <c r="K63" s="61"/>
      <c r="L63" s="135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</row>
    <row r="67" s="2" customFormat="1" ht="6.96" customHeight="1">
      <c r="A67" s="39"/>
      <c r="B67" s="62"/>
      <c r="C67" s="63"/>
      <c r="D67" s="63"/>
      <c r="E67" s="63"/>
      <c r="F67" s="63"/>
      <c r="G67" s="63"/>
      <c r="H67" s="63"/>
      <c r="I67" s="63"/>
      <c r="J67" s="63"/>
      <c r="K67" s="63"/>
      <c r="L67" s="135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</row>
    <row r="68" s="2" customFormat="1" ht="24.96" customHeight="1">
      <c r="A68" s="39"/>
      <c r="B68" s="40"/>
      <c r="C68" s="24" t="s">
        <v>119</v>
      </c>
      <c r="D68" s="41"/>
      <c r="E68" s="41"/>
      <c r="F68" s="41"/>
      <c r="G68" s="41"/>
      <c r="H68" s="41"/>
      <c r="I68" s="41"/>
      <c r="J68" s="41"/>
      <c r="K68" s="41"/>
      <c r="L68" s="135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</row>
    <row r="69" s="2" customFormat="1" ht="6.96" customHeight="1">
      <c r="A69" s="39"/>
      <c r="B69" s="40"/>
      <c r="C69" s="41"/>
      <c r="D69" s="41"/>
      <c r="E69" s="41"/>
      <c r="F69" s="41"/>
      <c r="G69" s="41"/>
      <c r="H69" s="41"/>
      <c r="I69" s="41"/>
      <c r="J69" s="41"/>
      <c r="K69" s="41"/>
      <c r="L69" s="135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</row>
    <row r="70" s="2" customFormat="1" ht="12" customHeight="1">
      <c r="A70" s="39"/>
      <c r="B70" s="40"/>
      <c r="C70" s="33" t="s">
        <v>16</v>
      </c>
      <c r="D70" s="41"/>
      <c r="E70" s="41"/>
      <c r="F70" s="41"/>
      <c r="G70" s="41"/>
      <c r="H70" s="41"/>
      <c r="I70" s="41"/>
      <c r="J70" s="41"/>
      <c r="K70" s="41"/>
      <c r="L70" s="135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</row>
    <row r="71" s="2" customFormat="1" ht="16.5" customHeight="1">
      <c r="A71" s="39"/>
      <c r="B71" s="40"/>
      <c r="C71" s="41"/>
      <c r="D71" s="41"/>
      <c r="E71" s="161" t="str">
        <f>E7</f>
        <v>Hospodaření se srážkovými vodami na území obce Skřípov</v>
      </c>
      <c r="F71" s="33"/>
      <c r="G71" s="33"/>
      <c r="H71" s="33"/>
      <c r="I71" s="41"/>
      <c r="J71" s="41"/>
      <c r="K71" s="41"/>
      <c r="L71" s="135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</row>
    <row r="72" s="2" customFormat="1" ht="12" customHeight="1">
      <c r="A72" s="39"/>
      <c r="B72" s="40"/>
      <c r="C72" s="33" t="s">
        <v>103</v>
      </c>
      <c r="D72" s="41"/>
      <c r="E72" s="41"/>
      <c r="F72" s="41"/>
      <c r="G72" s="41"/>
      <c r="H72" s="41"/>
      <c r="I72" s="41"/>
      <c r="J72" s="41"/>
      <c r="K72" s="41"/>
      <c r="L72" s="135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</row>
    <row r="73" s="2" customFormat="1" ht="16.5" customHeight="1">
      <c r="A73" s="39"/>
      <c r="B73" s="40"/>
      <c r="C73" s="41"/>
      <c r="D73" s="41"/>
      <c r="E73" s="70" t="str">
        <f>E9</f>
        <v>S0 07 - Náhradní výsadba</v>
      </c>
      <c r="F73" s="41"/>
      <c r="G73" s="41"/>
      <c r="H73" s="41"/>
      <c r="I73" s="41"/>
      <c r="J73" s="41"/>
      <c r="K73" s="41"/>
      <c r="L73" s="135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</row>
    <row r="74" s="2" customFormat="1" ht="6.96" customHeight="1">
      <c r="A74" s="39"/>
      <c r="B74" s="40"/>
      <c r="C74" s="41"/>
      <c r="D74" s="41"/>
      <c r="E74" s="41"/>
      <c r="F74" s="41"/>
      <c r="G74" s="41"/>
      <c r="H74" s="41"/>
      <c r="I74" s="41"/>
      <c r="J74" s="41"/>
      <c r="K74" s="41"/>
      <c r="L74" s="135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</row>
    <row r="75" s="2" customFormat="1" ht="12" customHeight="1">
      <c r="A75" s="39"/>
      <c r="B75" s="40"/>
      <c r="C75" s="33" t="s">
        <v>21</v>
      </c>
      <c r="D75" s="41"/>
      <c r="E75" s="41"/>
      <c r="F75" s="28" t="str">
        <f>F12</f>
        <v xml:space="preserve"> </v>
      </c>
      <c r="G75" s="41"/>
      <c r="H75" s="41"/>
      <c r="I75" s="33" t="s">
        <v>23</v>
      </c>
      <c r="J75" s="73" t="str">
        <f>IF(J12="","",J12)</f>
        <v>22. 11. 2022</v>
      </c>
      <c r="K75" s="41"/>
      <c r="L75" s="135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</row>
    <row r="76" s="2" customFormat="1" ht="6.96" customHeight="1">
      <c r="A76" s="39"/>
      <c r="B76" s="40"/>
      <c r="C76" s="41"/>
      <c r="D76" s="41"/>
      <c r="E76" s="41"/>
      <c r="F76" s="41"/>
      <c r="G76" s="41"/>
      <c r="H76" s="41"/>
      <c r="I76" s="41"/>
      <c r="J76" s="41"/>
      <c r="K76" s="41"/>
      <c r="L76" s="135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</row>
    <row r="77" s="2" customFormat="1" ht="15.15" customHeight="1">
      <c r="A77" s="39"/>
      <c r="B77" s="40"/>
      <c r="C77" s="33" t="s">
        <v>25</v>
      </c>
      <c r="D77" s="41"/>
      <c r="E77" s="41"/>
      <c r="F77" s="28" t="str">
        <f>E15</f>
        <v xml:space="preserve"> </v>
      </c>
      <c r="G77" s="41"/>
      <c r="H77" s="41"/>
      <c r="I77" s="33" t="s">
        <v>30</v>
      </c>
      <c r="J77" s="37" t="str">
        <f>E21</f>
        <v xml:space="preserve"> </v>
      </c>
      <c r="K77" s="41"/>
      <c r="L77" s="135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15.15" customHeight="1">
      <c r="A78" s="39"/>
      <c r="B78" s="40"/>
      <c r="C78" s="33" t="s">
        <v>28</v>
      </c>
      <c r="D78" s="41"/>
      <c r="E78" s="41"/>
      <c r="F78" s="28" t="str">
        <f>IF(E18="","",E18)</f>
        <v>Vyplň údaj</v>
      </c>
      <c r="G78" s="41"/>
      <c r="H78" s="41"/>
      <c r="I78" s="33" t="s">
        <v>32</v>
      </c>
      <c r="J78" s="37" t="str">
        <f>E24</f>
        <v xml:space="preserve"> </v>
      </c>
      <c r="K78" s="41"/>
      <c r="L78" s="135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79" s="2" customFormat="1" ht="10.32" customHeight="1">
      <c r="A79" s="39"/>
      <c r="B79" s="40"/>
      <c r="C79" s="41"/>
      <c r="D79" s="41"/>
      <c r="E79" s="41"/>
      <c r="F79" s="41"/>
      <c r="G79" s="41"/>
      <c r="H79" s="41"/>
      <c r="I79" s="41"/>
      <c r="J79" s="41"/>
      <c r="K79" s="41"/>
      <c r="L79" s="135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</row>
    <row r="80" s="11" customFormat="1" ht="29.28" customHeight="1">
      <c r="A80" s="178"/>
      <c r="B80" s="179"/>
      <c r="C80" s="180" t="s">
        <v>120</v>
      </c>
      <c r="D80" s="181" t="s">
        <v>54</v>
      </c>
      <c r="E80" s="181" t="s">
        <v>50</v>
      </c>
      <c r="F80" s="181" t="s">
        <v>51</v>
      </c>
      <c r="G80" s="181" t="s">
        <v>121</v>
      </c>
      <c r="H80" s="181" t="s">
        <v>122</v>
      </c>
      <c r="I80" s="181" t="s">
        <v>123</v>
      </c>
      <c r="J80" s="181" t="s">
        <v>107</v>
      </c>
      <c r="K80" s="182" t="s">
        <v>124</v>
      </c>
      <c r="L80" s="183"/>
      <c r="M80" s="93" t="s">
        <v>19</v>
      </c>
      <c r="N80" s="94" t="s">
        <v>39</v>
      </c>
      <c r="O80" s="94" t="s">
        <v>125</v>
      </c>
      <c r="P80" s="94" t="s">
        <v>126</v>
      </c>
      <c r="Q80" s="94" t="s">
        <v>127</v>
      </c>
      <c r="R80" s="94" t="s">
        <v>128</v>
      </c>
      <c r="S80" s="94" t="s">
        <v>129</v>
      </c>
      <c r="T80" s="95" t="s">
        <v>130</v>
      </c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</row>
    <row r="81" s="2" customFormat="1" ht="22.8" customHeight="1">
      <c r="A81" s="39"/>
      <c r="B81" s="40"/>
      <c r="C81" s="100" t="s">
        <v>131</v>
      </c>
      <c r="D81" s="41"/>
      <c r="E81" s="41"/>
      <c r="F81" s="41"/>
      <c r="G81" s="41"/>
      <c r="H81" s="41"/>
      <c r="I81" s="41"/>
      <c r="J81" s="184">
        <f>BK81</f>
        <v>0</v>
      </c>
      <c r="K81" s="41"/>
      <c r="L81" s="45"/>
      <c r="M81" s="96"/>
      <c r="N81" s="185"/>
      <c r="O81" s="97"/>
      <c r="P81" s="186">
        <f>P82</f>
        <v>0</v>
      </c>
      <c r="Q81" s="97"/>
      <c r="R81" s="186">
        <f>R82</f>
        <v>0.92181599999999997</v>
      </c>
      <c r="S81" s="97"/>
      <c r="T81" s="187">
        <f>T82</f>
        <v>0</v>
      </c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T81" s="18" t="s">
        <v>68</v>
      </c>
      <c r="AU81" s="18" t="s">
        <v>108</v>
      </c>
      <c r="BK81" s="188">
        <f>BK82</f>
        <v>0</v>
      </c>
    </row>
    <row r="82" s="12" customFormat="1" ht="25.92" customHeight="1">
      <c r="A82" s="12"/>
      <c r="B82" s="189"/>
      <c r="C82" s="190"/>
      <c r="D82" s="191" t="s">
        <v>68</v>
      </c>
      <c r="E82" s="192" t="s">
        <v>132</v>
      </c>
      <c r="F82" s="192" t="s">
        <v>133</v>
      </c>
      <c r="G82" s="190"/>
      <c r="H82" s="190"/>
      <c r="I82" s="193"/>
      <c r="J82" s="194">
        <f>BK82</f>
        <v>0</v>
      </c>
      <c r="K82" s="190"/>
      <c r="L82" s="195"/>
      <c r="M82" s="196"/>
      <c r="N82" s="197"/>
      <c r="O82" s="197"/>
      <c r="P82" s="198">
        <f>P83</f>
        <v>0</v>
      </c>
      <c r="Q82" s="197"/>
      <c r="R82" s="198">
        <f>R83</f>
        <v>0.92181599999999997</v>
      </c>
      <c r="S82" s="197"/>
      <c r="T82" s="199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200" t="s">
        <v>77</v>
      </c>
      <c r="AT82" s="201" t="s">
        <v>68</v>
      </c>
      <c r="AU82" s="201" t="s">
        <v>69</v>
      </c>
      <c r="AY82" s="200" t="s">
        <v>134</v>
      </c>
      <c r="BK82" s="202">
        <f>BK83</f>
        <v>0</v>
      </c>
    </row>
    <row r="83" s="12" customFormat="1" ht="22.8" customHeight="1">
      <c r="A83" s="12"/>
      <c r="B83" s="189"/>
      <c r="C83" s="190"/>
      <c r="D83" s="191" t="s">
        <v>68</v>
      </c>
      <c r="E83" s="203" t="s">
        <v>77</v>
      </c>
      <c r="F83" s="203" t="s">
        <v>135</v>
      </c>
      <c r="G83" s="190"/>
      <c r="H83" s="190"/>
      <c r="I83" s="193"/>
      <c r="J83" s="204">
        <f>BK83</f>
        <v>0</v>
      </c>
      <c r="K83" s="190"/>
      <c r="L83" s="195"/>
      <c r="M83" s="196"/>
      <c r="N83" s="197"/>
      <c r="O83" s="197"/>
      <c r="P83" s="198">
        <f>SUM(P84:P117)</f>
        <v>0</v>
      </c>
      <c r="Q83" s="197"/>
      <c r="R83" s="198">
        <f>SUM(R84:R117)</f>
        <v>0.92181599999999997</v>
      </c>
      <c r="S83" s="197"/>
      <c r="T83" s="199">
        <f>SUM(T84:T117)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200" t="s">
        <v>77</v>
      </c>
      <c r="AT83" s="201" t="s">
        <v>68</v>
      </c>
      <c r="AU83" s="201" t="s">
        <v>77</v>
      </c>
      <c r="AY83" s="200" t="s">
        <v>134</v>
      </c>
      <c r="BK83" s="202">
        <f>SUM(BK84:BK117)</f>
        <v>0</v>
      </c>
    </row>
    <row r="84" s="2" customFormat="1" ht="24.15" customHeight="1">
      <c r="A84" s="39"/>
      <c r="B84" s="40"/>
      <c r="C84" s="205" t="s">
        <v>77</v>
      </c>
      <c r="D84" s="205" t="s">
        <v>136</v>
      </c>
      <c r="E84" s="206" t="s">
        <v>1182</v>
      </c>
      <c r="F84" s="207" t="s">
        <v>1183</v>
      </c>
      <c r="G84" s="208" t="s">
        <v>150</v>
      </c>
      <c r="H84" s="209">
        <v>36</v>
      </c>
      <c r="I84" s="210"/>
      <c r="J84" s="211">
        <f>ROUND(I84*H84,2)</f>
        <v>0</v>
      </c>
      <c r="K84" s="207" t="s">
        <v>140</v>
      </c>
      <c r="L84" s="45"/>
      <c r="M84" s="212" t="s">
        <v>19</v>
      </c>
      <c r="N84" s="213" t="s">
        <v>40</v>
      </c>
      <c r="O84" s="85"/>
      <c r="P84" s="214">
        <f>O84*H84</f>
        <v>0</v>
      </c>
      <c r="Q84" s="214">
        <v>0</v>
      </c>
      <c r="R84" s="214">
        <f>Q84*H84</f>
        <v>0</v>
      </c>
      <c r="S84" s="214">
        <v>0</v>
      </c>
      <c r="T84" s="215">
        <f>S84*H84</f>
        <v>0</v>
      </c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R84" s="216" t="s">
        <v>141</v>
      </c>
      <c r="AT84" s="216" t="s">
        <v>136</v>
      </c>
      <c r="AU84" s="216" t="s">
        <v>79</v>
      </c>
      <c r="AY84" s="18" t="s">
        <v>134</v>
      </c>
      <c r="BE84" s="217">
        <f>IF(N84="základní",J84,0)</f>
        <v>0</v>
      </c>
      <c r="BF84" s="217">
        <f>IF(N84="snížená",J84,0)</f>
        <v>0</v>
      </c>
      <c r="BG84" s="217">
        <f>IF(N84="zákl. přenesená",J84,0)</f>
        <v>0</v>
      </c>
      <c r="BH84" s="217">
        <f>IF(N84="sníž. přenesená",J84,0)</f>
        <v>0</v>
      </c>
      <c r="BI84" s="217">
        <f>IF(N84="nulová",J84,0)</f>
        <v>0</v>
      </c>
      <c r="BJ84" s="18" t="s">
        <v>77</v>
      </c>
      <c r="BK84" s="217">
        <f>ROUND(I84*H84,2)</f>
        <v>0</v>
      </c>
      <c r="BL84" s="18" t="s">
        <v>141</v>
      </c>
      <c r="BM84" s="216" t="s">
        <v>1184</v>
      </c>
    </row>
    <row r="85" s="2" customFormat="1">
      <c r="A85" s="39"/>
      <c r="B85" s="40"/>
      <c r="C85" s="41"/>
      <c r="D85" s="218" t="s">
        <v>143</v>
      </c>
      <c r="E85" s="41"/>
      <c r="F85" s="219" t="s">
        <v>1185</v>
      </c>
      <c r="G85" s="41"/>
      <c r="H85" s="41"/>
      <c r="I85" s="220"/>
      <c r="J85" s="41"/>
      <c r="K85" s="41"/>
      <c r="L85" s="45"/>
      <c r="M85" s="221"/>
      <c r="N85" s="222"/>
      <c r="O85" s="85"/>
      <c r="P85" s="85"/>
      <c r="Q85" s="85"/>
      <c r="R85" s="85"/>
      <c r="S85" s="85"/>
      <c r="T85" s="86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T85" s="18" t="s">
        <v>143</v>
      </c>
      <c r="AU85" s="18" t="s">
        <v>79</v>
      </c>
    </row>
    <row r="86" s="13" customFormat="1">
      <c r="A86" s="13"/>
      <c r="B86" s="223"/>
      <c r="C86" s="224"/>
      <c r="D86" s="225" t="s">
        <v>145</v>
      </c>
      <c r="E86" s="226" t="s">
        <v>19</v>
      </c>
      <c r="F86" s="227" t="s">
        <v>1186</v>
      </c>
      <c r="G86" s="224"/>
      <c r="H86" s="228">
        <v>36</v>
      </c>
      <c r="I86" s="229"/>
      <c r="J86" s="224"/>
      <c r="K86" s="224"/>
      <c r="L86" s="230"/>
      <c r="M86" s="231"/>
      <c r="N86" s="232"/>
      <c r="O86" s="232"/>
      <c r="P86" s="232"/>
      <c r="Q86" s="232"/>
      <c r="R86" s="232"/>
      <c r="S86" s="232"/>
      <c r="T86" s="23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34" t="s">
        <v>145</v>
      </c>
      <c r="AU86" s="234" t="s">
        <v>79</v>
      </c>
      <c r="AV86" s="13" t="s">
        <v>79</v>
      </c>
      <c r="AW86" s="13" t="s">
        <v>31</v>
      </c>
      <c r="AX86" s="13" t="s">
        <v>77</v>
      </c>
      <c r="AY86" s="234" t="s">
        <v>134</v>
      </c>
    </row>
    <row r="87" s="2" customFormat="1" ht="24.15" customHeight="1">
      <c r="A87" s="39"/>
      <c r="B87" s="40"/>
      <c r="C87" s="205" t="s">
        <v>79</v>
      </c>
      <c r="D87" s="205" t="s">
        <v>136</v>
      </c>
      <c r="E87" s="206" t="s">
        <v>1187</v>
      </c>
      <c r="F87" s="207" t="s">
        <v>1188</v>
      </c>
      <c r="G87" s="208" t="s">
        <v>150</v>
      </c>
      <c r="H87" s="209">
        <v>36</v>
      </c>
      <c r="I87" s="210"/>
      <c r="J87" s="211">
        <f>ROUND(I87*H87,2)</f>
        <v>0</v>
      </c>
      <c r="K87" s="207" t="s">
        <v>140</v>
      </c>
      <c r="L87" s="45"/>
      <c r="M87" s="212" t="s">
        <v>19</v>
      </c>
      <c r="N87" s="213" t="s">
        <v>40</v>
      </c>
      <c r="O87" s="85"/>
      <c r="P87" s="214">
        <f>O87*H87</f>
        <v>0</v>
      </c>
      <c r="Q87" s="214">
        <v>0</v>
      </c>
      <c r="R87" s="214">
        <f>Q87*H87</f>
        <v>0</v>
      </c>
      <c r="S87" s="214">
        <v>0</v>
      </c>
      <c r="T87" s="215">
        <f>S87*H87</f>
        <v>0</v>
      </c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R87" s="216" t="s">
        <v>141</v>
      </c>
      <c r="AT87" s="216" t="s">
        <v>136</v>
      </c>
      <c r="AU87" s="216" t="s">
        <v>79</v>
      </c>
      <c r="AY87" s="18" t="s">
        <v>134</v>
      </c>
      <c r="BE87" s="217">
        <f>IF(N87="základní",J87,0)</f>
        <v>0</v>
      </c>
      <c r="BF87" s="217">
        <f>IF(N87="snížená",J87,0)</f>
        <v>0</v>
      </c>
      <c r="BG87" s="217">
        <f>IF(N87="zákl. přenesená",J87,0)</f>
        <v>0</v>
      </c>
      <c r="BH87" s="217">
        <f>IF(N87="sníž. přenesená",J87,0)</f>
        <v>0</v>
      </c>
      <c r="BI87" s="217">
        <f>IF(N87="nulová",J87,0)</f>
        <v>0</v>
      </c>
      <c r="BJ87" s="18" t="s">
        <v>77</v>
      </c>
      <c r="BK87" s="217">
        <f>ROUND(I87*H87,2)</f>
        <v>0</v>
      </c>
      <c r="BL87" s="18" t="s">
        <v>141</v>
      </c>
      <c r="BM87" s="216" t="s">
        <v>1189</v>
      </c>
    </row>
    <row r="88" s="2" customFormat="1">
      <c r="A88" s="39"/>
      <c r="B88" s="40"/>
      <c r="C88" s="41"/>
      <c r="D88" s="218" t="s">
        <v>143</v>
      </c>
      <c r="E88" s="41"/>
      <c r="F88" s="219" t="s">
        <v>1190</v>
      </c>
      <c r="G88" s="41"/>
      <c r="H88" s="41"/>
      <c r="I88" s="220"/>
      <c r="J88" s="41"/>
      <c r="K88" s="41"/>
      <c r="L88" s="45"/>
      <c r="M88" s="221"/>
      <c r="N88" s="222"/>
      <c r="O88" s="85"/>
      <c r="P88" s="85"/>
      <c r="Q88" s="85"/>
      <c r="R88" s="85"/>
      <c r="S88" s="85"/>
      <c r="T88" s="86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T88" s="18" t="s">
        <v>143</v>
      </c>
      <c r="AU88" s="18" t="s">
        <v>79</v>
      </c>
    </row>
    <row r="89" s="13" customFormat="1">
      <c r="A89" s="13"/>
      <c r="B89" s="223"/>
      <c r="C89" s="224"/>
      <c r="D89" s="225" t="s">
        <v>145</v>
      </c>
      <c r="E89" s="226" t="s">
        <v>19</v>
      </c>
      <c r="F89" s="227" t="s">
        <v>330</v>
      </c>
      <c r="G89" s="224"/>
      <c r="H89" s="228">
        <v>36</v>
      </c>
      <c r="I89" s="229"/>
      <c r="J89" s="224"/>
      <c r="K89" s="224"/>
      <c r="L89" s="230"/>
      <c r="M89" s="231"/>
      <c r="N89" s="232"/>
      <c r="O89" s="232"/>
      <c r="P89" s="232"/>
      <c r="Q89" s="232"/>
      <c r="R89" s="232"/>
      <c r="S89" s="232"/>
      <c r="T89" s="23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T89" s="234" t="s">
        <v>145</v>
      </c>
      <c r="AU89" s="234" t="s">
        <v>79</v>
      </c>
      <c r="AV89" s="13" t="s">
        <v>79</v>
      </c>
      <c r="AW89" s="13" t="s">
        <v>31</v>
      </c>
      <c r="AX89" s="13" t="s">
        <v>77</v>
      </c>
      <c r="AY89" s="234" t="s">
        <v>134</v>
      </c>
    </row>
    <row r="90" s="2" customFormat="1" ht="16.5" customHeight="1">
      <c r="A90" s="39"/>
      <c r="B90" s="40"/>
      <c r="C90" s="247" t="s">
        <v>198</v>
      </c>
      <c r="D90" s="247" t="s">
        <v>317</v>
      </c>
      <c r="E90" s="248" t="s">
        <v>1191</v>
      </c>
      <c r="F90" s="249" t="s">
        <v>1192</v>
      </c>
      <c r="G90" s="250" t="s">
        <v>150</v>
      </c>
      <c r="H90" s="251">
        <v>36</v>
      </c>
      <c r="I90" s="252"/>
      <c r="J90" s="253">
        <f>ROUND(I90*H90,2)</f>
        <v>0</v>
      </c>
      <c r="K90" s="249" t="s">
        <v>19</v>
      </c>
      <c r="L90" s="254"/>
      <c r="M90" s="255" t="s">
        <v>19</v>
      </c>
      <c r="N90" s="256" t="s">
        <v>40</v>
      </c>
      <c r="O90" s="85"/>
      <c r="P90" s="214">
        <f>O90*H90</f>
        <v>0</v>
      </c>
      <c r="Q90" s="214">
        <v>0.0050000000000000001</v>
      </c>
      <c r="R90" s="214">
        <f>Q90*H90</f>
        <v>0.17999999999999999</v>
      </c>
      <c r="S90" s="214">
        <v>0</v>
      </c>
      <c r="T90" s="215">
        <f>S90*H90</f>
        <v>0</v>
      </c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R90" s="216" t="s">
        <v>321</v>
      </c>
      <c r="AT90" s="216" t="s">
        <v>317</v>
      </c>
      <c r="AU90" s="216" t="s">
        <v>79</v>
      </c>
      <c r="AY90" s="18" t="s">
        <v>134</v>
      </c>
      <c r="BE90" s="217">
        <f>IF(N90="základní",J90,0)</f>
        <v>0</v>
      </c>
      <c r="BF90" s="217">
        <f>IF(N90="snížená",J90,0)</f>
        <v>0</v>
      </c>
      <c r="BG90" s="217">
        <f>IF(N90="zákl. přenesená",J90,0)</f>
        <v>0</v>
      </c>
      <c r="BH90" s="217">
        <f>IF(N90="sníž. přenesená",J90,0)</f>
        <v>0</v>
      </c>
      <c r="BI90" s="217">
        <f>IF(N90="nulová",J90,0)</f>
        <v>0</v>
      </c>
      <c r="BJ90" s="18" t="s">
        <v>77</v>
      </c>
      <c r="BK90" s="217">
        <f>ROUND(I90*H90,2)</f>
        <v>0</v>
      </c>
      <c r="BL90" s="18" t="s">
        <v>141</v>
      </c>
      <c r="BM90" s="216" t="s">
        <v>1193</v>
      </c>
    </row>
    <row r="91" s="2" customFormat="1">
      <c r="A91" s="39"/>
      <c r="B91" s="40"/>
      <c r="C91" s="41"/>
      <c r="D91" s="225" t="s">
        <v>285</v>
      </c>
      <c r="E91" s="41"/>
      <c r="F91" s="246" t="s">
        <v>1194</v>
      </c>
      <c r="G91" s="41"/>
      <c r="H91" s="41"/>
      <c r="I91" s="220"/>
      <c r="J91" s="41"/>
      <c r="K91" s="41"/>
      <c r="L91" s="45"/>
      <c r="M91" s="221"/>
      <c r="N91" s="222"/>
      <c r="O91" s="85"/>
      <c r="P91" s="85"/>
      <c r="Q91" s="85"/>
      <c r="R91" s="85"/>
      <c r="S91" s="85"/>
      <c r="T91" s="86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T91" s="18" t="s">
        <v>285</v>
      </c>
      <c r="AU91" s="18" t="s">
        <v>79</v>
      </c>
    </row>
    <row r="92" s="2" customFormat="1" ht="24.15" customHeight="1">
      <c r="A92" s="39"/>
      <c r="B92" s="40"/>
      <c r="C92" s="205" t="s">
        <v>449</v>
      </c>
      <c r="D92" s="205" t="s">
        <v>136</v>
      </c>
      <c r="E92" s="206" t="s">
        <v>1187</v>
      </c>
      <c r="F92" s="207" t="s">
        <v>1188</v>
      </c>
      <c r="G92" s="208" t="s">
        <v>150</v>
      </c>
      <c r="H92" s="209">
        <v>36</v>
      </c>
      <c r="I92" s="210"/>
      <c r="J92" s="211">
        <f>ROUND(I92*H92,2)</f>
        <v>0</v>
      </c>
      <c r="K92" s="207" t="s">
        <v>140</v>
      </c>
      <c r="L92" s="45"/>
      <c r="M92" s="212" t="s">
        <v>19</v>
      </c>
      <c r="N92" s="213" t="s">
        <v>40</v>
      </c>
      <c r="O92" s="85"/>
      <c r="P92" s="214">
        <f>O92*H92</f>
        <v>0</v>
      </c>
      <c r="Q92" s="214">
        <v>0</v>
      </c>
      <c r="R92" s="214">
        <f>Q92*H92</f>
        <v>0</v>
      </c>
      <c r="S92" s="214">
        <v>0</v>
      </c>
      <c r="T92" s="215">
        <f>S92*H92</f>
        <v>0</v>
      </c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R92" s="216" t="s">
        <v>141</v>
      </c>
      <c r="AT92" s="216" t="s">
        <v>136</v>
      </c>
      <c r="AU92" s="216" t="s">
        <v>79</v>
      </c>
      <c r="AY92" s="18" t="s">
        <v>134</v>
      </c>
      <c r="BE92" s="217">
        <f>IF(N92="základní",J92,0)</f>
        <v>0</v>
      </c>
      <c r="BF92" s="217">
        <f>IF(N92="snížená",J92,0)</f>
        <v>0</v>
      </c>
      <c r="BG92" s="217">
        <f>IF(N92="zákl. přenesená",J92,0)</f>
        <v>0</v>
      </c>
      <c r="BH92" s="217">
        <f>IF(N92="sníž. přenesená",J92,0)</f>
        <v>0</v>
      </c>
      <c r="BI92" s="217">
        <f>IF(N92="nulová",J92,0)</f>
        <v>0</v>
      </c>
      <c r="BJ92" s="18" t="s">
        <v>77</v>
      </c>
      <c r="BK92" s="217">
        <f>ROUND(I92*H92,2)</f>
        <v>0</v>
      </c>
      <c r="BL92" s="18" t="s">
        <v>141</v>
      </c>
      <c r="BM92" s="216" t="s">
        <v>1195</v>
      </c>
    </row>
    <row r="93" s="2" customFormat="1">
      <c r="A93" s="39"/>
      <c r="B93" s="40"/>
      <c r="C93" s="41"/>
      <c r="D93" s="218" t="s">
        <v>143</v>
      </c>
      <c r="E93" s="41"/>
      <c r="F93" s="219" t="s">
        <v>1190</v>
      </c>
      <c r="G93" s="41"/>
      <c r="H93" s="41"/>
      <c r="I93" s="220"/>
      <c r="J93" s="41"/>
      <c r="K93" s="41"/>
      <c r="L93" s="45"/>
      <c r="M93" s="221"/>
      <c r="N93" s="222"/>
      <c r="O93" s="85"/>
      <c r="P93" s="85"/>
      <c r="Q93" s="85"/>
      <c r="R93" s="85"/>
      <c r="S93" s="85"/>
      <c r="T93" s="86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T93" s="18" t="s">
        <v>143</v>
      </c>
      <c r="AU93" s="18" t="s">
        <v>79</v>
      </c>
    </row>
    <row r="94" s="13" customFormat="1">
      <c r="A94" s="13"/>
      <c r="B94" s="223"/>
      <c r="C94" s="224"/>
      <c r="D94" s="225" t="s">
        <v>145</v>
      </c>
      <c r="E94" s="226" t="s">
        <v>19</v>
      </c>
      <c r="F94" s="227" t="s">
        <v>1186</v>
      </c>
      <c r="G94" s="224"/>
      <c r="H94" s="228">
        <v>36</v>
      </c>
      <c r="I94" s="229"/>
      <c r="J94" s="224"/>
      <c r="K94" s="224"/>
      <c r="L94" s="230"/>
      <c r="M94" s="231"/>
      <c r="N94" s="232"/>
      <c r="O94" s="232"/>
      <c r="P94" s="232"/>
      <c r="Q94" s="232"/>
      <c r="R94" s="232"/>
      <c r="S94" s="232"/>
      <c r="T94" s="23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34" t="s">
        <v>145</v>
      </c>
      <c r="AU94" s="234" t="s">
        <v>79</v>
      </c>
      <c r="AV94" s="13" t="s">
        <v>79</v>
      </c>
      <c r="AW94" s="13" t="s">
        <v>31</v>
      </c>
      <c r="AX94" s="13" t="s">
        <v>77</v>
      </c>
      <c r="AY94" s="234" t="s">
        <v>134</v>
      </c>
    </row>
    <row r="95" s="2" customFormat="1" ht="16.5" customHeight="1">
      <c r="A95" s="39"/>
      <c r="B95" s="40"/>
      <c r="C95" s="247" t="s">
        <v>565</v>
      </c>
      <c r="D95" s="247" t="s">
        <v>317</v>
      </c>
      <c r="E95" s="248" t="s">
        <v>1191</v>
      </c>
      <c r="F95" s="249" t="s">
        <v>1192</v>
      </c>
      <c r="G95" s="250" t="s">
        <v>150</v>
      </c>
      <c r="H95" s="251">
        <v>36</v>
      </c>
      <c r="I95" s="252"/>
      <c r="J95" s="253">
        <f>ROUND(I95*H95,2)</f>
        <v>0</v>
      </c>
      <c r="K95" s="249" t="s">
        <v>19</v>
      </c>
      <c r="L95" s="254"/>
      <c r="M95" s="255" t="s">
        <v>19</v>
      </c>
      <c r="N95" s="256" t="s">
        <v>40</v>
      </c>
      <c r="O95" s="85"/>
      <c r="P95" s="214">
        <f>O95*H95</f>
        <v>0</v>
      </c>
      <c r="Q95" s="214">
        <v>0.0050000000000000001</v>
      </c>
      <c r="R95" s="214">
        <f>Q95*H95</f>
        <v>0.17999999999999999</v>
      </c>
      <c r="S95" s="214">
        <v>0</v>
      </c>
      <c r="T95" s="215">
        <f>S95*H95</f>
        <v>0</v>
      </c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R95" s="216" t="s">
        <v>321</v>
      </c>
      <c r="AT95" s="216" t="s">
        <v>317</v>
      </c>
      <c r="AU95" s="216" t="s">
        <v>79</v>
      </c>
      <c r="AY95" s="18" t="s">
        <v>134</v>
      </c>
      <c r="BE95" s="217">
        <f>IF(N95="základní",J95,0)</f>
        <v>0</v>
      </c>
      <c r="BF95" s="217">
        <f>IF(N95="snížená",J95,0)</f>
        <v>0</v>
      </c>
      <c r="BG95" s="217">
        <f>IF(N95="zákl. přenesená",J95,0)</f>
        <v>0</v>
      </c>
      <c r="BH95" s="217">
        <f>IF(N95="sníž. přenesená",J95,0)</f>
        <v>0</v>
      </c>
      <c r="BI95" s="217">
        <f>IF(N95="nulová",J95,0)</f>
        <v>0</v>
      </c>
      <c r="BJ95" s="18" t="s">
        <v>77</v>
      </c>
      <c r="BK95" s="217">
        <f>ROUND(I95*H95,2)</f>
        <v>0</v>
      </c>
      <c r="BL95" s="18" t="s">
        <v>141</v>
      </c>
      <c r="BM95" s="216" t="s">
        <v>1196</v>
      </c>
    </row>
    <row r="96" s="2" customFormat="1">
      <c r="A96" s="39"/>
      <c r="B96" s="40"/>
      <c r="C96" s="41"/>
      <c r="D96" s="225" t="s">
        <v>285</v>
      </c>
      <c r="E96" s="41"/>
      <c r="F96" s="246" t="s">
        <v>1194</v>
      </c>
      <c r="G96" s="41"/>
      <c r="H96" s="41"/>
      <c r="I96" s="220"/>
      <c r="J96" s="41"/>
      <c r="K96" s="41"/>
      <c r="L96" s="45"/>
      <c r="M96" s="221"/>
      <c r="N96" s="222"/>
      <c r="O96" s="85"/>
      <c r="P96" s="85"/>
      <c r="Q96" s="85"/>
      <c r="R96" s="85"/>
      <c r="S96" s="85"/>
      <c r="T96" s="86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T96" s="18" t="s">
        <v>285</v>
      </c>
      <c r="AU96" s="18" t="s">
        <v>79</v>
      </c>
    </row>
    <row r="97" s="2" customFormat="1" ht="16.5" customHeight="1">
      <c r="A97" s="39"/>
      <c r="B97" s="40"/>
      <c r="C97" s="205" t="s">
        <v>141</v>
      </c>
      <c r="D97" s="205" t="s">
        <v>136</v>
      </c>
      <c r="E97" s="206" t="s">
        <v>1197</v>
      </c>
      <c r="F97" s="207" t="s">
        <v>1198</v>
      </c>
      <c r="G97" s="208" t="s">
        <v>150</v>
      </c>
      <c r="H97" s="209">
        <v>36</v>
      </c>
      <c r="I97" s="210"/>
      <c r="J97" s="211">
        <f>ROUND(I97*H97,2)</f>
        <v>0</v>
      </c>
      <c r="K97" s="207" t="s">
        <v>140</v>
      </c>
      <c r="L97" s="45"/>
      <c r="M97" s="212" t="s">
        <v>19</v>
      </c>
      <c r="N97" s="213" t="s">
        <v>40</v>
      </c>
      <c r="O97" s="85"/>
      <c r="P97" s="214">
        <f>O97*H97</f>
        <v>0</v>
      </c>
      <c r="Q97" s="214">
        <v>4.6E-05</v>
      </c>
      <c r="R97" s="214">
        <f>Q97*H97</f>
        <v>0.0016559999999999999</v>
      </c>
      <c r="S97" s="214">
        <v>0</v>
      </c>
      <c r="T97" s="215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16" t="s">
        <v>141</v>
      </c>
      <c r="AT97" s="216" t="s">
        <v>136</v>
      </c>
      <c r="AU97" s="216" t="s">
        <v>79</v>
      </c>
      <c r="AY97" s="18" t="s">
        <v>134</v>
      </c>
      <c r="BE97" s="217">
        <f>IF(N97="základní",J97,0)</f>
        <v>0</v>
      </c>
      <c r="BF97" s="217">
        <f>IF(N97="snížená",J97,0)</f>
        <v>0</v>
      </c>
      <c r="BG97" s="217">
        <f>IF(N97="zákl. přenesená",J97,0)</f>
        <v>0</v>
      </c>
      <c r="BH97" s="217">
        <f>IF(N97="sníž. přenesená",J97,0)</f>
        <v>0</v>
      </c>
      <c r="BI97" s="217">
        <f>IF(N97="nulová",J97,0)</f>
        <v>0</v>
      </c>
      <c r="BJ97" s="18" t="s">
        <v>77</v>
      </c>
      <c r="BK97" s="217">
        <f>ROUND(I97*H97,2)</f>
        <v>0</v>
      </c>
      <c r="BL97" s="18" t="s">
        <v>141</v>
      </c>
      <c r="BM97" s="216" t="s">
        <v>1199</v>
      </c>
    </row>
    <row r="98" s="2" customFormat="1">
      <c r="A98" s="39"/>
      <c r="B98" s="40"/>
      <c r="C98" s="41"/>
      <c r="D98" s="218" t="s">
        <v>143</v>
      </c>
      <c r="E98" s="41"/>
      <c r="F98" s="219" t="s">
        <v>1200</v>
      </c>
      <c r="G98" s="41"/>
      <c r="H98" s="41"/>
      <c r="I98" s="220"/>
      <c r="J98" s="41"/>
      <c r="K98" s="41"/>
      <c r="L98" s="45"/>
      <c r="M98" s="221"/>
      <c r="N98" s="222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143</v>
      </c>
      <c r="AU98" s="18" t="s">
        <v>79</v>
      </c>
    </row>
    <row r="99" s="13" customFormat="1">
      <c r="A99" s="13"/>
      <c r="B99" s="223"/>
      <c r="C99" s="224"/>
      <c r="D99" s="225" t="s">
        <v>145</v>
      </c>
      <c r="E99" s="226" t="s">
        <v>19</v>
      </c>
      <c r="F99" s="227" t="s">
        <v>1186</v>
      </c>
      <c r="G99" s="224"/>
      <c r="H99" s="228">
        <v>36</v>
      </c>
      <c r="I99" s="229"/>
      <c r="J99" s="224"/>
      <c r="K99" s="224"/>
      <c r="L99" s="230"/>
      <c r="M99" s="231"/>
      <c r="N99" s="232"/>
      <c r="O99" s="232"/>
      <c r="P99" s="232"/>
      <c r="Q99" s="232"/>
      <c r="R99" s="232"/>
      <c r="S99" s="232"/>
      <c r="T99" s="23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34" t="s">
        <v>145</v>
      </c>
      <c r="AU99" s="234" t="s">
        <v>79</v>
      </c>
      <c r="AV99" s="13" t="s">
        <v>79</v>
      </c>
      <c r="AW99" s="13" t="s">
        <v>31</v>
      </c>
      <c r="AX99" s="13" t="s">
        <v>77</v>
      </c>
      <c r="AY99" s="234" t="s">
        <v>134</v>
      </c>
    </row>
    <row r="100" s="2" customFormat="1" ht="16.5" customHeight="1">
      <c r="A100" s="39"/>
      <c r="B100" s="40"/>
      <c r="C100" s="247" t="s">
        <v>153</v>
      </c>
      <c r="D100" s="247" t="s">
        <v>317</v>
      </c>
      <c r="E100" s="248" t="s">
        <v>1201</v>
      </c>
      <c r="F100" s="249" t="s">
        <v>1202</v>
      </c>
      <c r="G100" s="250" t="s">
        <v>150</v>
      </c>
      <c r="H100" s="251">
        <v>108</v>
      </c>
      <c r="I100" s="252"/>
      <c r="J100" s="253">
        <f>ROUND(I100*H100,2)</f>
        <v>0</v>
      </c>
      <c r="K100" s="249" t="s">
        <v>140</v>
      </c>
      <c r="L100" s="254"/>
      <c r="M100" s="255" t="s">
        <v>19</v>
      </c>
      <c r="N100" s="256" t="s">
        <v>40</v>
      </c>
      <c r="O100" s="85"/>
      <c r="P100" s="214">
        <f>O100*H100</f>
        <v>0</v>
      </c>
      <c r="Q100" s="214">
        <v>0.0047200000000000002</v>
      </c>
      <c r="R100" s="214">
        <f>Q100*H100</f>
        <v>0.50975999999999999</v>
      </c>
      <c r="S100" s="214">
        <v>0</v>
      </c>
      <c r="T100" s="215">
        <f>S100*H100</f>
        <v>0</v>
      </c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R100" s="216" t="s">
        <v>321</v>
      </c>
      <c r="AT100" s="216" t="s">
        <v>317</v>
      </c>
      <c r="AU100" s="216" t="s">
        <v>79</v>
      </c>
      <c r="AY100" s="18" t="s">
        <v>134</v>
      </c>
      <c r="BE100" s="217">
        <f>IF(N100="základní",J100,0)</f>
        <v>0</v>
      </c>
      <c r="BF100" s="217">
        <f>IF(N100="snížená",J100,0)</f>
        <v>0</v>
      </c>
      <c r="BG100" s="217">
        <f>IF(N100="zákl. přenesená",J100,0)</f>
        <v>0</v>
      </c>
      <c r="BH100" s="217">
        <f>IF(N100="sníž. přenesená",J100,0)</f>
        <v>0</v>
      </c>
      <c r="BI100" s="217">
        <f>IF(N100="nulová",J100,0)</f>
        <v>0</v>
      </c>
      <c r="BJ100" s="18" t="s">
        <v>77</v>
      </c>
      <c r="BK100" s="217">
        <f>ROUND(I100*H100,2)</f>
        <v>0</v>
      </c>
      <c r="BL100" s="18" t="s">
        <v>141</v>
      </c>
      <c r="BM100" s="216" t="s">
        <v>1203</v>
      </c>
    </row>
    <row r="101" s="2" customFormat="1" ht="16.5" customHeight="1">
      <c r="A101" s="39"/>
      <c r="B101" s="40"/>
      <c r="C101" s="205" t="s">
        <v>542</v>
      </c>
      <c r="D101" s="205" t="s">
        <v>136</v>
      </c>
      <c r="E101" s="206" t="s">
        <v>1204</v>
      </c>
      <c r="F101" s="207" t="s">
        <v>1205</v>
      </c>
      <c r="G101" s="208" t="s">
        <v>150</v>
      </c>
      <c r="H101" s="209">
        <v>36</v>
      </c>
      <c r="I101" s="210"/>
      <c r="J101" s="211">
        <f>ROUND(I101*H101,2)</f>
        <v>0</v>
      </c>
      <c r="K101" s="207" t="s">
        <v>140</v>
      </c>
      <c r="L101" s="45"/>
      <c r="M101" s="212" t="s">
        <v>19</v>
      </c>
      <c r="N101" s="213" t="s">
        <v>40</v>
      </c>
      <c r="O101" s="85"/>
      <c r="P101" s="214">
        <f>O101*H101</f>
        <v>0</v>
      </c>
      <c r="Q101" s="214">
        <v>0</v>
      </c>
      <c r="R101" s="214">
        <f>Q101*H101</f>
        <v>0</v>
      </c>
      <c r="S101" s="214">
        <v>0</v>
      </c>
      <c r="T101" s="215">
        <f>S101*H101</f>
        <v>0</v>
      </c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R101" s="216" t="s">
        <v>141</v>
      </c>
      <c r="AT101" s="216" t="s">
        <v>136</v>
      </c>
      <c r="AU101" s="216" t="s">
        <v>79</v>
      </c>
      <c r="AY101" s="18" t="s">
        <v>134</v>
      </c>
      <c r="BE101" s="217">
        <f>IF(N101="základní",J101,0)</f>
        <v>0</v>
      </c>
      <c r="BF101" s="217">
        <f>IF(N101="snížená",J101,0)</f>
        <v>0</v>
      </c>
      <c r="BG101" s="217">
        <f>IF(N101="zákl. přenesená",J101,0)</f>
        <v>0</v>
      </c>
      <c r="BH101" s="217">
        <f>IF(N101="sníž. přenesená",J101,0)</f>
        <v>0</v>
      </c>
      <c r="BI101" s="217">
        <f>IF(N101="nulová",J101,0)</f>
        <v>0</v>
      </c>
      <c r="BJ101" s="18" t="s">
        <v>77</v>
      </c>
      <c r="BK101" s="217">
        <f>ROUND(I101*H101,2)</f>
        <v>0</v>
      </c>
      <c r="BL101" s="18" t="s">
        <v>141</v>
      </c>
      <c r="BM101" s="216" t="s">
        <v>1206</v>
      </c>
    </row>
    <row r="102" s="2" customFormat="1">
      <c r="A102" s="39"/>
      <c r="B102" s="40"/>
      <c r="C102" s="41"/>
      <c r="D102" s="218" t="s">
        <v>143</v>
      </c>
      <c r="E102" s="41"/>
      <c r="F102" s="219" t="s">
        <v>1207</v>
      </c>
      <c r="G102" s="41"/>
      <c r="H102" s="41"/>
      <c r="I102" s="220"/>
      <c r="J102" s="41"/>
      <c r="K102" s="41"/>
      <c r="L102" s="45"/>
      <c r="M102" s="221"/>
      <c r="N102" s="222"/>
      <c r="O102" s="85"/>
      <c r="P102" s="85"/>
      <c r="Q102" s="85"/>
      <c r="R102" s="85"/>
      <c r="S102" s="85"/>
      <c r="T102" s="86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T102" s="18" t="s">
        <v>143</v>
      </c>
      <c r="AU102" s="18" t="s">
        <v>79</v>
      </c>
    </row>
    <row r="103" s="13" customFormat="1">
      <c r="A103" s="13"/>
      <c r="B103" s="223"/>
      <c r="C103" s="224"/>
      <c r="D103" s="225" t="s">
        <v>145</v>
      </c>
      <c r="E103" s="226" t="s">
        <v>19</v>
      </c>
      <c r="F103" s="227" t="s">
        <v>1186</v>
      </c>
      <c r="G103" s="224"/>
      <c r="H103" s="228">
        <v>36</v>
      </c>
      <c r="I103" s="229"/>
      <c r="J103" s="224"/>
      <c r="K103" s="224"/>
      <c r="L103" s="230"/>
      <c r="M103" s="231"/>
      <c r="N103" s="232"/>
      <c r="O103" s="232"/>
      <c r="P103" s="232"/>
      <c r="Q103" s="232"/>
      <c r="R103" s="232"/>
      <c r="S103" s="232"/>
      <c r="T103" s="23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34" t="s">
        <v>145</v>
      </c>
      <c r="AU103" s="234" t="s">
        <v>79</v>
      </c>
      <c r="AV103" s="13" t="s">
        <v>79</v>
      </c>
      <c r="AW103" s="13" t="s">
        <v>31</v>
      </c>
      <c r="AX103" s="13" t="s">
        <v>77</v>
      </c>
      <c r="AY103" s="234" t="s">
        <v>134</v>
      </c>
    </row>
    <row r="104" s="2" customFormat="1" ht="21.75" customHeight="1">
      <c r="A104" s="39"/>
      <c r="B104" s="40"/>
      <c r="C104" s="205" t="s">
        <v>428</v>
      </c>
      <c r="D104" s="205" t="s">
        <v>136</v>
      </c>
      <c r="E104" s="206" t="s">
        <v>1208</v>
      </c>
      <c r="F104" s="207" t="s">
        <v>1209</v>
      </c>
      <c r="G104" s="208" t="s">
        <v>150</v>
      </c>
      <c r="H104" s="209">
        <v>36</v>
      </c>
      <c r="I104" s="210"/>
      <c r="J104" s="211">
        <f>ROUND(I104*H104,2)</f>
        <v>0</v>
      </c>
      <c r="K104" s="207" t="s">
        <v>140</v>
      </c>
      <c r="L104" s="45"/>
      <c r="M104" s="212" t="s">
        <v>19</v>
      </c>
      <c r="N104" s="213" t="s">
        <v>40</v>
      </c>
      <c r="O104" s="85"/>
      <c r="P104" s="214">
        <f>O104*H104</f>
        <v>0</v>
      </c>
      <c r="Q104" s="214">
        <v>0</v>
      </c>
      <c r="R104" s="214">
        <f>Q104*H104</f>
        <v>0</v>
      </c>
      <c r="S104" s="214">
        <v>0</v>
      </c>
      <c r="T104" s="215">
        <f>S104*H104</f>
        <v>0</v>
      </c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R104" s="216" t="s">
        <v>141</v>
      </c>
      <c r="AT104" s="216" t="s">
        <v>136</v>
      </c>
      <c r="AU104" s="216" t="s">
        <v>79</v>
      </c>
      <c r="AY104" s="18" t="s">
        <v>134</v>
      </c>
      <c r="BE104" s="217">
        <f>IF(N104="základní",J104,0)</f>
        <v>0</v>
      </c>
      <c r="BF104" s="217">
        <f>IF(N104="snížená",J104,0)</f>
        <v>0</v>
      </c>
      <c r="BG104" s="217">
        <f>IF(N104="zákl. přenesená",J104,0)</f>
        <v>0</v>
      </c>
      <c r="BH104" s="217">
        <f>IF(N104="sníž. přenesená",J104,0)</f>
        <v>0</v>
      </c>
      <c r="BI104" s="217">
        <f>IF(N104="nulová",J104,0)</f>
        <v>0</v>
      </c>
      <c r="BJ104" s="18" t="s">
        <v>77</v>
      </c>
      <c r="BK104" s="217">
        <f>ROUND(I104*H104,2)</f>
        <v>0</v>
      </c>
      <c r="BL104" s="18" t="s">
        <v>141</v>
      </c>
      <c r="BM104" s="216" t="s">
        <v>1210</v>
      </c>
    </row>
    <row r="105" s="2" customFormat="1">
      <c r="A105" s="39"/>
      <c r="B105" s="40"/>
      <c r="C105" s="41"/>
      <c r="D105" s="218" t="s">
        <v>143</v>
      </c>
      <c r="E105" s="41"/>
      <c r="F105" s="219" t="s">
        <v>1211</v>
      </c>
      <c r="G105" s="41"/>
      <c r="H105" s="41"/>
      <c r="I105" s="220"/>
      <c r="J105" s="41"/>
      <c r="K105" s="41"/>
      <c r="L105" s="45"/>
      <c r="M105" s="221"/>
      <c r="N105" s="222"/>
      <c r="O105" s="85"/>
      <c r="P105" s="85"/>
      <c r="Q105" s="85"/>
      <c r="R105" s="85"/>
      <c r="S105" s="85"/>
      <c r="T105" s="86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T105" s="18" t="s">
        <v>143</v>
      </c>
      <c r="AU105" s="18" t="s">
        <v>79</v>
      </c>
    </row>
    <row r="106" s="13" customFormat="1">
      <c r="A106" s="13"/>
      <c r="B106" s="223"/>
      <c r="C106" s="224"/>
      <c r="D106" s="225" t="s">
        <v>145</v>
      </c>
      <c r="E106" s="226" t="s">
        <v>19</v>
      </c>
      <c r="F106" s="227" t="s">
        <v>1212</v>
      </c>
      <c r="G106" s="224"/>
      <c r="H106" s="228">
        <v>36</v>
      </c>
      <c r="I106" s="229"/>
      <c r="J106" s="224"/>
      <c r="K106" s="224"/>
      <c r="L106" s="230"/>
      <c r="M106" s="231"/>
      <c r="N106" s="232"/>
      <c r="O106" s="232"/>
      <c r="P106" s="232"/>
      <c r="Q106" s="232"/>
      <c r="R106" s="232"/>
      <c r="S106" s="232"/>
      <c r="T106" s="23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4" t="s">
        <v>145</v>
      </c>
      <c r="AU106" s="234" t="s">
        <v>79</v>
      </c>
      <c r="AV106" s="13" t="s">
        <v>79</v>
      </c>
      <c r="AW106" s="13" t="s">
        <v>31</v>
      </c>
      <c r="AX106" s="13" t="s">
        <v>77</v>
      </c>
      <c r="AY106" s="234" t="s">
        <v>134</v>
      </c>
    </row>
    <row r="107" s="2" customFormat="1" ht="16.5" customHeight="1">
      <c r="A107" s="39"/>
      <c r="B107" s="40"/>
      <c r="C107" s="247" t="s">
        <v>321</v>
      </c>
      <c r="D107" s="247" t="s">
        <v>317</v>
      </c>
      <c r="E107" s="248" t="s">
        <v>1213</v>
      </c>
      <c r="F107" s="249" t="s">
        <v>1214</v>
      </c>
      <c r="G107" s="250" t="s">
        <v>452</v>
      </c>
      <c r="H107" s="251">
        <v>36</v>
      </c>
      <c r="I107" s="252"/>
      <c r="J107" s="253">
        <f>ROUND(I107*H107,2)</f>
        <v>0</v>
      </c>
      <c r="K107" s="249" t="s">
        <v>140</v>
      </c>
      <c r="L107" s="254"/>
      <c r="M107" s="255" t="s">
        <v>19</v>
      </c>
      <c r="N107" s="256" t="s">
        <v>40</v>
      </c>
      <c r="O107" s="85"/>
      <c r="P107" s="214">
        <f>O107*H107</f>
        <v>0</v>
      </c>
      <c r="Q107" s="214">
        <v>0.0014</v>
      </c>
      <c r="R107" s="214">
        <f>Q107*H107</f>
        <v>0.0504</v>
      </c>
      <c r="S107" s="214">
        <v>0</v>
      </c>
      <c r="T107" s="215">
        <f>S107*H107</f>
        <v>0</v>
      </c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R107" s="216" t="s">
        <v>321</v>
      </c>
      <c r="AT107" s="216" t="s">
        <v>317</v>
      </c>
      <c r="AU107" s="216" t="s">
        <v>79</v>
      </c>
      <c r="AY107" s="18" t="s">
        <v>134</v>
      </c>
      <c r="BE107" s="217">
        <f>IF(N107="základní",J107,0)</f>
        <v>0</v>
      </c>
      <c r="BF107" s="217">
        <f>IF(N107="snížená",J107,0)</f>
        <v>0</v>
      </c>
      <c r="BG107" s="217">
        <f>IF(N107="zákl. přenesená",J107,0)</f>
        <v>0</v>
      </c>
      <c r="BH107" s="217">
        <f>IF(N107="sníž. přenesená",J107,0)</f>
        <v>0</v>
      </c>
      <c r="BI107" s="217">
        <f>IF(N107="nulová",J107,0)</f>
        <v>0</v>
      </c>
      <c r="BJ107" s="18" t="s">
        <v>77</v>
      </c>
      <c r="BK107" s="217">
        <f>ROUND(I107*H107,2)</f>
        <v>0</v>
      </c>
      <c r="BL107" s="18" t="s">
        <v>141</v>
      </c>
      <c r="BM107" s="216" t="s">
        <v>1215</v>
      </c>
    </row>
    <row r="108" s="2" customFormat="1" ht="16.5" customHeight="1">
      <c r="A108" s="39"/>
      <c r="B108" s="40"/>
      <c r="C108" s="205" t="s">
        <v>444</v>
      </c>
      <c r="D108" s="205" t="s">
        <v>136</v>
      </c>
      <c r="E108" s="206" t="s">
        <v>1216</v>
      </c>
      <c r="F108" s="207" t="s">
        <v>1217</v>
      </c>
      <c r="G108" s="208" t="s">
        <v>208</v>
      </c>
      <c r="H108" s="209">
        <v>5</v>
      </c>
      <c r="I108" s="210"/>
      <c r="J108" s="211">
        <f>ROUND(I108*H108,2)</f>
        <v>0</v>
      </c>
      <c r="K108" s="207" t="s">
        <v>140</v>
      </c>
      <c r="L108" s="45"/>
      <c r="M108" s="212" t="s">
        <v>19</v>
      </c>
      <c r="N108" s="213" t="s">
        <v>40</v>
      </c>
      <c r="O108" s="85"/>
      <c r="P108" s="214">
        <f>O108*H108</f>
        <v>0</v>
      </c>
      <c r="Q108" s="214">
        <v>0</v>
      </c>
      <c r="R108" s="214">
        <f>Q108*H108</f>
        <v>0</v>
      </c>
      <c r="S108" s="214">
        <v>0</v>
      </c>
      <c r="T108" s="215">
        <f>S108*H108</f>
        <v>0</v>
      </c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R108" s="216" t="s">
        <v>141</v>
      </c>
      <c r="AT108" s="216" t="s">
        <v>136</v>
      </c>
      <c r="AU108" s="216" t="s">
        <v>79</v>
      </c>
      <c r="AY108" s="18" t="s">
        <v>134</v>
      </c>
      <c r="BE108" s="217">
        <f>IF(N108="základní",J108,0)</f>
        <v>0</v>
      </c>
      <c r="BF108" s="217">
        <f>IF(N108="snížená",J108,0)</f>
        <v>0</v>
      </c>
      <c r="BG108" s="217">
        <f>IF(N108="zákl. přenesená",J108,0)</f>
        <v>0</v>
      </c>
      <c r="BH108" s="217">
        <f>IF(N108="sníž. přenesená",J108,0)</f>
        <v>0</v>
      </c>
      <c r="BI108" s="217">
        <f>IF(N108="nulová",J108,0)</f>
        <v>0</v>
      </c>
      <c r="BJ108" s="18" t="s">
        <v>77</v>
      </c>
      <c r="BK108" s="217">
        <f>ROUND(I108*H108,2)</f>
        <v>0</v>
      </c>
      <c r="BL108" s="18" t="s">
        <v>141</v>
      </c>
      <c r="BM108" s="216" t="s">
        <v>1218</v>
      </c>
    </row>
    <row r="109" s="2" customFormat="1">
      <c r="A109" s="39"/>
      <c r="B109" s="40"/>
      <c r="C109" s="41"/>
      <c r="D109" s="218" t="s">
        <v>143</v>
      </c>
      <c r="E109" s="41"/>
      <c r="F109" s="219" t="s">
        <v>1219</v>
      </c>
      <c r="G109" s="41"/>
      <c r="H109" s="41"/>
      <c r="I109" s="220"/>
      <c r="J109" s="41"/>
      <c r="K109" s="41"/>
      <c r="L109" s="45"/>
      <c r="M109" s="221"/>
      <c r="N109" s="222"/>
      <c r="O109" s="85"/>
      <c r="P109" s="85"/>
      <c r="Q109" s="85"/>
      <c r="R109" s="85"/>
      <c r="S109" s="85"/>
      <c r="T109" s="86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T109" s="18" t="s">
        <v>143</v>
      </c>
      <c r="AU109" s="18" t="s">
        <v>79</v>
      </c>
    </row>
    <row r="110" s="13" customFormat="1">
      <c r="A110" s="13"/>
      <c r="B110" s="223"/>
      <c r="C110" s="224"/>
      <c r="D110" s="225" t="s">
        <v>145</v>
      </c>
      <c r="E110" s="226" t="s">
        <v>19</v>
      </c>
      <c r="F110" s="227" t="s">
        <v>153</v>
      </c>
      <c r="G110" s="224"/>
      <c r="H110" s="228">
        <v>5</v>
      </c>
      <c r="I110" s="229"/>
      <c r="J110" s="224"/>
      <c r="K110" s="224"/>
      <c r="L110" s="230"/>
      <c r="M110" s="231"/>
      <c r="N110" s="232"/>
      <c r="O110" s="232"/>
      <c r="P110" s="232"/>
      <c r="Q110" s="232"/>
      <c r="R110" s="232"/>
      <c r="S110" s="232"/>
      <c r="T110" s="23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4" t="s">
        <v>145</v>
      </c>
      <c r="AU110" s="234" t="s">
        <v>79</v>
      </c>
      <c r="AV110" s="13" t="s">
        <v>79</v>
      </c>
      <c r="AW110" s="13" t="s">
        <v>31</v>
      </c>
      <c r="AX110" s="13" t="s">
        <v>77</v>
      </c>
      <c r="AY110" s="234" t="s">
        <v>134</v>
      </c>
    </row>
    <row r="111" s="2" customFormat="1" ht="16.5" customHeight="1">
      <c r="A111" s="39"/>
      <c r="B111" s="40"/>
      <c r="C111" s="205" t="s">
        <v>169</v>
      </c>
      <c r="D111" s="205" t="s">
        <v>136</v>
      </c>
      <c r="E111" s="206" t="s">
        <v>1216</v>
      </c>
      <c r="F111" s="207" t="s">
        <v>1217</v>
      </c>
      <c r="G111" s="208" t="s">
        <v>208</v>
      </c>
      <c r="H111" s="209">
        <v>30</v>
      </c>
      <c r="I111" s="210"/>
      <c r="J111" s="211">
        <f>ROUND(I111*H111,2)</f>
        <v>0</v>
      </c>
      <c r="K111" s="207" t="s">
        <v>140</v>
      </c>
      <c r="L111" s="45"/>
      <c r="M111" s="212" t="s">
        <v>19</v>
      </c>
      <c r="N111" s="213" t="s">
        <v>40</v>
      </c>
      <c r="O111" s="85"/>
      <c r="P111" s="214">
        <f>O111*H111</f>
        <v>0</v>
      </c>
      <c r="Q111" s="214">
        <v>0</v>
      </c>
      <c r="R111" s="214">
        <f>Q111*H111</f>
        <v>0</v>
      </c>
      <c r="S111" s="214">
        <v>0</v>
      </c>
      <c r="T111" s="215">
        <f>S111*H111</f>
        <v>0</v>
      </c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R111" s="216" t="s">
        <v>141</v>
      </c>
      <c r="AT111" s="216" t="s">
        <v>136</v>
      </c>
      <c r="AU111" s="216" t="s">
        <v>79</v>
      </c>
      <c r="AY111" s="18" t="s">
        <v>134</v>
      </c>
      <c r="BE111" s="217">
        <f>IF(N111="základní",J111,0)</f>
        <v>0</v>
      </c>
      <c r="BF111" s="217">
        <f>IF(N111="snížená",J111,0)</f>
        <v>0</v>
      </c>
      <c r="BG111" s="217">
        <f>IF(N111="zákl. přenesená",J111,0)</f>
        <v>0</v>
      </c>
      <c r="BH111" s="217">
        <f>IF(N111="sníž. přenesená",J111,0)</f>
        <v>0</v>
      </c>
      <c r="BI111" s="217">
        <f>IF(N111="nulová",J111,0)</f>
        <v>0</v>
      </c>
      <c r="BJ111" s="18" t="s">
        <v>77</v>
      </c>
      <c r="BK111" s="217">
        <f>ROUND(I111*H111,2)</f>
        <v>0</v>
      </c>
      <c r="BL111" s="18" t="s">
        <v>141</v>
      </c>
      <c r="BM111" s="216" t="s">
        <v>1220</v>
      </c>
    </row>
    <row r="112" s="2" customFormat="1">
      <c r="A112" s="39"/>
      <c r="B112" s="40"/>
      <c r="C112" s="41"/>
      <c r="D112" s="218" t="s">
        <v>143</v>
      </c>
      <c r="E112" s="41"/>
      <c r="F112" s="219" t="s">
        <v>1219</v>
      </c>
      <c r="G112" s="41"/>
      <c r="H112" s="41"/>
      <c r="I112" s="220"/>
      <c r="J112" s="41"/>
      <c r="K112" s="41"/>
      <c r="L112" s="45"/>
      <c r="M112" s="221"/>
      <c r="N112" s="222"/>
      <c r="O112" s="85"/>
      <c r="P112" s="85"/>
      <c r="Q112" s="85"/>
      <c r="R112" s="85"/>
      <c r="S112" s="85"/>
      <c r="T112" s="86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T112" s="18" t="s">
        <v>143</v>
      </c>
      <c r="AU112" s="18" t="s">
        <v>79</v>
      </c>
    </row>
    <row r="113" s="13" customFormat="1">
      <c r="A113" s="13"/>
      <c r="B113" s="223"/>
      <c r="C113" s="224"/>
      <c r="D113" s="225" t="s">
        <v>145</v>
      </c>
      <c r="E113" s="226" t="s">
        <v>19</v>
      </c>
      <c r="F113" s="227" t="s">
        <v>272</v>
      </c>
      <c r="G113" s="224"/>
      <c r="H113" s="228">
        <v>30</v>
      </c>
      <c r="I113" s="229"/>
      <c r="J113" s="224"/>
      <c r="K113" s="224"/>
      <c r="L113" s="230"/>
      <c r="M113" s="231"/>
      <c r="N113" s="232"/>
      <c r="O113" s="232"/>
      <c r="P113" s="232"/>
      <c r="Q113" s="232"/>
      <c r="R113" s="232"/>
      <c r="S113" s="232"/>
      <c r="T113" s="23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4" t="s">
        <v>145</v>
      </c>
      <c r="AU113" s="234" t="s">
        <v>79</v>
      </c>
      <c r="AV113" s="13" t="s">
        <v>79</v>
      </c>
      <c r="AW113" s="13" t="s">
        <v>31</v>
      </c>
      <c r="AX113" s="13" t="s">
        <v>77</v>
      </c>
      <c r="AY113" s="234" t="s">
        <v>134</v>
      </c>
    </row>
    <row r="114" s="2" customFormat="1" ht="16.5" customHeight="1">
      <c r="A114" s="39"/>
      <c r="B114" s="40"/>
      <c r="C114" s="205" t="s">
        <v>657</v>
      </c>
      <c r="D114" s="205" t="s">
        <v>136</v>
      </c>
      <c r="E114" s="206" t="s">
        <v>1221</v>
      </c>
      <c r="F114" s="207" t="s">
        <v>1222</v>
      </c>
      <c r="G114" s="208" t="s">
        <v>208</v>
      </c>
      <c r="H114" s="209">
        <v>30</v>
      </c>
      <c r="I114" s="210"/>
      <c r="J114" s="211">
        <f>ROUND(I114*H114,2)</f>
        <v>0</v>
      </c>
      <c r="K114" s="207" t="s">
        <v>140</v>
      </c>
      <c r="L114" s="45"/>
      <c r="M114" s="212" t="s">
        <v>19</v>
      </c>
      <c r="N114" s="213" t="s">
        <v>40</v>
      </c>
      <c r="O114" s="85"/>
      <c r="P114" s="214">
        <f>O114*H114</f>
        <v>0</v>
      </c>
      <c r="Q114" s="214">
        <v>0</v>
      </c>
      <c r="R114" s="214">
        <f>Q114*H114</f>
        <v>0</v>
      </c>
      <c r="S114" s="214">
        <v>0</v>
      </c>
      <c r="T114" s="215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16" t="s">
        <v>141</v>
      </c>
      <c r="AT114" s="216" t="s">
        <v>136</v>
      </c>
      <c r="AU114" s="216" t="s">
        <v>79</v>
      </c>
      <c r="AY114" s="18" t="s">
        <v>134</v>
      </c>
      <c r="BE114" s="217">
        <f>IF(N114="základní",J114,0)</f>
        <v>0</v>
      </c>
      <c r="BF114" s="217">
        <f>IF(N114="snížená",J114,0)</f>
        <v>0</v>
      </c>
      <c r="BG114" s="217">
        <f>IF(N114="zákl. přenesená",J114,0)</f>
        <v>0</v>
      </c>
      <c r="BH114" s="217">
        <f>IF(N114="sníž. přenesená",J114,0)</f>
        <v>0</v>
      </c>
      <c r="BI114" s="217">
        <f>IF(N114="nulová",J114,0)</f>
        <v>0</v>
      </c>
      <c r="BJ114" s="18" t="s">
        <v>77</v>
      </c>
      <c r="BK114" s="217">
        <f>ROUND(I114*H114,2)</f>
        <v>0</v>
      </c>
      <c r="BL114" s="18" t="s">
        <v>141</v>
      </c>
      <c r="BM114" s="216" t="s">
        <v>1223</v>
      </c>
    </row>
    <row r="115" s="2" customFormat="1">
      <c r="A115" s="39"/>
      <c r="B115" s="40"/>
      <c r="C115" s="41"/>
      <c r="D115" s="218" t="s">
        <v>143</v>
      </c>
      <c r="E115" s="41"/>
      <c r="F115" s="219" t="s">
        <v>1224</v>
      </c>
      <c r="G115" s="41"/>
      <c r="H115" s="41"/>
      <c r="I115" s="220"/>
      <c r="J115" s="41"/>
      <c r="K115" s="41"/>
      <c r="L115" s="45"/>
      <c r="M115" s="221"/>
      <c r="N115" s="222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143</v>
      </c>
      <c r="AU115" s="18" t="s">
        <v>79</v>
      </c>
    </row>
    <row r="116" s="2" customFormat="1">
      <c r="A116" s="39"/>
      <c r="B116" s="40"/>
      <c r="C116" s="41"/>
      <c r="D116" s="225" t="s">
        <v>285</v>
      </c>
      <c r="E116" s="41"/>
      <c r="F116" s="246" t="s">
        <v>1225</v>
      </c>
      <c r="G116" s="41"/>
      <c r="H116" s="41"/>
      <c r="I116" s="220"/>
      <c r="J116" s="41"/>
      <c r="K116" s="41"/>
      <c r="L116" s="45"/>
      <c r="M116" s="221"/>
      <c r="N116" s="222"/>
      <c r="O116" s="85"/>
      <c r="P116" s="85"/>
      <c r="Q116" s="85"/>
      <c r="R116" s="85"/>
      <c r="S116" s="85"/>
      <c r="T116" s="86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T116" s="18" t="s">
        <v>285</v>
      </c>
      <c r="AU116" s="18" t="s">
        <v>79</v>
      </c>
    </row>
    <row r="117" s="13" customFormat="1">
      <c r="A117" s="13"/>
      <c r="B117" s="223"/>
      <c r="C117" s="224"/>
      <c r="D117" s="225" t="s">
        <v>145</v>
      </c>
      <c r="E117" s="226" t="s">
        <v>19</v>
      </c>
      <c r="F117" s="227" t="s">
        <v>272</v>
      </c>
      <c r="G117" s="224"/>
      <c r="H117" s="228">
        <v>30</v>
      </c>
      <c r="I117" s="229"/>
      <c r="J117" s="224"/>
      <c r="K117" s="224"/>
      <c r="L117" s="230"/>
      <c r="M117" s="275"/>
      <c r="N117" s="276"/>
      <c r="O117" s="276"/>
      <c r="P117" s="276"/>
      <c r="Q117" s="276"/>
      <c r="R117" s="276"/>
      <c r="S117" s="276"/>
      <c r="T117" s="27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4" t="s">
        <v>145</v>
      </c>
      <c r="AU117" s="234" t="s">
        <v>79</v>
      </c>
      <c r="AV117" s="13" t="s">
        <v>79</v>
      </c>
      <c r="AW117" s="13" t="s">
        <v>31</v>
      </c>
      <c r="AX117" s="13" t="s">
        <v>77</v>
      </c>
      <c r="AY117" s="234" t="s">
        <v>134</v>
      </c>
    </row>
    <row r="118" s="2" customFormat="1" ht="6.96" customHeight="1">
      <c r="A118" s="39"/>
      <c r="B118" s="60"/>
      <c r="C118" s="61"/>
      <c r="D118" s="61"/>
      <c r="E118" s="61"/>
      <c r="F118" s="61"/>
      <c r="G118" s="61"/>
      <c r="H118" s="61"/>
      <c r="I118" s="61"/>
      <c r="J118" s="61"/>
      <c r="K118" s="61"/>
      <c r="L118" s="45"/>
      <c r="M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</row>
  </sheetData>
  <sheetProtection sheet="1" autoFilter="0" formatColumns="0" formatRows="0" objects="1" scenarios="1" spinCount="100000" saltValue="0bZx+7y+27XE9Vnoz4QkPWI8yE/kNsKpoig0qs/NCtF0BPWr0O8VyjhhFDPxIjv/B32gfjZ+nkUwf/5w65sQQQ==" hashValue="/vMiDGF61fNyzI0yPTqCi62/3OFxkBDZjdf2NyQpCbdXlQu6h678oPRa/6qjiP1qEejCSZQ7pmPYuNF3/9XEkQ==" algorithmName="SHA-512" password="CC35"/>
  <autoFilter ref="C80:K117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5" r:id="rId1" display="https://podminky.urs.cz/item/CS_URS_2022_02/183104712"/>
    <hyperlink ref="F88" r:id="rId2" display="https://podminky.urs.cz/item/CS_URS_2022_02/184102125"/>
    <hyperlink ref="F93" r:id="rId3" display="https://podminky.urs.cz/item/CS_URS_2022_02/184102125"/>
    <hyperlink ref="F98" r:id="rId4" display="https://podminky.urs.cz/item/CS_URS_2022_02/184215131"/>
    <hyperlink ref="F102" r:id="rId5" display="https://podminky.urs.cz/item/CS_URS_2022_02/184813112"/>
    <hyperlink ref="F105" r:id="rId6" display="https://podminky.urs.cz/item/CS_URS_2022_02/184813125"/>
    <hyperlink ref="F109" r:id="rId7" display="https://podminky.urs.cz/item/CS_URS_2022_02/185804312"/>
    <hyperlink ref="F112" r:id="rId8" display="https://podminky.urs.cz/item/CS_URS_2022_02/185804312"/>
    <hyperlink ref="F115" r:id="rId9" display="https://podminky.urs.cz/item/CS_URS_2022_02/185851121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8" customWidth="1"/>
    <col min="2" max="2" width="1.667969" style="278" customWidth="1"/>
    <col min="3" max="4" width="5" style="278" customWidth="1"/>
    <col min="5" max="5" width="11.66016" style="278" customWidth="1"/>
    <col min="6" max="6" width="9.160156" style="278" customWidth="1"/>
    <col min="7" max="7" width="5" style="278" customWidth="1"/>
    <col min="8" max="8" width="77.83203" style="278" customWidth="1"/>
    <col min="9" max="10" width="20" style="278" customWidth="1"/>
    <col min="11" max="11" width="1.667969" style="278" customWidth="1"/>
  </cols>
  <sheetData>
    <row r="1" s="1" customFormat="1" ht="37.5" customHeight="1"/>
    <row r="2" s="1" customFormat="1" ht="7.5" customHeight="1">
      <c r="B2" s="279"/>
      <c r="C2" s="280"/>
      <c r="D2" s="280"/>
      <c r="E2" s="280"/>
      <c r="F2" s="280"/>
      <c r="G2" s="280"/>
      <c r="H2" s="280"/>
      <c r="I2" s="280"/>
      <c r="J2" s="280"/>
      <c r="K2" s="281"/>
    </row>
    <row r="3" s="16" customFormat="1" ht="45" customHeight="1">
      <c r="B3" s="282"/>
      <c r="C3" s="283" t="s">
        <v>1226</v>
      </c>
      <c r="D3" s="283"/>
      <c r="E3" s="283"/>
      <c r="F3" s="283"/>
      <c r="G3" s="283"/>
      <c r="H3" s="283"/>
      <c r="I3" s="283"/>
      <c r="J3" s="283"/>
      <c r="K3" s="284"/>
    </row>
    <row r="4" s="1" customFormat="1" ht="25.5" customHeight="1">
      <c r="B4" s="285"/>
      <c r="C4" s="286" t="s">
        <v>1227</v>
      </c>
      <c r="D4" s="286"/>
      <c r="E4" s="286"/>
      <c r="F4" s="286"/>
      <c r="G4" s="286"/>
      <c r="H4" s="286"/>
      <c r="I4" s="286"/>
      <c r="J4" s="286"/>
      <c r="K4" s="287"/>
    </row>
    <row r="5" s="1" customFormat="1" ht="5.25" customHeight="1">
      <c r="B5" s="285"/>
      <c r="C5" s="288"/>
      <c r="D5" s="288"/>
      <c r="E5" s="288"/>
      <c r="F5" s="288"/>
      <c r="G5" s="288"/>
      <c r="H5" s="288"/>
      <c r="I5" s="288"/>
      <c r="J5" s="288"/>
      <c r="K5" s="287"/>
    </row>
    <row r="6" s="1" customFormat="1" ht="15" customHeight="1">
      <c r="B6" s="285"/>
      <c r="C6" s="289" t="s">
        <v>1228</v>
      </c>
      <c r="D6" s="289"/>
      <c r="E6" s="289"/>
      <c r="F6" s="289"/>
      <c r="G6" s="289"/>
      <c r="H6" s="289"/>
      <c r="I6" s="289"/>
      <c r="J6" s="289"/>
      <c r="K6" s="287"/>
    </row>
    <row r="7" s="1" customFormat="1" ht="15" customHeight="1">
      <c r="B7" s="290"/>
      <c r="C7" s="289" t="s">
        <v>1229</v>
      </c>
      <c r="D7" s="289"/>
      <c r="E7" s="289"/>
      <c r="F7" s="289"/>
      <c r="G7" s="289"/>
      <c r="H7" s="289"/>
      <c r="I7" s="289"/>
      <c r="J7" s="289"/>
      <c r="K7" s="287"/>
    </row>
    <row r="8" s="1" customFormat="1" ht="12.75" customHeight="1">
      <c r="B8" s="290"/>
      <c r="C8" s="289"/>
      <c r="D8" s="289"/>
      <c r="E8" s="289"/>
      <c r="F8" s="289"/>
      <c r="G8" s="289"/>
      <c r="H8" s="289"/>
      <c r="I8" s="289"/>
      <c r="J8" s="289"/>
      <c r="K8" s="287"/>
    </row>
    <row r="9" s="1" customFormat="1" ht="15" customHeight="1">
      <c r="B9" s="290"/>
      <c r="C9" s="289" t="s">
        <v>1230</v>
      </c>
      <c r="D9" s="289"/>
      <c r="E9" s="289"/>
      <c r="F9" s="289"/>
      <c r="G9" s="289"/>
      <c r="H9" s="289"/>
      <c r="I9" s="289"/>
      <c r="J9" s="289"/>
      <c r="K9" s="287"/>
    </row>
    <row r="10" s="1" customFormat="1" ht="15" customHeight="1">
      <c r="B10" s="290"/>
      <c r="C10" s="289"/>
      <c r="D10" s="289" t="s">
        <v>1231</v>
      </c>
      <c r="E10" s="289"/>
      <c r="F10" s="289"/>
      <c r="G10" s="289"/>
      <c r="H10" s="289"/>
      <c r="I10" s="289"/>
      <c r="J10" s="289"/>
      <c r="K10" s="287"/>
    </row>
    <row r="11" s="1" customFormat="1" ht="15" customHeight="1">
      <c r="B11" s="290"/>
      <c r="C11" s="291"/>
      <c r="D11" s="289" t="s">
        <v>1232</v>
      </c>
      <c r="E11" s="289"/>
      <c r="F11" s="289"/>
      <c r="G11" s="289"/>
      <c r="H11" s="289"/>
      <c r="I11" s="289"/>
      <c r="J11" s="289"/>
      <c r="K11" s="287"/>
    </row>
    <row r="12" s="1" customFormat="1" ht="15" customHeight="1">
      <c r="B12" s="290"/>
      <c r="C12" s="291"/>
      <c r="D12" s="289"/>
      <c r="E12" s="289"/>
      <c r="F12" s="289"/>
      <c r="G12" s="289"/>
      <c r="H12" s="289"/>
      <c r="I12" s="289"/>
      <c r="J12" s="289"/>
      <c r="K12" s="287"/>
    </row>
    <row r="13" s="1" customFormat="1" ht="15" customHeight="1">
      <c r="B13" s="290"/>
      <c r="C13" s="291"/>
      <c r="D13" s="292" t="s">
        <v>1233</v>
      </c>
      <c r="E13" s="289"/>
      <c r="F13" s="289"/>
      <c r="G13" s="289"/>
      <c r="H13" s="289"/>
      <c r="I13" s="289"/>
      <c r="J13" s="289"/>
      <c r="K13" s="287"/>
    </row>
    <row r="14" s="1" customFormat="1" ht="12.75" customHeight="1">
      <c r="B14" s="290"/>
      <c r="C14" s="291"/>
      <c r="D14" s="291"/>
      <c r="E14" s="291"/>
      <c r="F14" s="291"/>
      <c r="G14" s="291"/>
      <c r="H14" s="291"/>
      <c r="I14" s="291"/>
      <c r="J14" s="291"/>
      <c r="K14" s="287"/>
    </row>
    <row r="15" s="1" customFormat="1" ht="15" customHeight="1">
      <c r="B15" s="290"/>
      <c r="C15" s="291"/>
      <c r="D15" s="289" t="s">
        <v>1234</v>
      </c>
      <c r="E15" s="289"/>
      <c r="F15" s="289"/>
      <c r="G15" s="289"/>
      <c r="H15" s="289"/>
      <c r="I15" s="289"/>
      <c r="J15" s="289"/>
      <c r="K15" s="287"/>
    </row>
    <row r="16" s="1" customFormat="1" ht="15" customHeight="1">
      <c r="B16" s="290"/>
      <c r="C16" s="291"/>
      <c r="D16" s="289" t="s">
        <v>1235</v>
      </c>
      <c r="E16" s="289"/>
      <c r="F16" s="289"/>
      <c r="G16" s="289"/>
      <c r="H16" s="289"/>
      <c r="I16" s="289"/>
      <c r="J16" s="289"/>
      <c r="K16" s="287"/>
    </row>
    <row r="17" s="1" customFormat="1" ht="15" customHeight="1">
      <c r="B17" s="290"/>
      <c r="C17" s="291"/>
      <c r="D17" s="289" t="s">
        <v>1236</v>
      </c>
      <c r="E17" s="289"/>
      <c r="F17" s="289"/>
      <c r="G17" s="289"/>
      <c r="H17" s="289"/>
      <c r="I17" s="289"/>
      <c r="J17" s="289"/>
      <c r="K17" s="287"/>
    </row>
    <row r="18" s="1" customFormat="1" ht="15" customHeight="1">
      <c r="B18" s="290"/>
      <c r="C18" s="291"/>
      <c r="D18" s="291"/>
      <c r="E18" s="293" t="s">
        <v>76</v>
      </c>
      <c r="F18" s="289" t="s">
        <v>1237</v>
      </c>
      <c r="G18" s="289"/>
      <c r="H18" s="289"/>
      <c r="I18" s="289"/>
      <c r="J18" s="289"/>
      <c r="K18" s="287"/>
    </row>
    <row r="19" s="1" customFormat="1" ht="15" customHeight="1">
      <c r="B19" s="290"/>
      <c r="C19" s="291"/>
      <c r="D19" s="291"/>
      <c r="E19" s="293" t="s">
        <v>1238</v>
      </c>
      <c r="F19" s="289" t="s">
        <v>1239</v>
      </c>
      <c r="G19" s="289"/>
      <c r="H19" s="289"/>
      <c r="I19" s="289"/>
      <c r="J19" s="289"/>
      <c r="K19" s="287"/>
    </row>
    <row r="20" s="1" customFormat="1" ht="15" customHeight="1">
      <c r="B20" s="290"/>
      <c r="C20" s="291"/>
      <c r="D20" s="291"/>
      <c r="E20" s="293" t="s">
        <v>1240</v>
      </c>
      <c r="F20" s="289" t="s">
        <v>1241</v>
      </c>
      <c r="G20" s="289"/>
      <c r="H20" s="289"/>
      <c r="I20" s="289"/>
      <c r="J20" s="289"/>
      <c r="K20" s="287"/>
    </row>
    <row r="21" s="1" customFormat="1" ht="15" customHeight="1">
      <c r="B21" s="290"/>
      <c r="C21" s="291"/>
      <c r="D21" s="291"/>
      <c r="E21" s="293" t="s">
        <v>97</v>
      </c>
      <c r="F21" s="289" t="s">
        <v>1089</v>
      </c>
      <c r="G21" s="289"/>
      <c r="H21" s="289"/>
      <c r="I21" s="289"/>
      <c r="J21" s="289"/>
      <c r="K21" s="287"/>
    </row>
    <row r="22" s="1" customFormat="1" ht="15" customHeight="1">
      <c r="B22" s="290"/>
      <c r="C22" s="291"/>
      <c r="D22" s="291"/>
      <c r="E22" s="293" t="s">
        <v>1242</v>
      </c>
      <c r="F22" s="289" t="s">
        <v>1243</v>
      </c>
      <c r="G22" s="289"/>
      <c r="H22" s="289"/>
      <c r="I22" s="289"/>
      <c r="J22" s="289"/>
      <c r="K22" s="287"/>
    </row>
    <row r="23" s="1" customFormat="1" ht="15" customHeight="1">
      <c r="B23" s="290"/>
      <c r="C23" s="291"/>
      <c r="D23" s="291"/>
      <c r="E23" s="293" t="s">
        <v>1244</v>
      </c>
      <c r="F23" s="289" t="s">
        <v>1245</v>
      </c>
      <c r="G23" s="289"/>
      <c r="H23" s="289"/>
      <c r="I23" s="289"/>
      <c r="J23" s="289"/>
      <c r="K23" s="287"/>
    </row>
    <row r="24" s="1" customFormat="1" ht="12.75" customHeight="1">
      <c r="B24" s="290"/>
      <c r="C24" s="291"/>
      <c r="D24" s="291"/>
      <c r="E24" s="291"/>
      <c r="F24" s="291"/>
      <c r="G24" s="291"/>
      <c r="H24" s="291"/>
      <c r="I24" s="291"/>
      <c r="J24" s="291"/>
      <c r="K24" s="287"/>
    </row>
    <row r="25" s="1" customFormat="1" ht="15" customHeight="1">
      <c r="B25" s="290"/>
      <c r="C25" s="289" t="s">
        <v>1246</v>
      </c>
      <c r="D25" s="289"/>
      <c r="E25" s="289"/>
      <c r="F25" s="289"/>
      <c r="G25" s="289"/>
      <c r="H25" s="289"/>
      <c r="I25" s="289"/>
      <c r="J25" s="289"/>
      <c r="K25" s="287"/>
    </row>
    <row r="26" s="1" customFormat="1" ht="15" customHeight="1">
      <c r="B26" s="290"/>
      <c r="C26" s="289" t="s">
        <v>1247</v>
      </c>
      <c r="D26" s="289"/>
      <c r="E26" s="289"/>
      <c r="F26" s="289"/>
      <c r="G26" s="289"/>
      <c r="H26" s="289"/>
      <c r="I26" s="289"/>
      <c r="J26" s="289"/>
      <c r="K26" s="287"/>
    </row>
    <row r="27" s="1" customFormat="1" ht="15" customHeight="1">
      <c r="B27" s="290"/>
      <c r="C27" s="289"/>
      <c r="D27" s="289" t="s">
        <v>1248</v>
      </c>
      <c r="E27" s="289"/>
      <c r="F27" s="289"/>
      <c r="G27" s="289"/>
      <c r="H27" s="289"/>
      <c r="I27" s="289"/>
      <c r="J27" s="289"/>
      <c r="K27" s="287"/>
    </row>
    <row r="28" s="1" customFormat="1" ht="15" customHeight="1">
      <c r="B28" s="290"/>
      <c r="C28" s="291"/>
      <c r="D28" s="289" t="s">
        <v>1249</v>
      </c>
      <c r="E28" s="289"/>
      <c r="F28" s="289"/>
      <c r="G28" s="289"/>
      <c r="H28" s="289"/>
      <c r="I28" s="289"/>
      <c r="J28" s="289"/>
      <c r="K28" s="287"/>
    </row>
    <row r="29" s="1" customFormat="1" ht="12.75" customHeight="1">
      <c r="B29" s="290"/>
      <c r="C29" s="291"/>
      <c r="D29" s="291"/>
      <c r="E29" s="291"/>
      <c r="F29" s="291"/>
      <c r="G29" s="291"/>
      <c r="H29" s="291"/>
      <c r="I29" s="291"/>
      <c r="J29" s="291"/>
      <c r="K29" s="287"/>
    </row>
    <row r="30" s="1" customFormat="1" ht="15" customHeight="1">
      <c r="B30" s="290"/>
      <c r="C30" s="291"/>
      <c r="D30" s="289" t="s">
        <v>1250</v>
      </c>
      <c r="E30" s="289"/>
      <c r="F30" s="289"/>
      <c r="G30" s="289"/>
      <c r="H30" s="289"/>
      <c r="I30" s="289"/>
      <c r="J30" s="289"/>
      <c r="K30" s="287"/>
    </row>
    <row r="31" s="1" customFormat="1" ht="15" customHeight="1">
      <c r="B31" s="290"/>
      <c r="C31" s="291"/>
      <c r="D31" s="289" t="s">
        <v>1251</v>
      </c>
      <c r="E31" s="289"/>
      <c r="F31" s="289"/>
      <c r="G31" s="289"/>
      <c r="H31" s="289"/>
      <c r="I31" s="289"/>
      <c r="J31" s="289"/>
      <c r="K31" s="287"/>
    </row>
    <row r="32" s="1" customFormat="1" ht="12.75" customHeight="1">
      <c r="B32" s="290"/>
      <c r="C32" s="291"/>
      <c r="D32" s="291"/>
      <c r="E32" s="291"/>
      <c r="F32" s="291"/>
      <c r="G32" s="291"/>
      <c r="H32" s="291"/>
      <c r="I32" s="291"/>
      <c r="J32" s="291"/>
      <c r="K32" s="287"/>
    </row>
    <row r="33" s="1" customFormat="1" ht="15" customHeight="1">
      <c r="B33" s="290"/>
      <c r="C33" s="291"/>
      <c r="D33" s="289" t="s">
        <v>1252</v>
      </c>
      <c r="E33" s="289"/>
      <c r="F33" s="289"/>
      <c r="G33" s="289"/>
      <c r="H33" s="289"/>
      <c r="I33" s="289"/>
      <c r="J33" s="289"/>
      <c r="K33" s="287"/>
    </row>
    <row r="34" s="1" customFormat="1" ht="15" customHeight="1">
      <c r="B34" s="290"/>
      <c r="C34" s="291"/>
      <c r="D34" s="289" t="s">
        <v>1253</v>
      </c>
      <c r="E34" s="289"/>
      <c r="F34" s="289"/>
      <c r="G34" s="289"/>
      <c r="H34" s="289"/>
      <c r="I34" s="289"/>
      <c r="J34" s="289"/>
      <c r="K34" s="287"/>
    </row>
    <row r="35" s="1" customFormat="1" ht="15" customHeight="1">
      <c r="B35" s="290"/>
      <c r="C35" s="291"/>
      <c r="D35" s="289" t="s">
        <v>1254</v>
      </c>
      <c r="E35" s="289"/>
      <c r="F35" s="289"/>
      <c r="G35" s="289"/>
      <c r="H35" s="289"/>
      <c r="I35" s="289"/>
      <c r="J35" s="289"/>
      <c r="K35" s="287"/>
    </row>
    <row r="36" s="1" customFormat="1" ht="15" customHeight="1">
      <c r="B36" s="290"/>
      <c r="C36" s="291"/>
      <c r="D36" s="289"/>
      <c r="E36" s="292" t="s">
        <v>120</v>
      </c>
      <c r="F36" s="289"/>
      <c r="G36" s="289" t="s">
        <v>1255</v>
      </c>
      <c r="H36" s="289"/>
      <c r="I36" s="289"/>
      <c r="J36" s="289"/>
      <c r="K36" s="287"/>
    </row>
    <row r="37" s="1" customFormat="1" ht="30.75" customHeight="1">
      <c r="B37" s="290"/>
      <c r="C37" s="291"/>
      <c r="D37" s="289"/>
      <c r="E37" s="292" t="s">
        <v>1256</v>
      </c>
      <c r="F37" s="289"/>
      <c r="G37" s="289" t="s">
        <v>1257</v>
      </c>
      <c r="H37" s="289"/>
      <c r="I37" s="289"/>
      <c r="J37" s="289"/>
      <c r="K37" s="287"/>
    </row>
    <row r="38" s="1" customFormat="1" ht="15" customHeight="1">
      <c r="B38" s="290"/>
      <c r="C38" s="291"/>
      <c r="D38" s="289"/>
      <c r="E38" s="292" t="s">
        <v>50</v>
      </c>
      <c r="F38" s="289"/>
      <c r="G38" s="289" t="s">
        <v>1258</v>
      </c>
      <c r="H38" s="289"/>
      <c r="I38" s="289"/>
      <c r="J38" s="289"/>
      <c r="K38" s="287"/>
    </row>
    <row r="39" s="1" customFormat="1" ht="15" customHeight="1">
      <c r="B39" s="290"/>
      <c r="C39" s="291"/>
      <c r="D39" s="289"/>
      <c r="E39" s="292" t="s">
        <v>51</v>
      </c>
      <c r="F39" s="289"/>
      <c r="G39" s="289" t="s">
        <v>1259</v>
      </c>
      <c r="H39" s="289"/>
      <c r="I39" s="289"/>
      <c r="J39" s="289"/>
      <c r="K39" s="287"/>
    </row>
    <row r="40" s="1" customFormat="1" ht="15" customHeight="1">
      <c r="B40" s="290"/>
      <c r="C40" s="291"/>
      <c r="D40" s="289"/>
      <c r="E40" s="292" t="s">
        <v>121</v>
      </c>
      <c r="F40" s="289"/>
      <c r="G40" s="289" t="s">
        <v>1260</v>
      </c>
      <c r="H40" s="289"/>
      <c r="I40" s="289"/>
      <c r="J40" s="289"/>
      <c r="K40" s="287"/>
    </row>
    <row r="41" s="1" customFormat="1" ht="15" customHeight="1">
      <c r="B41" s="290"/>
      <c r="C41" s="291"/>
      <c r="D41" s="289"/>
      <c r="E41" s="292" t="s">
        <v>122</v>
      </c>
      <c r="F41" s="289"/>
      <c r="G41" s="289" t="s">
        <v>1261</v>
      </c>
      <c r="H41" s="289"/>
      <c r="I41" s="289"/>
      <c r="J41" s="289"/>
      <c r="K41" s="287"/>
    </row>
    <row r="42" s="1" customFormat="1" ht="15" customHeight="1">
      <c r="B42" s="290"/>
      <c r="C42" s="291"/>
      <c r="D42" s="289"/>
      <c r="E42" s="292" t="s">
        <v>1262</v>
      </c>
      <c r="F42" s="289"/>
      <c r="G42" s="289" t="s">
        <v>1263</v>
      </c>
      <c r="H42" s="289"/>
      <c r="I42" s="289"/>
      <c r="J42" s="289"/>
      <c r="K42" s="287"/>
    </row>
    <row r="43" s="1" customFormat="1" ht="15" customHeight="1">
      <c r="B43" s="290"/>
      <c r="C43" s="291"/>
      <c r="D43" s="289"/>
      <c r="E43" s="292"/>
      <c r="F43" s="289"/>
      <c r="G43" s="289" t="s">
        <v>1264</v>
      </c>
      <c r="H43" s="289"/>
      <c r="I43" s="289"/>
      <c r="J43" s="289"/>
      <c r="K43" s="287"/>
    </row>
    <row r="44" s="1" customFormat="1" ht="15" customHeight="1">
      <c r="B44" s="290"/>
      <c r="C44" s="291"/>
      <c r="D44" s="289"/>
      <c r="E44" s="292" t="s">
        <v>1265</v>
      </c>
      <c r="F44" s="289"/>
      <c r="G44" s="289" t="s">
        <v>1266</v>
      </c>
      <c r="H44" s="289"/>
      <c r="I44" s="289"/>
      <c r="J44" s="289"/>
      <c r="K44" s="287"/>
    </row>
    <row r="45" s="1" customFormat="1" ht="15" customHeight="1">
      <c r="B45" s="290"/>
      <c r="C45" s="291"/>
      <c r="D45" s="289"/>
      <c r="E45" s="292" t="s">
        <v>124</v>
      </c>
      <c r="F45" s="289"/>
      <c r="G45" s="289" t="s">
        <v>1267</v>
      </c>
      <c r="H45" s="289"/>
      <c r="I45" s="289"/>
      <c r="J45" s="289"/>
      <c r="K45" s="287"/>
    </row>
    <row r="46" s="1" customFormat="1" ht="12.75" customHeight="1">
      <c r="B46" s="290"/>
      <c r="C46" s="291"/>
      <c r="D46" s="289"/>
      <c r="E46" s="289"/>
      <c r="F46" s="289"/>
      <c r="G46" s="289"/>
      <c r="H46" s="289"/>
      <c r="I46" s="289"/>
      <c r="J46" s="289"/>
      <c r="K46" s="287"/>
    </row>
    <row r="47" s="1" customFormat="1" ht="15" customHeight="1">
      <c r="B47" s="290"/>
      <c r="C47" s="291"/>
      <c r="D47" s="289" t="s">
        <v>1268</v>
      </c>
      <c r="E47" s="289"/>
      <c r="F47" s="289"/>
      <c r="G47" s="289"/>
      <c r="H47" s="289"/>
      <c r="I47" s="289"/>
      <c r="J47" s="289"/>
      <c r="K47" s="287"/>
    </row>
    <row r="48" s="1" customFormat="1" ht="15" customHeight="1">
      <c r="B48" s="290"/>
      <c r="C48" s="291"/>
      <c r="D48" s="291"/>
      <c r="E48" s="289" t="s">
        <v>1269</v>
      </c>
      <c r="F48" s="289"/>
      <c r="G48" s="289"/>
      <c r="H48" s="289"/>
      <c r="I48" s="289"/>
      <c r="J48" s="289"/>
      <c r="K48" s="287"/>
    </row>
    <row r="49" s="1" customFormat="1" ht="15" customHeight="1">
      <c r="B49" s="290"/>
      <c r="C49" s="291"/>
      <c r="D49" s="291"/>
      <c r="E49" s="289" t="s">
        <v>1270</v>
      </c>
      <c r="F49" s="289"/>
      <c r="G49" s="289"/>
      <c r="H49" s="289"/>
      <c r="I49" s="289"/>
      <c r="J49" s="289"/>
      <c r="K49" s="287"/>
    </row>
    <row r="50" s="1" customFormat="1" ht="15" customHeight="1">
      <c r="B50" s="290"/>
      <c r="C50" s="291"/>
      <c r="D50" s="291"/>
      <c r="E50" s="289" t="s">
        <v>1271</v>
      </c>
      <c r="F50" s="289"/>
      <c r="G50" s="289"/>
      <c r="H50" s="289"/>
      <c r="I50" s="289"/>
      <c r="J50" s="289"/>
      <c r="K50" s="287"/>
    </row>
    <row r="51" s="1" customFormat="1" ht="15" customHeight="1">
      <c r="B51" s="290"/>
      <c r="C51" s="291"/>
      <c r="D51" s="289" t="s">
        <v>1272</v>
      </c>
      <c r="E51" s="289"/>
      <c r="F51" s="289"/>
      <c r="G51" s="289"/>
      <c r="H51" s="289"/>
      <c r="I51" s="289"/>
      <c r="J51" s="289"/>
      <c r="K51" s="287"/>
    </row>
    <row r="52" s="1" customFormat="1" ht="25.5" customHeight="1">
      <c r="B52" s="285"/>
      <c r="C52" s="286" t="s">
        <v>1273</v>
      </c>
      <c r="D52" s="286"/>
      <c r="E52" s="286"/>
      <c r="F52" s="286"/>
      <c r="G52" s="286"/>
      <c r="H52" s="286"/>
      <c r="I52" s="286"/>
      <c r="J52" s="286"/>
      <c r="K52" s="287"/>
    </row>
    <row r="53" s="1" customFormat="1" ht="5.25" customHeight="1">
      <c r="B53" s="285"/>
      <c r="C53" s="288"/>
      <c r="D53" s="288"/>
      <c r="E53" s="288"/>
      <c r="F53" s="288"/>
      <c r="G53" s="288"/>
      <c r="H53" s="288"/>
      <c r="I53" s="288"/>
      <c r="J53" s="288"/>
      <c r="K53" s="287"/>
    </row>
    <row r="54" s="1" customFormat="1" ht="15" customHeight="1">
      <c r="B54" s="285"/>
      <c r="C54" s="289" t="s">
        <v>1274</v>
      </c>
      <c r="D54" s="289"/>
      <c r="E54" s="289"/>
      <c r="F54" s="289"/>
      <c r="G54" s="289"/>
      <c r="H54" s="289"/>
      <c r="I54" s="289"/>
      <c r="J54" s="289"/>
      <c r="K54" s="287"/>
    </row>
    <row r="55" s="1" customFormat="1" ht="15" customHeight="1">
      <c r="B55" s="285"/>
      <c r="C55" s="289" t="s">
        <v>1275</v>
      </c>
      <c r="D55" s="289"/>
      <c r="E55" s="289"/>
      <c r="F55" s="289"/>
      <c r="G55" s="289"/>
      <c r="H55" s="289"/>
      <c r="I55" s="289"/>
      <c r="J55" s="289"/>
      <c r="K55" s="287"/>
    </row>
    <row r="56" s="1" customFormat="1" ht="12.75" customHeight="1">
      <c r="B56" s="285"/>
      <c r="C56" s="289"/>
      <c r="D56" s="289"/>
      <c r="E56" s="289"/>
      <c r="F56" s="289"/>
      <c r="G56" s="289"/>
      <c r="H56" s="289"/>
      <c r="I56" s="289"/>
      <c r="J56" s="289"/>
      <c r="K56" s="287"/>
    </row>
    <row r="57" s="1" customFormat="1" ht="15" customHeight="1">
      <c r="B57" s="285"/>
      <c r="C57" s="289" t="s">
        <v>1276</v>
      </c>
      <c r="D57" s="289"/>
      <c r="E57" s="289"/>
      <c r="F57" s="289"/>
      <c r="G57" s="289"/>
      <c r="H57" s="289"/>
      <c r="I57" s="289"/>
      <c r="J57" s="289"/>
      <c r="K57" s="287"/>
    </row>
    <row r="58" s="1" customFormat="1" ht="15" customHeight="1">
      <c r="B58" s="285"/>
      <c r="C58" s="291"/>
      <c r="D58" s="289" t="s">
        <v>1277</v>
      </c>
      <c r="E58" s="289"/>
      <c r="F58" s="289"/>
      <c r="G58" s="289"/>
      <c r="H58" s="289"/>
      <c r="I58" s="289"/>
      <c r="J58" s="289"/>
      <c r="K58" s="287"/>
    </row>
    <row r="59" s="1" customFormat="1" ht="15" customHeight="1">
      <c r="B59" s="285"/>
      <c r="C59" s="291"/>
      <c r="D59" s="289" t="s">
        <v>1278</v>
      </c>
      <c r="E59" s="289"/>
      <c r="F59" s="289"/>
      <c r="G59" s="289"/>
      <c r="H59" s="289"/>
      <c r="I59" s="289"/>
      <c r="J59" s="289"/>
      <c r="K59" s="287"/>
    </row>
    <row r="60" s="1" customFormat="1" ht="15" customHeight="1">
      <c r="B60" s="285"/>
      <c r="C60" s="291"/>
      <c r="D60" s="289" t="s">
        <v>1279</v>
      </c>
      <c r="E60" s="289"/>
      <c r="F60" s="289"/>
      <c r="G60" s="289"/>
      <c r="H60" s="289"/>
      <c r="I60" s="289"/>
      <c r="J60" s="289"/>
      <c r="K60" s="287"/>
    </row>
    <row r="61" s="1" customFormat="1" ht="15" customHeight="1">
      <c r="B61" s="285"/>
      <c r="C61" s="291"/>
      <c r="D61" s="289" t="s">
        <v>1280</v>
      </c>
      <c r="E61" s="289"/>
      <c r="F61" s="289"/>
      <c r="G61" s="289"/>
      <c r="H61" s="289"/>
      <c r="I61" s="289"/>
      <c r="J61" s="289"/>
      <c r="K61" s="287"/>
    </row>
    <row r="62" s="1" customFormat="1" ht="15" customHeight="1">
      <c r="B62" s="285"/>
      <c r="C62" s="291"/>
      <c r="D62" s="294" t="s">
        <v>1281</v>
      </c>
      <c r="E62" s="294"/>
      <c r="F62" s="294"/>
      <c r="G62" s="294"/>
      <c r="H62" s="294"/>
      <c r="I62" s="294"/>
      <c r="J62" s="294"/>
      <c r="K62" s="287"/>
    </row>
    <row r="63" s="1" customFormat="1" ht="15" customHeight="1">
      <c r="B63" s="285"/>
      <c r="C63" s="291"/>
      <c r="D63" s="289" t="s">
        <v>1282</v>
      </c>
      <c r="E63" s="289"/>
      <c r="F63" s="289"/>
      <c r="G63" s="289"/>
      <c r="H63" s="289"/>
      <c r="I63" s="289"/>
      <c r="J63" s="289"/>
      <c r="K63" s="287"/>
    </row>
    <row r="64" s="1" customFormat="1" ht="12.75" customHeight="1">
      <c r="B64" s="285"/>
      <c r="C64" s="291"/>
      <c r="D64" s="291"/>
      <c r="E64" s="295"/>
      <c r="F64" s="291"/>
      <c r="G64" s="291"/>
      <c r="H64" s="291"/>
      <c r="I64" s="291"/>
      <c r="J64" s="291"/>
      <c r="K64" s="287"/>
    </row>
    <row r="65" s="1" customFormat="1" ht="15" customHeight="1">
      <c r="B65" s="285"/>
      <c r="C65" s="291"/>
      <c r="D65" s="289" t="s">
        <v>1283</v>
      </c>
      <c r="E65" s="289"/>
      <c r="F65" s="289"/>
      <c r="G65" s="289"/>
      <c r="H65" s="289"/>
      <c r="I65" s="289"/>
      <c r="J65" s="289"/>
      <c r="K65" s="287"/>
    </row>
    <row r="66" s="1" customFormat="1" ht="15" customHeight="1">
      <c r="B66" s="285"/>
      <c r="C66" s="291"/>
      <c r="D66" s="294" t="s">
        <v>1284</v>
      </c>
      <c r="E66" s="294"/>
      <c r="F66" s="294"/>
      <c r="G66" s="294"/>
      <c r="H66" s="294"/>
      <c r="I66" s="294"/>
      <c r="J66" s="294"/>
      <c r="K66" s="287"/>
    </row>
    <row r="67" s="1" customFormat="1" ht="15" customHeight="1">
      <c r="B67" s="285"/>
      <c r="C67" s="291"/>
      <c r="D67" s="289" t="s">
        <v>1285</v>
      </c>
      <c r="E67" s="289"/>
      <c r="F67" s="289"/>
      <c r="G67" s="289"/>
      <c r="H67" s="289"/>
      <c r="I67" s="289"/>
      <c r="J67" s="289"/>
      <c r="K67" s="287"/>
    </row>
    <row r="68" s="1" customFormat="1" ht="15" customHeight="1">
      <c r="B68" s="285"/>
      <c r="C68" s="291"/>
      <c r="D68" s="289" t="s">
        <v>1286</v>
      </c>
      <c r="E68" s="289"/>
      <c r="F68" s="289"/>
      <c r="G68" s="289"/>
      <c r="H68" s="289"/>
      <c r="I68" s="289"/>
      <c r="J68" s="289"/>
      <c r="K68" s="287"/>
    </row>
    <row r="69" s="1" customFormat="1" ht="15" customHeight="1">
      <c r="B69" s="285"/>
      <c r="C69" s="291"/>
      <c r="D69" s="289" t="s">
        <v>1287</v>
      </c>
      <c r="E69" s="289"/>
      <c r="F69" s="289"/>
      <c r="G69" s="289"/>
      <c r="H69" s="289"/>
      <c r="I69" s="289"/>
      <c r="J69" s="289"/>
      <c r="K69" s="287"/>
    </row>
    <row r="70" s="1" customFormat="1" ht="15" customHeight="1">
      <c r="B70" s="285"/>
      <c r="C70" s="291"/>
      <c r="D70" s="289" t="s">
        <v>1288</v>
      </c>
      <c r="E70" s="289"/>
      <c r="F70" s="289"/>
      <c r="G70" s="289"/>
      <c r="H70" s="289"/>
      <c r="I70" s="289"/>
      <c r="J70" s="289"/>
      <c r="K70" s="287"/>
    </row>
    <row r="71" s="1" customFormat="1" ht="12.75" customHeight="1">
      <c r="B71" s="296"/>
      <c r="C71" s="297"/>
      <c r="D71" s="297"/>
      <c r="E71" s="297"/>
      <c r="F71" s="297"/>
      <c r="G71" s="297"/>
      <c r="H71" s="297"/>
      <c r="I71" s="297"/>
      <c r="J71" s="297"/>
      <c r="K71" s="298"/>
    </row>
    <row r="72" s="1" customFormat="1" ht="18.75" customHeight="1">
      <c r="B72" s="299"/>
      <c r="C72" s="299"/>
      <c r="D72" s="299"/>
      <c r="E72" s="299"/>
      <c r="F72" s="299"/>
      <c r="G72" s="299"/>
      <c r="H72" s="299"/>
      <c r="I72" s="299"/>
      <c r="J72" s="299"/>
      <c r="K72" s="300"/>
    </row>
    <row r="73" s="1" customFormat="1" ht="18.75" customHeight="1">
      <c r="B73" s="300"/>
      <c r="C73" s="300"/>
      <c r="D73" s="300"/>
      <c r="E73" s="300"/>
      <c r="F73" s="300"/>
      <c r="G73" s="300"/>
      <c r="H73" s="300"/>
      <c r="I73" s="300"/>
      <c r="J73" s="300"/>
      <c r="K73" s="300"/>
    </row>
    <row r="74" s="1" customFormat="1" ht="7.5" customHeight="1">
      <c r="B74" s="301"/>
      <c r="C74" s="302"/>
      <c r="D74" s="302"/>
      <c r="E74" s="302"/>
      <c r="F74" s="302"/>
      <c r="G74" s="302"/>
      <c r="H74" s="302"/>
      <c r="I74" s="302"/>
      <c r="J74" s="302"/>
      <c r="K74" s="303"/>
    </row>
    <row r="75" s="1" customFormat="1" ht="45" customHeight="1">
      <c r="B75" s="304"/>
      <c r="C75" s="305" t="s">
        <v>1289</v>
      </c>
      <c r="D75" s="305"/>
      <c r="E75" s="305"/>
      <c r="F75" s="305"/>
      <c r="G75" s="305"/>
      <c r="H75" s="305"/>
      <c r="I75" s="305"/>
      <c r="J75" s="305"/>
      <c r="K75" s="306"/>
    </row>
    <row r="76" s="1" customFormat="1" ht="17.25" customHeight="1">
      <c r="B76" s="304"/>
      <c r="C76" s="307" t="s">
        <v>1290</v>
      </c>
      <c r="D76" s="307"/>
      <c r="E76" s="307"/>
      <c r="F76" s="307" t="s">
        <v>1291</v>
      </c>
      <c r="G76" s="308"/>
      <c r="H76" s="307" t="s">
        <v>51</v>
      </c>
      <c r="I76" s="307" t="s">
        <v>54</v>
      </c>
      <c r="J76" s="307" t="s">
        <v>1292</v>
      </c>
      <c r="K76" s="306"/>
    </row>
    <row r="77" s="1" customFormat="1" ht="17.25" customHeight="1">
      <c r="B77" s="304"/>
      <c r="C77" s="309" t="s">
        <v>1293</v>
      </c>
      <c r="D77" s="309"/>
      <c r="E77" s="309"/>
      <c r="F77" s="310" t="s">
        <v>1294</v>
      </c>
      <c r="G77" s="311"/>
      <c r="H77" s="309"/>
      <c r="I77" s="309"/>
      <c r="J77" s="309" t="s">
        <v>1295</v>
      </c>
      <c r="K77" s="306"/>
    </row>
    <row r="78" s="1" customFormat="1" ht="5.25" customHeight="1">
      <c r="B78" s="304"/>
      <c r="C78" s="312"/>
      <c r="D78" s="312"/>
      <c r="E78" s="312"/>
      <c r="F78" s="312"/>
      <c r="G78" s="313"/>
      <c r="H78" s="312"/>
      <c r="I78" s="312"/>
      <c r="J78" s="312"/>
      <c r="K78" s="306"/>
    </row>
    <row r="79" s="1" customFormat="1" ht="15" customHeight="1">
      <c r="B79" s="304"/>
      <c r="C79" s="292" t="s">
        <v>50</v>
      </c>
      <c r="D79" s="314"/>
      <c r="E79" s="314"/>
      <c r="F79" s="315" t="s">
        <v>1296</v>
      </c>
      <c r="G79" s="316"/>
      <c r="H79" s="292" t="s">
        <v>1297</v>
      </c>
      <c r="I79" s="292" t="s">
        <v>1298</v>
      </c>
      <c r="J79" s="292">
        <v>20</v>
      </c>
      <c r="K79" s="306"/>
    </row>
    <row r="80" s="1" customFormat="1" ht="15" customHeight="1">
      <c r="B80" s="304"/>
      <c r="C80" s="292" t="s">
        <v>1299</v>
      </c>
      <c r="D80" s="292"/>
      <c r="E80" s="292"/>
      <c r="F80" s="315" t="s">
        <v>1296</v>
      </c>
      <c r="G80" s="316"/>
      <c r="H80" s="292" t="s">
        <v>1300</v>
      </c>
      <c r="I80" s="292" t="s">
        <v>1298</v>
      </c>
      <c r="J80" s="292">
        <v>120</v>
      </c>
      <c r="K80" s="306"/>
    </row>
    <row r="81" s="1" customFormat="1" ht="15" customHeight="1">
      <c r="B81" s="317"/>
      <c r="C81" s="292" t="s">
        <v>1301</v>
      </c>
      <c r="D81" s="292"/>
      <c r="E81" s="292"/>
      <c r="F81" s="315" t="s">
        <v>1302</v>
      </c>
      <c r="G81" s="316"/>
      <c r="H81" s="292" t="s">
        <v>1303</v>
      </c>
      <c r="I81" s="292" t="s">
        <v>1298</v>
      </c>
      <c r="J81" s="292">
        <v>50</v>
      </c>
      <c r="K81" s="306"/>
    </row>
    <row r="82" s="1" customFormat="1" ht="15" customHeight="1">
      <c r="B82" s="317"/>
      <c r="C82" s="292" t="s">
        <v>1304</v>
      </c>
      <c r="D82" s="292"/>
      <c r="E82" s="292"/>
      <c r="F82" s="315" t="s">
        <v>1296</v>
      </c>
      <c r="G82" s="316"/>
      <c r="H82" s="292" t="s">
        <v>1305</v>
      </c>
      <c r="I82" s="292" t="s">
        <v>1306</v>
      </c>
      <c r="J82" s="292"/>
      <c r="K82" s="306"/>
    </row>
    <row r="83" s="1" customFormat="1" ht="15" customHeight="1">
      <c r="B83" s="317"/>
      <c r="C83" s="318" t="s">
        <v>1307</v>
      </c>
      <c r="D83" s="318"/>
      <c r="E83" s="318"/>
      <c r="F83" s="319" t="s">
        <v>1302</v>
      </c>
      <c r="G83" s="318"/>
      <c r="H83" s="318" t="s">
        <v>1308</v>
      </c>
      <c r="I83" s="318" t="s">
        <v>1298</v>
      </c>
      <c r="J83" s="318">
        <v>15</v>
      </c>
      <c r="K83" s="306"/>
    </row>
    <row r="84" s="1" customFormat="1" ht="15" customHeight="1">
      <c r="B84" s="317"/>
      <c r="C84" s="318" t="s">
        <v>1309</v>
      </c>
      <c r="D84" s="318"/>
      <c r="E84" s="318"/>
      <c r="F84" s="319" t="s">
        <v>1302</v>
      </c>
      <c r="G84" s="318"/>
      <c r="H84" s="318" t="s">
        <v>1310</v>
      </c>
      <c r="I84" s="318" t="s">
        <v>1298</v>
      </c>
      <c r="J84" s="318">
        <v>15</v>
      </c>
      <c r="K84" s="306"/>
    </row>
    <row r="85" s="1" customFormat="1" ht="15" customHeight="1">
      <c r="B85" s="317"/>
      <c r="C85" s="318" t="s">
        <v>1311</v>
      </c>
      <c r="D85" s="318"/>
      <c r="E85" s="318"/>
      <c r="F85" s="319" t="s">
        <v>1302</v>
      </c>
      <c r="G85" s="318"/>
      <c r="H85" s="318" t="s">
        <v>1312</v>
      </c>
      <c r="I85" s="318" t="s">
        <v>1298</v>
      </c>
      <c r="J85" s="318">
        <v>20</v>
      </c>
      <c r="K85" s="306"/>
    </row>
    <row r="86" s="1" customFormat="1" ht="15" customHeight="1">
      <c r="B86" s="317"/>
      <c r="C86" s="318" t="s">
        <v>1313</v>
      </c>
      <c r="D86" s="318"/>
      <c r="E86" s="318"/>
      <c r="F86" s="319" t="s">
        <v>1302</v>
      </c>
      <c r="G86" s="318"/>
      <c r="H86" s="318" t="s">
        <v>1314</v>
      </c>
      <c r="I86" s="318" t="s">
        <v>1298</v>
      </c>
      <c r="J86" s="318">
        <v>20</v>
      </c>
      <c r="K86" s="306"/>
    </row>
    <row r="87" s="1" customFormat="1" ht="15" customHeight="1">
      <c r="B87" s="317"/>
      <c r="C87" s="292" t="s">
        <v>1315</v>
      </c>
      <c r="D87" s="292"/>
      <c r="E87" s="292"/>
      <c r="F87" s="315" t="s">
        <v>1302</v>
      </c>
      <c r="G87" s="316"/>
      <c r="H87" s="292" t="s">
        <v>1316</v>
      </c>
      <c r="I87" s="292" t="s">
        <v>1298</v>
      </c>
      <c r="J87" s="292">
        <v>50</v>
      </c>
      <c r="K87" s="306"/>
    </row>
    <row r="88" s="1" customFormat="1" ht="15" customHeight="1">
      <c r="B88" s="317"/>
      <c r="C88" s="292" t="s">
        <v>1317</v>
      </c>
      <c r="D88" s="292"/>
      <c r="E88" s="292"/>
      <c r="F88" s="315" t="s">
        <v>1302</v>
      </c>
      <c r="G88" s="316"/>
      <c r="H88" s="292" t="s">
        <v>1318</v>
      </c>
      <c r="I88" s="292" t="s">
        <v>1298</v>
      </c>
      <c r="J88" s="292">
        <v>20</v>
      </c>
      <c r="K88" s="306"/>
    </row>
    <row r="89" s="1" customFormat="1" ht="15" customHeight="1">
      <c r="B89" s="317"/>
      <c r="C89" s="292" t="s">
        <v>1319</v>
      </c>
      <c r="D89" s="292"/>
      <c r="E89" s="292"/>
      <c r="F89" s="315" t="s">
        <v>1302</v>
      </c>
      <c r="G89" s="316"/>
      <c r="H89" s="292" t="s">
        <v>1320</v>
      </c>
      <c r="I89" s="292" t="s">
        <v>1298</v>
      </c>
      <c r="J89" s="292">
        <v>20</v>
      </c>
      <c r="K89" s="306"/>
    </row>
    <row r="90" s="1" customFormat="1" ht="15" customHeight="1">
      <c r="B90" s="317"/>
      <c r="C90" s="292" t="s">
        <v>1321</v>
      </c>
      <c r="D90" s="292"/>
      <c r="E90" s="292"/>
      <c r="F90" s="315" t="s">
        <v>1302</v>
      </c>
      <c r="G90" s="316"/>
      <c r="H90" s="292" t="s">
        <v>1322</v>
      </c>
      <c r="I90" s="292" t="s">
        <v>1298</v>
      </c>
      <c r="J90" s="292">
        <v>50</v>
      </c>
      <c r="K90" s="306"/>
    </row>
    <row r="91" s="1" customFormat="1" ht="15" customHeight="1">
      <c r="B91" s="317"/>
      <c r="C91" s="292" t="s">
        <v>1323</v>
      </c>
      <c r="D91" s="292"/>
      <c r="E91" s="292"/>
      <c r="F91" s="315" t="s">
        <v>1302</v>
      </c>
      <c r="G91" s="316"/>
      <c r="H91" s="292" t="s">
        <v>1323</v>
      </c>
      <c r="I91" s="292" t="s">
        <v>1298</v>
      </c>
      <c r="J91" s="292">
        <v>50</v>
      </c>
      <c r="K91" s="306"/>
    </row>
    <row r="92" s="1" customFormat="1" ht="15" customHeight="1">
      <c r="B92" s="317"/>
      <c r="C92" s="292" t="s">
        <v>1324</v>
      </c>
      <c r="D92" s="292"/>
      <c r="E92" s="292"/>
      <c r="F92" s="315" t="s">
        <v>1302</v>
      </c>
      <c r="G92" s="316"/>
      <c r="H92" s="292" t="s">
        <v>1325</v>
      </c>
      <c r="I92" s="292" t="s">
        <v>1298</v>
      </c>
      <c r="J92" s="292">
        <v>255</v>
      </c>
      <c r="K92" s="306"/>
    </row>
    <row r="93" s="1" customFormat="1" ht="15" customHeight="1">
      <c r="B93" s="317"/>
      <c r="C93" s="292" t="s">
        <v>1326</v>
      </c>
      <c r="D93" s="292"/>
      <c r="E93" s="292"/>
      <c r="F93" s="315" t="s">
        <v>1296</v>
      </c>
      <c r="G93" s="316"/>
      <c r="H93" s="292" t="s">
        <v>1327</v>
      </c>
      <c r="I93" s="292" t="s">
        <v>1328</v>
      </c>
      <c r="J93" s="292"/>
      <c r="K93" s="306"/>
    </row>
    <row r="94" s="1" customFormat="1" ht="15" customHeight="1">
      <c r="B94" s="317"/>
      <c r="C94" s="292" t="s">
        <v>1329</v>
      </c>
      <c r="D94" s="292"/>
      <c r="E94" s="292"/>
      <c r="F94" s="315" t="s">
        <v>1296</v>
      </c>
      <c r="G94" s="316"/>
      <c r="H94" s="292" t="s">
        <v>1330</v>
      </c>
      <c r="I94" s="292" t="s">
        <v>1331</v>
      </c>
      <c r="J94" s="292"/>
      <c r="K94" s="306"/>
    </row>
    <row r="95" s="1" customFormat="1" ht="15" customHeight="1">
      <c r="B95" s="317"/>
      <c r="C95" s="292" t="s">
        <v>1332</v>
      </c>
      <c r="D95" s="292"/>
      <c r="E95" s="292"/>
      <c r="F95" s="315" t="s">
        <v>1296</v>
      </c>
      <c r="G95" s="316"/>
      <c r="H95" s="292" t="s">
        <v>1332</v>
      </c>
      <c r="I95" s="292" t="s">
        <v>1331</v>
      </c>
      <c r="J95" s="292"/>
      <c r="K95" s="306"/>
    </row>
    <row r="96" s="1" customFormat="1" ht="15" customHeight="1">
      <c r="B96" s="317"/>
      <c r="C96" s="292" t="s">
        <v>35</v>
      </c>
      <c r="D96" s="292"/>
      <c r="E96" s="292"/>
      <c r="F96" s="315" t="s">
        <v>1296</v>
      </c>
      <c r="G96" s="316"/>
      <c r="H96" s="292" t="s">
        <v>1333</v>
      </c>
      <c r="I96" s="292" t="s">
        <v>1331</v>
      </c>
      <c r="J96" s="292"/>
      <c r="K96" s="306"/>
    </row>
    <row r="97" s="1" customFormat="1" ht="15" customHeight="1">
      <c r="B97" s="317"/>
      <c r="C97" s="292" t="s">
        <v>45</v>
      </c>
      <c r="D97" s="292"/>
      <c r="E97" s="292"/>
      <c r="F97" s="315" t="s">
        <v>1296</v>
      </c>
      <c r="G97" s="316"/>
      <c r="H97" s="292" t="s">
        <v>1334</v>
      </c>
      <c r="I97" s="292" t="s">
        <v>1331</v>
      </c>
      <c r="J97" s="292"/>
      <c r="K97" s="306"/>
    </row>
    <row r="98" s="1" customFormat="1" ht="15" customHeight="1">
      <c r="B98" s="320"/>
      <c r="C98" s="321"/>
      <c r="D98" s="321"/>
      <c r="E98" s="321"/>
      <c r="F98" s="321"/>
      <c r="G98" s="321"/>
      <c r="H98" s="321"/>
      <c r="I98" s="321"/>
      <c r="J98" s="321"/>
      <c r="K98" s="322"/>
    </row>
    <row r="99" s="1" customFormat="1" ht="18.75" customHeight="1">
      <c r="B99" s="323"/>
      <c r="C99" s="324"/>
      <c r="D99" s="324"/>
      <c r="E99" s="324"/>
      <c r="F99" s="324"/>
      <c r="G99" s="324"/>
      <c r="H99" s="324"/>
      <c r="I99" s="324"/>
      <c r="J99" s="324"/>
      <c r="K99" s="323"/>
    </row>
    <row r="100" s="1" customFormat="1" ht="18.75" customHeight="1">
      <c r="B100" s="300"/>
      <c r="C100" s="300"/>
      <c r="D100" s="300"/>
      <c r="E100" s="300"/>
      <c r="F100" s="300"/>
      <c r="G100" s="300"/>
      <c r="H100" s="300"/>
      <c r="I100" s="300"/>
      <c r="J100" s="300"/>
      <c r="K100" s="300"/>
    </row>
    <row r="101" s="1" customFormat="1" ht="7.5" customHeight="1">
      <c r="B101" s="301"/>
      <c r="C101" s="302"/>
      <c r="D101" s="302"/>
      <c r="E101" s="302"/>
      <c r="F101" s="302"/>
      <c r="G101" s="302"/>
      <c r="H101" s="302"/>
      <c r="I101" s="302"/>
      <c r="J101" s="302"/>
      <c r="K101" s="303"/>
    </row>
    <row r="102" s="1" customFormat="1" ht="45" customHeight="1">
      <c r="B102" s="304"/>
      <c r="C102" s="305" t="s">
        <v>1335</v>
      </c>
      <c r="D102" s="305"/>
      <c r="E102" s="305"/>
      <c r="F102" s="305"/>
      <c r="G102" s="305"/>
      <c r="H102" s="305"/>
      <c r="I102" s="305"/>
      <c r="J102" s="305"/>
      <c r="K102" s="306"/>
    </row>
    <row r="103" s="1" customFormat="1" ht="17.25" customHeight="1">
      <c r="B103" s="304"/>
      <c r="C103" s="307" t="s">
        <v>1290</v>
      </c>
      <c r="D103" s="307"/>
      <c r="E103" s="307"/>
      <c r="F103" s="307" t="s">
        <v>1291</v>
      </c>
      <c r="G103" s="308"/>
      <c r="H103" s="307" t="s">
        <v>51</v>
      </c>
      <c r="I103" s="307" t="s">
        <v>54</v>
      </c>
      <c r="J103" s="307" t="s">
        <v>1292</v>
      </c>
      <c r="K103" s="306"/>
    </row>
    <row r="104" s="1" customFormat="1" ht="17.25" customHeight="1">
      <c r="B104" s="304"/>
      <c r="C104" s="309" t="s">
        <v>1293</v>
      </c>
      <c r="D104" s="309"/>
      <c r="E104" s="309"/>
      <c r="F104" s="310" t="s">
        <v>1294</v>
      </c>
      <c r="G104" s="311"/>
      <c r="H104" s="309"/>
      <c r="I104" s="309"/>
      <c r="J104" s="309" t="s">
        <v>1295</v>
      </c>
      <c r="K104" s="306"/>
    </row>
    <row r="105" s="1" customFormat="1" ht="5.25" customHeight="1">
      <c r="B105" s="304"/>
      <c r="C105" s="307"/>
      <c r="D105" s="307"/>
      <c r="E105" s="307"/>
      <c r="F105" s="307"/>
      <c r="G105" s="325"/>
      <c r="H105" s="307"/>
      <c r="I105" s="307"/>
      <c r="J105" s="307"/>
      <c r="K105" s="306"/>
    </row>
    <row r="106" s="1" customFormat="1" ht="15" customHeight="1">
      <c r="B106" s="304"/>
      <c r="C106" s="292" t="s">
        <v>50</v>
      </c>
      <c r="D106" s="314"/>
      <c r="E106" s="314"/>
      <c r="F106" s="315" t="s">
        <v>1296</v>
      </c>
      <c r="G106" s="292"/>
      <c r="H106" s="292" t="s">
        <v>1336</v>
      </c>
      <c r="I106" s="292" t="s">
        <v>1298</v>
      </c>
      <c r="J106" s="292">
        <v>20</v>
      </c>
      <c r="K106" s="306"/>
    </row>
    <row r="107" s="1" customFormat="1" ht="15" customHeight="1">
      <c r="B107" s="304"/>
      <c r="C107" s="292" t="s">
        <v>1299</v>
      </c>
      <c r="D107" s="292"/>
      <c r="E107" s="292"/>
      <c r="F107" s="315" t="s">
        <v>1296</v>
      </c>
      <c r="G107" s="292"/>
      <c r="H107" s="292" t="s">
        <v>1336</v>
      </c>
      <c r="I107" s="292" t="s">
        <v>1298</v>
      </c>
      <c r="J107" s="292">
        <v>120</v>
      </c>
      <c r="K107" s="306"/>
    </row>
    <row r="108" s="1" customFormat="1" ht="15" customHeight="1">
      <c r="B108" s="317"/>
      <c r="C108" s="292" t="s">
        <v>1301</v>
      </c>
      <c r="D108" s="292"/>
      <c r="E108" s="292"/>
      <c r="F108" s="315" t="s">
        <v>1302</v>
      </c>
      <c r="G108" s="292"/>
      <c r="H108" s="292" t="s">
        <v>1336</v>
      </c>
      <c r="I108" s="292" t="s">
        <v>1298</v>
      </c>
      <c r="J108" s="292">
        <v>50</v>
      </c>
      <c r="K108" s="306"/>
    </row>
    <row r="109" s="1" customFormat="1" ht="15" customHeight="1">
      <c r="B109" s="317"/>
      <c r="C109" s="292" t="s">
        <v>1304</v>
      </c>
      <c r="D109" s="292"/>
      <c r="E109" s="292"/>
      <c r="F109" s="315" t="s">
        <v>1296</v>
      </c>
      <c r="G109" s="292"/>
      <c r="H109" s="292" t="s">
        <v>1336</v>
      </c>
      <c r="I109" s="292" t="s">
        <v>1306</v>
      </c>
      <c r="J109" s="292"/>
      <c r="K109" s="306"/>
    </row>
    <row r="110" s="1" customFormat="1" ht="15" customHeight="1">
      <c r="B110" s="317"/>
      <c r="C110" s="292" t="s">
        <v>1315</v>
      </c>
      <c r="D110" s="292"/>
      <c r="E110" s="292"/>
      <c r="F110" s="315" t="s">
        <v>1302</v>
      </c>
      <c r="G110" s="292"/>
      <c r="H110" s="292" t="s">
        <v>1336</v>
      </c>
      <c r="I110" s="292" t="s">
        <v>1298</v>
      </c>
      <c r="J110" s="292">
        <v>50</v>
      </c>
      <c r="K110" s="306"/>
    </row>
    <row r="111" s="1" customFormat="1" ht="15" customHeight="1">
      <c r="B111" s="317"/>
      <c r="C111" s="292" t="s">
        <v>1323</v>
      </c>
      <c r="D111" s="292"/>
      <c r="E111" s="292"/>
      <c r="F111" s="315" t="s">
        <v>1302</v>
      </c>
      <c r="G111" s="292"/>
      <c r="H111" s="292" t="s">
        <v>1336</v>
      </c>
      <c r="I111" s="292" t="s">
        <v>1298</v>
      </c>
      <c r="J111" s="292">
        <v>50</v>
      </c>
      <c r="K111" s="306"/>
    </row>
    <row r="112" s="1" customFormat="1" ht="15" customHeight="1">
      <c r="B112" s="317"/>
      <c r="C112" s="292" t="s">
        <v>1321</v>
      </c>
      <c r="D112" s="292"/>
      <c r="E112" s="292"/>
      <c r="F112" s="315" t="s">
        <v>1302</v>
      </c>
      <c r="G112" s="292"/>
      <c r="H112" s="292" t="s">
        <v>1336</v>
      </c>
      <c r="I112" s="292" t="s">
        <v>1298</v>
      </c>
      <c r="J112" s="292">
        <v>50</v>
      </c>
      <c r="K112" s="306"/>
    </row>
    <row r="113" s="1" customFormat="1" ht="15" customHeight="1">
      <c r="B113" s="317"/>
      <c r="C113" s="292" t="s">
        <v>50</v>
      </c>
      <c r="D113" s="292"/>
      <c r="E113" s="292"/>
      <c r="F113" s="315" t="s">
        <v>1296</v>
      </c>
      <c r="G113" s="292"/>
      <c r="H113" s="292" t="s">
        <v>1337</v>
      </c>
      <c r="I113" s="292" t="s">
        <v>1298</v>
      </c>
      <c r="J113" s="292">
        <v>20</v>
      </c>
      <c r="K113" s="306"/>
    </row>
    <row r="114" s="1" customFormat="1" ht="15" customHeight="1">
      <c r="B114" s="317"/>
      <c r="C114" s="292" t="s">
        <v>1338</v>
      </c>
      <c r="D114" s="292"/>
      <c r="E114" s="292"/>
      <c r="F114" s="315" t="s">
        <v>1296</v>
      </c>
      <c r="G114" s="292"/>
      <c r="H114" s="292" t="s">
        <v>1339</v>
      </c>
      <c r="I114" s="292" t="s">
        <v>1298</v>
      </c>
      <c r="J114" s="292">
        <v>120</v>
      </c>
      <c r="K114" s="306"/>
    </row>
    <row r="115" s="1" customFormat="1" ht="15" customHeight="1">
      <c r="B115" s="317"/>
      <c r="C115" s="292" t="s">
        <v>35</v>
      </c>
      <c r="D115" s="292"/>
      <c r="E115" s="292"/>
      <c r="F115" s="315" t="s">
        <v>1296</v>
      </c>
      <c r="G115" s="292"/>
      <c r="H115" s="292" t="s">
        <v>1340</v>
      </c>
      <c r="I115" s="292" t="s">
        <v>1331</v>
      </c>
      <c r="J115" s="292"/>
      <c r="K115" s="306"/>
    </row>
    <row r="116" s="1" customFormat="1" ht="15" customHeight="1">
      <c r="B116" s="317"/>
      <c r="C116" s="292" t="s">
        <v>45</v>
      </c>
      <c r="D116" s="292"/>
      <c r="E116" s="292"/>
      <c r="F116" s="315" t="s">
        <v>1296</v>
      </c>
      <c r="G116" s="292"/>
      <c r="H116" s="292" t="s">
        <v>1341</v>
      </c>
      <c r="I116" s="292" t="s">
        <v>1331</v>
      </c>
      <c r="J116" s="292"/>
      <c r="K116" s="306"/>
    </row>
    <row r="117" s="1" customFormat="1" ht="15" customHeight="1">
      <c r="B117" s="317"/>
      <c r="C117" s="292" t="s">
        <v>54</v>
      </c>
      <c r="D117" s="292"/>
      <c r="E117" s="292"/>
      <c r="F117" s="315" t="s">
        <v>1296</v>
      </c>
      <c r="G117" s="292"/>
      <c r="H117" s="292" t="s">
        <v>1342</v>
      </c>
      <c r="I117" s="292" t="s">
        <v>1343</v>
      </c>
      <c r="J117" s="292"/>
      <c r="K117" s="306"/>
    </row>
    <row r="118" s="1" customFormat="1" ht="15" customHeight="1">
      <c r="B118" s="320"/>
      <c r="C118" s="326"/>
      <c r="D118" s="326"/>
      <c r="E118" s="326"/>
      <c r="F118" s="326"/>
      <c r="G118" s="326"/>
      <c r="H118" s="326"/>
      <c r="I118" s="326"/>
      <c r="J118" s="326"/>
      <c r="K118" s="322"/>
    </row>
    <row r="119" s="1" customFormat="1" ht="18.75" customHeight="1">
      <c r="B119" s="327"/>
      <c r="C119" s="328"/>
      <c r="D119" s="328"/>
      <c r="E119" s="328"/>
      <c r="F119" s="329"/>
      <c r="G119" s="328"/>
      <c r="H119" s="328"/>
      <c r="I119" s="328"/>
      <c r="J119" s="328"/>
      <c r="K119" s="327"/>
    </row>
    <row r="120" s="1" customFormat="1" ht="18.75" customHeight="1">
      <c r="B120" s="300"/>
      <c r="C120" s="300"/>
      <c r="D120" s="300"/>
      <c r="E120" s="300"/>
      <c r="F120" s="300"/>
      <c r="G120" s="300"/>
      <c r="H120" s="300"/>
      <c r="I120" s="300"/>
      <c r="J120" s="300"/>
      <c r="K120" s="300"/>
    </row>
    <row r="121" s="1" customFormat="1" ht="7.5" customHeight="1">
      <c r="B121" s="330"/>
      <c r="C121" s="331"/>
      <c r="D121" s="331"/>
      <c r="E121" s="331"/>
      <c r="F121" s="331"/>
      <c r="G121" s="331"/>
      <c r="H121" s="331"/>
      <c r="I121" s="331"/>
      <c r="J121" s="331"/>
      <c r="K121" s="332"/>
    </row>
    <row r="122" s="1" customFormat="1" ht="45" customHeight="1">
      <c r="B122" s="333"/>
      <c r="C122" s="283" t="s">
        <v>1344</v>
      </c>
      <c r="D122" s="283"/>
      <c r="E122" s="283"/>
      <c r="F122" s="283"/>
      <c r="G122" s="283"/>
      <c r="H122" s="283"/>
      <c r="I122" s="283"/>
      <c r="J122" s="283"/>
      <c r="K122" s="334"/>
    </row>
    <row r="123" s="1" customFormat="1" ht="17.25" customHeight="1">
      <c r="B123" s="335"/>
      <c r="C123" s="307" t="s">
        <v>1290</v>
      </c>
      <c r="D123" s="307"/>
      <c r="E123" s="307"/>
      <c r="F123" s="307" t="s">
        <v>1291</v>
      </c>
      <c r="G123" s="308"/>
      <c r="H123" s="307" t="s">
        <v>51</v>
      </c>
      <c r="I123" s="307" t="s">
        <v>54</v>
      </c>
      <c r="J123" s="307" t="s">
        <v>1292</v>
      </c>
      <c r="K123" s="336"/>
    </row>
    <row r="124" s="1" customFormat="1" ht="17.25" customHeight="1">
      <c r="B124" s="335"/>
      <c r="C124" s="309" t="s">
        <v>1293</v>
      </c>
      <c r="D124" s="309"/>
      <c r="E124" s="309"/>
      <c r="F124" s="310" t="s">
        <v>1294</v>
      </c>
      <c r="G124" s="311"/>
      <c r="H124" s="309"/>
      <c r="I124" s="309"/>
      <c r="J124" s="309" t="s">
        <v>1295</v>
      </c>
      <c r="K124" s="336"/>
    </row>
    <row r="125" s="1" customFormat="1" ht="5.25" customHeight="1">
      <c r="B125" s="337"/>
      <c r="C125" s="312"/>
      <c r="D125" s="312"/>
      <c r="E125" s="312"/>
      <c r="F125" s="312"/>
      <c r="G125" s="338"/>
      <c r="H125" s="312"/>
      <c r="I125" s="312"/>
      <c r="J125" s="312"/>
      <c r="K125" s="339"/>
    </row>
    <row r="126" s="1" customFormat="1" ht="15" customHeight="1">
      <c r="B126" s="337"/>
      <c r="C126" s="292" t="s">
        <v>1299</v>
      </c>
      <c r="D126" s="314"/>
      <c r="E126" s="314"/>
      <c r="F126" s="315" t="s">
        <v>1296</v>
      </c>
      <c r="G126" s="292"/>
      <c r="H126" s="292" t="s">
        <v>1336</v>
      </c>
      <c r="I126" s="292" t="s">
        <v>1298</v>
      </c>
      <c r="J126" s="292">
        <v>120</v>
      </c>
      <c r="K126" s="340"/>
    </row>
    <row r="127" s="1" customFormat="1" ht="15" customHeight="1">
      <c r="B127" s="337"/>
      <c r="C127" s="292" t="s">
        <v>1345</v>
      </c>
      <c r="D127" s="292"/>
      <c r="E127" s="292"/>
      <c r="F127" s="315" t="s">
        <v>1296</v>
      </c>
      <c r="G127" s="292"/>
      <c r="H127" s="292" t="s">
        <v>1346</v>
      </c>
      <c r="I127" s="292" t="s">
        <v>1298</v>
      </c>
      <c r="J127" s="292" t="s">
        <v>1347</v>
      </c>
      <c r="K127" s="340"/>
    </row>
    <row r="128" s="1" customFormat="1" ht="15" customHeight="1">
      <c r="B128" s="337"/>
      <c r="C128" s="292" t="s">
        <v>1244</v>
      </c>
      <c r="D128" s="292"/>
      <c r="E128" s="292"/>
      <c r="F128" s="315" t="s">
        <v>1296</v>
      </c>
      <c r="G128" s="292"/>
      <c r="H128" s="292" t="s">
        <v>1348</v>
      </c>
      <c r="I128" s="292" t="s">
        <v>1298</v>
      </c>
      <c r="J128" s="292" t="s">
        <v>1347</v>
      </c>
      <c r="K128" s="340"/>
    </row>
    <row r="129" s="1" customFormat="1" ht="15" customHeight="1">
      <c r="B129" s="337"/>
      <c r="C129" s="292" t="s">
        <v>1307</v>
      </c>
      <c r="D129" s="292"/>
      <c r="E129" s="292"/>
      <c r="F129" s="315" t="s">
        <v>1302</v>
      </c>
      <c r="G129" s="292"/>
      <c r="H129" s="292" t="s">
        <v>1308</v>
      </c>
      <c r="I129" s="292" t="s">
        <v>1298</v>
      </c>
      <c r="J129" s="292">
        <v>15</v>
      </c>
      <c r="K129" s="340"/>
    </row>
    <row r="130" s="1" customFormat="1" ht="15" customHeight="1">
      <c r="B130" s="337"/>
      <c r="C130" s="318" t="s">
        <v>1309</v>
      </c>
      <c r="D130" s="318"/>
      <c r="E130" s="318"/>
      <c r="F130" s="319" t="s">
        <v>1302</v>
      </c>
      <c r="G130" s="318"/>
      <c r="H130" s="318" t="s">
        <v>1310</v>
      </c>
      <c r="I130" s="318" t="s">
        <v>1298</v>
      </c>
      <c r="J130" s="318">
        <v>15</v>
      </c>
      <c r="K130" s="340"/>
    </row>
    <row r="131" s="1" customFormat="1" ht="15" customHeight="1">
      <c r="B131" s="337"/>
      <c r="C131" s="318" t="s">
        <v>1311</v>
      </c>
      <c r="D131" s="318"/>
      <c r="E131" s="318"/>
      <c r="F131" s="319" t="s">
        <v>1302</v>
      </c>
      <c r="G131" s="318"/>
      <c r="H131" s="318" t="s">
        <v>1312</v>
      </c>
      <c r="I131" s="318" t="s">
        <v>1298</v>
      </c>
      <c r="J131" s="318">
        <v>20</v>
      </c>
      <c r="K131" s="340"/>
    </row>
    <row r="132" s="1" customFormat="1" ht="15" customHeight="1">
      <c r="B132" s="337"/>
      <c r="C132" s="318" t="s">
        <v>1313</v>
      </c>
      <c r="D132" s="318"/>
      <c r="E132" s="318"/>
      <c r="F132" s="319" t="s">
        <v>1302</v>
      </c>
      <c r="G132" s="318"/>
      <c r="H132" s="318" t="s">
        <v>1314</v>
      </c>
      <c r="I132" s="318" t="s">
        <v>1298</v>
      </c>
      <c r="J132" s="318">
        <v>20</v>
      </c>
      <c r="K132" s="340"/>
    </row>
    <row r="133" s="1" customFormat="1" ht="15" customHeight="1">
      <c r="B133" s="337"/>
      <c r="C133" s="292" t="s">
        <v>1301</v>
      </c>
      <c r="D133" s="292"/>
      <c r="E133" s="292"/>
      <c r="F133" s="315" t="s">
        <v>1302</v>
      </c>
      <c r="G133" s="292"/>
      <c r="H133" s="292" t="s">
        <v>1336</v>
      </c>
      <c r="I133" s="292" t="s">
        <v>1298</v>
      </c>
      <c r="J133" s="292">
        <v>50</v>
      </c>
      <c r="K133" s="340"/>
    </row>
    <row r="134" s="1" customFormat="1" ht="15" customHeight="1">
      <c r="B134" s="337"/>
      <c r="C134" s="292" t="s">
        <v>1315</v>
      </c>
      <c r="D134" s="292"/>
      <c r="E134" s="292"/>
      <c r="F134" s="315" t="s">
        <v>1302</v>
      </c>
      <c r="G134" s="292"/>
      <c r="H134" s="292" t="s">
        <v>1336</v>
      </c>
      <c r="I134" s="292" t="s">
        <v>1298</v>
      </c>
      <c r="J134" s="292">
        <v>50</v>
      </c>
      <c r="K134" s="340"/>
    </row>
    <row r="135" s="1" customFormat="1" ht="15" customHeight="1">
      <c r="B135" s="337"/>
      <c r="C135" s="292" t="s">
        <v>1321</v>
      </c>
      <c r="D135" s="292"/>
      <c r="E135" s="292"/>
      <c r="F135" s="315" t="s">
        <v>1302</v>
      </c>
      <c r="G135" s="292"/>
      <c r="H135" s="292" t="s">
        <v>1336</v>
      </c>
      <c r="I135" s="292" t="s">
        <v>1298</v>
      </c>
      <c r="J135" s="292">
        <v>50</v>
      </c>
      <c r="K135" s="340"/>
    </row>
    <row r="136" s="1" customFormat="1" ht="15" customHeight="1">
      <c r="B136" s="337"/>
      <c r="C136" s="292" t="s">
        <v>1323</v>
      </c>
      <c r="D136" s="292"/>
      <c r="E136" s="292"/>
      <c r="F136" s="315" t="s">
        <v>1302</v>
      </c>
      <c r="G136" s="292"/>
      <c r="H136" s="292" t="s">
        <v>1336</v>
      </c>
      <c r="I136" s="292" t="s">
        <v>1298</v>
      </c>
      <c r="J136" s="292">
        <v>50</v>
      </c>
      <c r="K136" s="340"/>
    </row>
    <row r="137" s="1" customFormat="1" ht="15" customHeight="1">
      <c r="B137" s="337"/>
      <c r="C137" s="292" t="s">
        <v>1324</v>
      </c>
      <c r="D137" s="292"/>
      <c r="E137" s="292"/>
      <c r="F137" s="315" t="s">
        <v>1302</v>
      </c>
      <c r="G137" s="292"/>
      <c r="H137" s="292" t="s">
        <v>1349</v>
      </c>
      <c r="I137" s="292" t="s">
        <v>1298</v>
      </c>
      <c r="J137" s="292">
        <v>255</v>
      </c>
      <c r="K137" s="340"/>
    </row>
    <row r="138" s="1" customFormat="1" ht="15" customHeight="1">
      <c r="B138" s="337"/>
      <c r="C138" s="292" t="s">
        <v>1326</v>
      </c>
      <c r="D138" s="292"/>
      <c r="E138" s="292"/>
      <c r="F138" s="315" t="s">
        <v>1296</v>
      </c>
      <c r="G138" s="292"/>
      <c r="H138" s="292" t="s">
        <v>1350</v>
      </c>
      <c r="I138" s="292" t="s">
        <v>1328</v>
      </c>
      <c r="J138" s="292"/>
      <c r="K138" s="340"/>
    </row>
    <row r="139" s="1" customFormat="1" ht="15" customHeight="1">
      <c r="B139" s="337"/>
      <c r="C139" s="292" t="s">
        <v>1329</v>
      </c>
      <c r="D139" s="292"/>
      <c r="E139" s="292"/>
      <c r="F139" s="315" t="s">
        <v>1296</v>
      </c>
      <c r="G139" s="292"/>
      <c r="H139" s="292" t="s">
        <v>1351</v>
      </c>
      <c r="I139" s="292" t="s">
        <v>1331</v>
      </c>
      <c r="J139" s="292"/>
      <c r="K139" s="340"/>
    </row>
    <row r="140" s="1" customFormat="1" ht="15" customHeight="1">
      <c r="B140" s="337"/>
      <c r="C140" s="292" t="s">
        <v>1332</v>
      </c>
      <c r="D140" s="292"/>
      <c r="E140" s="292"/>
      <c r="F140" s="315" t="s">
        <v>1296</v>
      </c>
      <c r="G140" s="292"/>
      <c r="H140" s="292" t="s">
        <v>1332</v>
      </c>
      <c r="I140" s="292" t="s">
        <v>1331</v>
      </c>
      <c r="J140" s="292"/>
      <c r="K140" s="340"/>
    </row>
    <row r="141" s="1" customFormat="1" ht="15" customHeight="1">
      <c r="B141" s="337"/>
      <c r="C141" s="292" t="s">
        <v>35</v>
      </c>
      <c r="D141" s="292"/>
      <c r="E141" s="292"/>
      <c r="F141" s="315" t="s">
        <v>1296</v>
      </c>
      <c r="G141" s="292"/>
      <c r="H141" s="292" t="s">
        <v>1352</v>
      </c>
      <c r="I141" s="292" t="s">
        <v>1331</v>
      </c>
      <c r="J141" s="292"/>
      <c r="K141" s="340"/>
    </row>
    <row r="142" s="1" customFormat="1" ht="15" customHeight="1">
      <c r="B142" s="337"/>
      <c r="C142" s="292" t="s">
        <v>1353</v>
      </c>
      <c r="D142" s="292"/>
      <c r="E142" s="292"/>
      <c r="F142" s="315" t="s">
        <v>1296</v>
      </c>
      <c r="G142" s="292"/>
      <c r="H142" s="292" t="s">
        <v>1354</v>
      </c>
      <c r="I142" s="292" t="s">
        <v>1331</v>
      </c>
      <c r="J142" s="292"/>
      <c r="K142" s="340"/>
    </row>
    <row r="143" s="1" customFormat="1" ht="15" customHeight="1">
      <c r="B143" s="341"/>
      <c r="C143" s="342"/>
      <c r="D143" s="342"/>
      <c r="E143" s="342"/>
      <c r="F143" s="342"/>
      <c r="G143" s="342"/>
      <c r="H143" s="342"/>
      <c r="I143" s="342"/>
      <c r="J143" s="342"/>
      <c r="K143" s="343"/>
    </row>
    <row r="144" s="1" customFormat="1" ht="18.75" customHeight="1">
      <c r="B144" s="328"/>
      <c r="C144" s="328"/>
      <c r="D144" s="328"/>
      <c r="E144" s="328"/>
      <c r="F144" s="329"/>
      <c r="G144" s="328"/>
      <c r="H144" s="328"/>
      <c r="I144" s="328"/>
      <c r="J144" s="328"/>
      <c r="K144" s="328"/>
    </row>
    <row r="145" s="1" customFormat="1" ht="18.75" customHeight="1">
      <c r="B145" s="300"/>
      <c r="C145" s="300"/>
      <c r="D145" s="300"/>
      <c r="E145" s="300"/>
      <c r="F145" s="300"/>
      <c r="G145" s="300"/>
      <c r="H145" s="300"/>
      <c r="I145" s="300"/>
      <c r="J145" s="300"/>
      <c r="K145" s="300"/>
    </row>
    <row r="146" s="1" customFormat="1" ht="7.5" customHeight="1">
      <c r="B146" s="301"/>
      <c r="C146" s="302"/>
      <c r="D146" s="302"/>
      <c r="E146" s="302"/>
      <c r="F146" s="302"/>
      <c r="G146" s="302"/>
      <c r="H146" s="302"/>
      <c r="I146" s="302"/>
      <c r="J146" s="302"/>
      <c r="K146" s="303"/>
    </row>
    <row r="147" s="1" customFormat="1" ht="45" customHeight="1">
      <c r="B147" s="304"/>
      <c r="C147" s="305" t="s">
        <v>1355</v>
      </c>
      <c r="D147" s="305"/>
      <c r="E147" s="305"/>
      <c r="F147" s="305"/>
      <c r="G147" s="305"/>
      <c r="H147" s="305"/>
      <c r="I147" s="305"/>
      <c r="J147" s="305"/>
      <c r="K147" s="306"/>
    </row>
    <row r="148" s="1" customFormat="1" ht="17.25" customHeight="1">
      <c r="B148" s="304"/>
      <c r="C148" s="307" t="s">
        <v>1290</v>
      </c>
      <c r="D148" s="307"/>
      <c r="E148" s="307"/>
      <c r="F148" s="307" t="s">
        <v>1291</v>
      </c>
      <c r="G148" s="308"/>
      <c r="H148" s="307" t="s">
        <v>51</v>
      </c>
      <c r="I148" s="307" t="s">
        <v>54</v>
      </c>
      <c r="J148" s="307" t="s">
        <v>1292</v>
      </c>
      <c r="K148" s="306"/>
    </row>
    <row r="149" s="1" customFormat="1" ht="17.25" customHeight="1">
      <c r="B149" s="304"/>
      <c r="C149" s="309" t="s">
        <v>1293</v>
      </c>
      <c r="D149" s="309"/>
      <c r="E149" s="309"/>
      <c r="F149" s="310" t="s">
        <v>1294</v>
      </c>
      <c r="G149" s="311"/>
      <c r="H149" s="309"/>
      <c r="I149" s="309"/>
      <c r="J149" s="309" t="s">
        <v>1295</v>
      </c>
      <c r="K149" s="306"/>
    </row>
    <row r="150" s="1" customFormat="1" ht="5.25" customHeight="1">
      <c r="B150" s="317"/>
      <c r="C150" s="312"/>
      <c r="D150" s="312"/>
      <c r="E150" s="312"/>
      <c r="F150" s="312"/>
      <c r="G150" s="313"/>
      <c r="H150" s="312"/>
      <c r="I150" s="312"/>
      <c r="J150" s="312"/>
      <c r="K150" s="340"/>
    </row>
    <row r="151" s="1" customFormat="1" ht="15" customHeight="1">
      <c r="B151" s="317"/>
      <c r="C151" s="344" t="s">
        <v>1299</v>
      </c>
      <c r="D151" s="292"/>
      <c r="E151" s="292"/>
      <c r="F151" s="345" t="s">
        <v>1296</v>
      </c>
      <c r="G151" s="292"/>
      <c r="H151" s="344" t="s">
        <v>1336</v>
      </c>
      <c r="I151" s="344" t="s">
        <v>1298</v>
      </c>
      <c r="J151" s="344">
        <v>120</v>
      </c>
      <c r="K151" s="340"/>
    </row>
    <row r="152" s="1" customFormat="1" ht="15" customHeight="1">
      <c r="B152" s="317"/>
      <c r="C152" s="344" t="s">
        <v>1345</v>
      </c>
      <c r="D152" s="292"/>
      <c r="E152" s="292"/>
      <c r="F152" s="345" t="s">
        <v>1296</v>
      </c>
      <c r="G152" s="292"/>
      <c r="H152" s="344" t="s">
        <v>1356</v>
      </c>
      <c r="I152" s="344" t="s">
        <v>1298</v>
      </c>
      <c r="J152" s="344" t="s">
        <v>1347</v>
      </c>
      <c r="K152" s="340"/>
    </row>
    <row r="153" s="1" customFormat="1" ht="15" customHeight="1">
      <c r="B153" s="317"/>
      <c r="C153" s="344" t="s">
        <v>1244</v>
      </c>
      <c r="D153" s="292"/>
      <c r="E153" s="292"/>
      <c r="F153" s="345" t="s">
        <v>1296</v>
      </c>
      <c r="G153" s="292"/>
      <c r="H153" s="344" t="s">
        <v>1357</v>
      </c>
      <c r="I153" s="344" t="s">
        <v>1298</v>
      </c>
      <c r="J153" s="344" t="s">
        <v>1347</v>
      </c>
      <c r="K153" s="340"/>
    </row>
    <row r="154" s="1" customFormat="1" ht="15" customHeight="1">
      <c r="B154" s="317"/>
      <c r="C154" s="344" t="s">
        <v>1301</v>
      </c>
      <c r="D154" s="292"/>
      <c r="E154" s="292"/>
      <c r="F154" s="345" t="s">
        <v>1302</v>
      </c>
      <c r="G154" s="292"/>
      <c r="H154" s="344" t="s">
        <v>1336</v>
      </c>
      <c r="I154" s="344" t="s">
        <v>1298</v>
      </c>
      <c r="J154" s="344">
        <v>50</v>
      </c>
      <c r="K154" s="340"/>
    </row>
    <row r="155" s="1" customFormat="1" ht="15" customHeight="1">
      <c r="B155" s="317"/>
      <c r="C155" s="344" t="s">
        <v>1304</v>
      </c>
      <c r="D155" s="292"/>
      <c r="E155" s="292"/>
      <c r="F155" s="345" t="s">
        <v>1296</v>
      </c>
      <c r="G155" s="292"/>
      <c r="H155" s="344" t="s">
        <v>1336</v>
      </c>
      <c r="I155" s="344" t="s">
        <v>1306</v>
      </c>
      <c r="J155" s="344"/>
      <c r="K155" s="340"/>
    </row>
    <row r="156" s="1" customFormat="1" ht="15" customHeight="1">
      <c r="B156" s="317"/>
      <c r="C156" s="344" t="s">
        <v>1315</v>
      </c>
      <c r="D156" s="292"/>
      <c r="E156" s="292"/>
      <c r="F156" s="345" t="s">
        <v>1302</v>
      </c>
      <c r="G156" s="292"/>
      <c r="H156" s="344" t="s">
        <v>1336</v>
      </c>
      <c r="I156" s="344" t="s">
        <v>1298</v>
      </c>
      <c r="J156" s="344">
        <v>50</v>
      </c>
      <c r="K156" s="340"/>
    </row>
    <row r="157" s="1" customFormat="1" ht="15" customHeight="1">
      <c r="B157" s="317"/>
      <c r="C157" s="344" t="s">
        <v>1323</v>
      </c>
      <c r="D157" s="292"/>
      <c r="E157" s="292"/>
      <c r="F157" s="345" t="s">
        <v>1302</v>
      </c>
      <c r="G157" s="292"/>
      <c r="H157" s="344" t="s">
        <v>1336</v>
      </c>
      <c r="I157" s="344" t="s">
        <v>1298</v>
      </c>
      <c r="J157" s="344">
        <v>50</v>
      </c>
      <c r="K157" s="340"/>
    </row>
    <row r="158" s="1" customFormat="1" ht="15" customHeight="1">
      <c r="B158" s="317"/>
      <c r="C158" s="344" t="s">
        <v>1321</v>
      </c>
      <c r="D158" s="292"/>
      <c r="E158" s="292"/>
      <c r="F158" s="345" t="s">
        <v>1302</v>
      </c>
      <c r="G158" s="292"/>
      <c r="H158" s="344" t="s">
        <v>1336</v>
      </c>
      <c r="I158" s="344" t="s">
        <v>1298</v>
      </c>
      <c r="J158" s="344">
        <v>50</v>
      </c>
      <c r="K158" s="340"/>
    </row>
    <row r="159" s="1" customFormat="1" ht="15" customHeight="1">
      <c r="B159" s="317"/>
      <c r="C159" s="344" t="s">
        <v>106</v>
      </c>
      <c r="D159" s="292"/>
      <c r="E159" s="292"/>
      <c r="F159" s="345" t="s">
        <v>1296</v>
      </c>
      <c r="G159" s="292"/>
      <c r="H159" s="344" t="s">
        <v>1358</v>
      </c>
      <c r="I159" s="344" t="s">
        <v>1298</v>
      </c>
      <c r="J159" s="344" t="s">
        <v>1359</v>
      </c>
      <c r="K159" s="340"/>
    </row>
    <row r="160" s="1" customFormat="1" ht="15" customHeight="1">
      <c r="B160" s="317"/>
      <c r="C160" s="344" t="s">
        <v>1360</v>
      </c>
      <c r="D160" s="292"/>
      <c r="E160" s="292"/>
      <c r="F160" s="345" t="s">
        <v>1296</v>
      </c>
      <c r="G160" s="292"/>
      <c r="H160" s="344" t="s">
        <v>1361</v>
      </c>
      <c r="I160" s="344" t="s">
        <v>1331</v>
      </c>
      <c r="J160" s="344"/>
      <c r="K160" s="340"/>
    </row>
    <row r="161" s="1" customFormat="1" ht="15" customHeight="1">
      <c r="B161" s="346"/>
      <c r="C161" s="326"/>
      <c r="D161" s="326"/>
      <c r="E161" s="326"/>
      <c r="F161" s="326"/>
      <c r="G161" s="326"/>
      <c r="H161" s="326"/>
      <c r="I161" s="326"/>
      <c r="J161" s="326"/>
      <c r="K161" s="347"/>
    </row>
    <row r="162" s="1" customFormat="1" ht="18.75" customHeight="1">
      <c r="B162" s="328"/>
      <c r="C162" s="338"/>
      <c r="D162" s="338"/>
      <c r="E162" s="338"/>
      <c r="F162" s="348"/>
      <c r="G162" s="338"/>
      <c r="H162" s="338"/>
      <c r="I162" s="338"/>
      <c r="J162" s="338"/>
      <c r="K162" s="328"/>
    </row>
    <row r="163" s="1" customFormat="1" ht="18.75" customHeight="1">
      <c r="B163" s="300"/>
      <c r="C163" s="300"/>
      <c r="D163" s="300"/>
      <c r="E163" s="300"/>
      <c r="F163" s="300"/>
      <c r="G163" s="300"/>
      <c r="H163" s="300"/>
      <c r="I163" s="300"/>
      <c r="J163" s="300"/>
      <c r="K163" s="300"/>
    </row>
    <row r="164" s="1" customFormat="1" ht="7.5" customHeight="1">
      <c r="B164" s="279"/>
      <c r="C164" s="280"/>
      <c r="D164" s="280"/>
      <c r="E164" s="280"/>
      <c r="F164" s="280"/>
      <c r="G164" s="280"/>
      <c r="H164" s="280"/>
      <c r="I164" s="280"/>
      <c r="J164" s="280"/>
      <c r="K164" s="281"/>
    </row>
    <row r="165" s="1" customFormat="1" ht="45" customHeight="1">
      <c r="B165" s="282"/>
      <c r="C165" s="283" t="s">
        <v>1362</v>
      </c>
      <c r="D165" s="283"/>
      <c r="E165" s="283"/>
      <c r="F165" s="283"/>
      <c r="G165" s="283"/>
      <c r="H165" s="283"/>
      <c r="I165" s="283"/>
      <c r="J165" s="283"/>
      <c r="K165" s="284"/>
    </row>
    <row r="166" s="1" customFormat="1" ht="17.25" customHeight="1">
      <c r="B166" s="282"/>
      <c r="C166" s="307" t="s">
        <v>1290</v>
      </c>
      <c r="D166" s="307"/>
      <c r="E166" s="307"/>
      <c r="F166" s="307" t="s">
        <v>1291</v>
      </c>
      <c r="G166" s="349"/>
      <c r="H166" s="350" t="s">
        <v>51</v>
      </c>
      <c r="I166" s="350" t="s">
        <v>54</v>
      </c>
      <c r="J166" s="307" t="s">
        <v>1292</v>
      </c>
      <c r="K166" s="284"/>
    </row>
    <row r="167" s="1" customFormat="1" ht="17.25" customHeight="1">
      <c r="B167" s="285"/>
      <c r="C167" s="309" t="s">
        <v>1293</v>
      </c>
      <c r="D167" s="309"/>
      <c r="E167" s="309"/>
      <c r="F167" s="310" t="s">
        <v>1294</v>
      </c>
      <c r="G167" s="351"/>
      <c r="H167" s="352"/>
      <c r="I167" s="352"/>
      <c r="J167" s="309" t="s">
        <v>1295</v>
      </c>
      <c r="K167" s="287"/>
    </row>
    <row r="168" s="1" customFormat="1" ht="5.25" customHeight="1">
      <c r="B168" s="317"/>
      <c r="C168" s="312"/>
      <c r="D168" s="312"/>
      <c r="E168" s="312"/>
      <c r="F168" s="312"/>
      <c r="G168" s="313"/>
      <c r="H168" s="312"/>
      <c r="I168" s="312"/>
      <c r="J168" s="312"/>
      <c r="K168" s="340"/>
    </row>
    <row r="169" s="1" customFormat="1" ht="15" customHeight="1">
      <c r="B169" s="317"/>
      <c r="C169" s="292" t="s">
        <v>1299</v>
      </c>
      <c r="D169" s="292"/>
      <c r="E169" s="292"/>
      <c r="F169" s="315" t="s">
        <v>1296</v>
      </c>
      <c r="G169" s="292"/>
      <c r="H169" s="292" t="s">
        <v>1336</v>
      </c>
      <c r="I169" s="292" t="s">
        <v>1298</v>
      </c>
      <c r="J169" s="292">
        <v>120</v>
      </c>
      <c r="K169" s="340"/>
    </row>
    <row r="170" s="1" customFormat="1" ht="15" customHeight="1">
      <c r="B170" s="317"/>
      <c r="C170" s="292" t="s">
        <v>1345</v>
      </c>
      <c r="D170" s="292"/>
      <c r="E170" s="292"/>
      <c r="F170" s="315" t="s">
        <v>1296</v>
      </c>
      <c r="G170" s="292"/>
      <c r="H170" s="292" t="s">
        <v>1346</v>
      </c>
      <c r="I170" s="292" t="s">
        <v>1298</v>
      </c>
      <c r="J170" s="292" t="s">
        <v>1347</v>
      </c>
      <c r="K170" s="340"/>
    </row>
    <row r="171" s="1" customFormat="1" ht="15" customHeight="1">
      <c r="B171" s="317"/>
      <c r="C171" s="292" t="s">
        <v>1244</v>
      </c>
      <c r="D171" s="292"/>
      <c r="E171" s="292"/>
      <c r="F171" s="315" t="s">
        <v>1296</v>
      </c>
      <c r="G171" s="292"/>
      <c r="H171" s="292" t="s">
        <v>1363</v>
      </c>
      <c r="I171" s="292" t="s">
        <v>1298</v>
      </c>
      <c r="J171" s="292" t="s">
        <v>1347</v>
      </c>
      <c r="K171" s="340"/>
    </row>
    <row r="172" s="1" customFormat="1" ht="15" customHeight="1">
      <c r="B172" s="317"/>
      <c r="C172" s="292" t="s">
        <v>1301</v>
      </c>
      <c r="D172" s="292"/>
      <c r="E172" s="292"/>
      <c r="F172" s="315" t="s">
        <v>1302</v>
      </c>
      <c r="G172" s="292"/>
      <c r="H172" s="292" t="s">
        <v>1363</v>
      </c>
      <c r="I172" s="292" t="s">
        <v>1298</v>
      </c>
      <c r="J172" s="292">
        <v>50</v>
      </c>
      <c r="K172" s="340"/>
    </row>
    <row r="173" s="1" customFormat="1" ht="15" customHeight="1">
      <c r="B173" s="317"/>
      <c r="C173" s="292" t="s">
        <v>1304</v>
      </c>
      <c r="D173" s="292"/>
      <c r="E173" s="292"/>
      <c r="F173" s="315" t="s">
        <v>1296</v>
      </c>
      <c r="G173" s="292"/>
      <c r="H173" s="292" t="s">
        <v>1363</v>
      </c>
      <c r="I173" s="292" t="s">
        <v>1306</v>
      </c>
      <c r="J173" s="292"/>
      <c r="K173" s="340"/>
    </row>
    <row r="174" s="1" customFormat="1" ht="15" customHeight="1">
      <c r="B174" s="317"/>
      <c r="C174" s="292" t="s">
        <v>1315</v>
      </c>
      <c r="D174" s="292"/>
      <c r="E174" s="292"/>
      <c r="F174" s="315" t="s">
        <v>1302</v>
      </c>
      <c r="G174" s="292"/>
      <c r="H174" s="292" t="s">
        <v>1363</v>
      </c>
      <c r="I174" s="292" t="s">
        <v>1298</v>
      </c>
      <c r="J174" s="292">
        <v>50</v>
      </c>
      <c r="K174" s="340"/>
    </row>
    <row r="175" s="1" customFormat="1" ht="15" customHeight="1">
      <c r="B175" s="317"/>
      <c r="C175" s="292" t="s">
        <v>1323</v>
      </c>
      <c r="D175" s="292"/>
      <c r="E175" s="292"/>
      <c r="F175" s="315" t="s">
        <v>1302</v>
      </c>
      <c r="G175" s="292"/>
      <c r="H175" s="292" t="s">
        <v>1363</v>
      </c>
      <c r="I175" s="292" t="s">
        <v>1298</v>
      </c>
      <c r="J175" s="292">
        <v>50</v>
      </c>
      <c r="K175" s="340"/>
    </row>
    <row r="176" s="1" customFormat="1" ht="15" customHeight="1">
      <c r="B176" s="317"/>
      <c r="C176" s="292" t="s">
        <v>1321</v>
      </c>
      <c r="D176" s="292"/>
      <c r="E176" s="292"/>
      <c r="F176" s="315" t="s">
        <v>1302</v>
      </c>
      <c r="G176" s="292"/>
      <c r="H176" s="292" t="s">
        <v>1363</v>
      </c>
      <c r="I176" s="292" t="s">
        <v>1298</v>
      </c>
      <c r="J176" s="292">
        <v>50</v>
      </c>
      <c r="K176" s="340"/>
    </row>
    <row r="177" s="1" customFormat="1" ht="15" customHeight="1">
      <c r="B177" s="317"/>
      <c r="C177" s="292" t="s">
        <v>120</v>
      </c>
      <c r="D177" s="292"/>
      <c r="E177" s="292"/>
      <c r="F177" s="315" t="s">
        <v>1296</v>
      </c>
      <c r="G177" s="292"/>
      <c r="H177" s="292" t="s">
        <v>1364</v>
      </c>
      <c r="I177" s="292" t="s">
        <v>1365</v>
      </c>
      <c r="J177" s="292"/>
      <c r="K177" s="340"/>
    </row>
    <row r="178" s="1" customFormat="1" ht="15" customHeight="1">
      <c r="B178" s="317"/>
      <c r="C178" s="292" t="s">
        <v>54</v>
      </c>
      <c r="D178" s="292"/>
      <c r="E178" s="292"/>
      <c r="F178" s="315" t="s">
        <v>1296</v>
      </c>
      <c r="G178" s="292"/>
      <c r="H178" s="292" t="s">
        <v>1366</v>
      </c>
      <c r="I178" s="292" t="s">
        <v>1367</v>
      </c>
      <c r="J178" s="292">
        <v>1</v>
      </c>
      <c r="K178" s="340"/>
    </row>
    <row r="179" s="1" customFormat="1" ht="15" customHeight="1">
      <c r="B179" s="317"/>
      <c r="C179" s="292" t="s">
        <v>50</v>
      </c>
      <c r="D179" s="292"/>
      <c r="E179" s="292"/>
      <c r="F179" s="315" t="s">
        <v>1296</v>
      </c>
      <c r="G179" s="292"/>
      <c r="H179" s="292" t="s">
        <v>1368</v>
      </c>
      <c r="I179" s="292" t="s">
        <v>1298</v>
      </c>
      <c r="J179" s="292">
        <v>20</v>
      </c>
      <c r="K179" s="340"/>
    </row>
    <row r="180" s="1" customFormat="1" ht="15" customHeight="1">
      <c r="B180" s="317"/>
      <c r="C180" s="292" t="s">
        <v>51</v>
      </c>
      <c r="D180" s="292"/>
      <c r="E180" s="292"/>
      <c r="F180" s="315" t="s">
        <v>1296</v>
      </c>
      <c r="G180" s="292"/>
      <c r="H180" s="292" t="s">
        <v>1369</v>
      </c>
      <c r="I180" s="292" t="s">
        <v>1298</v>
      </c>
      <c r="J180" s="292">
        <v>255</v>
      </c>
      <c r="K180" s="340"/>
    </row>
    <row r="181" s="1" customFormat="1" ht="15" customHeight="1">
      <c r="B181" s="317"/>
      <c r="C181" s="292" t="s">
        <v>121</v>
      </c>
      <c r="D181" s="292"/>
      <c r="E181" s="292"/>
      <c r="F181" s="315" t="s">
        <v>1296</v>
      </c>
      <c r="G181" s="292"/>
      <c r="H181" s="292" t="s">
        <v>1260</v>
      </c>
      <c r="I181" s="292" t="s">
        <v>1298</v>
      </c>
      <c r="J181" s="292">
        <v>10</v>
      </c>
      <c r="K181" s="340"/>
    </row>
    <row r="182" s="1" customFormat="1" ht="15" customHeight="1">
      <c r="B182" s="317"/>
      <c r="C182" s="292" t="s">
        <v>122</v>
      </c>
      <c r="D182" s="292"/>
      <c r="E182" s="292"/>
      <c r="F182" s="315" t="s">
        <v>1296</v>
      </c>
      <c r="G182" s="292"/>
      <c r="H182" s="292" t="s">
        <v>1370</v>
      </c>
      <c r="I182" s="292" t="s">
        <v>1331</v>
      </c>
      <c r="J182" s="292"/>
      <c r="K182" s="340"/>
    </row>
    <row r="183" s="1" customFormat="1" ht="15" customHeight="1">
      <c r="B183" s="317"/>
      <c r="C183" s="292" t="s">
        <v>1371</v>
      </c>
      <c r="D183" s="292"/>
      <c r="E183" s="292"/>
      <c r="F183" s="315" t="s">
        <v>1296</v>
      </c>
      <c r="G183" s="292"/>
      <c r="H183" s="292" t="s">
        <v>1372</v>
      </c>
      <c r="I183" s="292" t="s">
        <v>1331</v>
      </c>
      <c r="J183" s="292"/>
      <c r="K183" s="340"/>
    </row>
    <row r="184" s="1" customFormat="1" ht="15" customHeight="1">
      <c r="B184" s="317"/>
      <c r="C184" s="292" t="s">
        <v>1360</v>
      </c>
      <c r="D184" s="292"/>
      <c r="E184" s="292"/>
      <c r="F184" s="315" t="s">
        <v>1296</v>
      </c>
      <c r="G184" s="292"/>
      <c r="H184" s="292" t="s">
        <v>1373</v>
      </c>
      <c r="I184" s="292" t="s">
        <v>1331</v>
      </c>
      <c r="J184" s="292"/>
      <c r="K184" s="340"/>
    </row>
    <row r="185" s="1" customFormat="1" ht="15" customHeight="1">
      <c r="B185" s="317"/>
      <c r="C185" s="292" t="s">
        <v>124</v>
      </c>
      <c r="D185" s="292"/>
      <c r="E185" s="292"/>
      <c r="F185" s="315" t="s">
        <v>1302</v>
      </c>
      <c r="G185" s="292"/>
      <c r="H185" s="292" t="s">
        <v>1374</v>
      </c>
      <c r="I185" s="292" t="s">
        <v>1298</v>
      </c>
      <c r="J185" s="292">
        <v>50</v>
      </c>
      <c r="K185" s="340"/>
    </row>
    <row r="186" s="1" customFormat="1" ht="15" customHeight="1">
      <c r="B186" s="317"/>
      <c r="C186" s="292" t="s">
        <v>1375</v>
      </c>
      <c r="D186" s="292"/>
      <c r="E186" s="292"/>
      <c r="F186" s="315" t="s">
        <v>1302</v>
      </c>
      <c r="G186" s="292"/>
      <c r="H186" s="292" t="s">
        <v>1376</v>
      </c>
      <c r="I186" s="292" t="s">
        <v>1377</v>
      </c>
      <c r="J186" s="292"/>
      <c r="K186" s="340"/>
    </row>
    <row r="187" s="1" customFormat="1" ht="15" customHeight="1">
      <c r="B187" s="317"/>
      <c r="C187" s="292" t="s">
        <v>1378</v>
      </c>
      <c r="D187" s="292"/>
      <c r="E187" s="292"/>
      <c r="F187" s="315" t="s">
        <v>1302</v>
      </c>
      <c r="G187" s="292"/>
      <c r="H187" s="292" t="s">
        <v>1379</v>
      </c>
      <c r="I187" s="292" t="s">
        <v>1377</v>
      </c>
      <c r="J187" s="292"/>
      <c r="K187" s="340"/>
    </row>
    <row r="188" s="1" customFormat="1" ht="15" customHeight="1">
      <c r="B188" s="317"/>
      <c r="C188" s="292" t="s">
        <v>1380</v>
      </c>
      <c r="D188" s="292"/>
      <c r="E188" s="292"/>
      <c r="F188" s="315" t="s">
        <v>1302</v>
      </c>
      <c r="G188" s="292"/>
      <c r="H188" s="292" t="s">
        <v>1381</v>
      </c>
      <c r="I188" s="292" t="s">
        <v>1377</v>
      </c>
      <c r="J188" s="292"/>
      <c r="K188" s="340"/>
    </row>
    <row r="189" s="1" customFormat="1" ht="15" customHeight="1">
      <c r="B189" s="317"/>
      <c r="C189" s="353" t="s">
        <v>1382</v>
      </c>
      <c r="D189" s="292"/>
      <c r="E189" s="292"/>
      <c r="F189" s="315" t="s">
        <v>1302</v>
      </c>
      <c r="G189" s="292"/>
      <c r="H189" s="292" t="s">
        <v>1383</v>
      </c>
      <c r="I189" s="292" t="s">
        <v>1384</v>
      </c>
      <c r="J189" s="354" t="s">
        <v>1385</v>
      </c>
      <c r="K189" s="340"/>
    </row>
    <row r="190" s="1" customFormat="1" ht="15" customHeight="1">
      <c r="B190" s="317"/>
      <c r="C190" s="353" t="s">
        <v>39</v>
      </c>
      <c r="D190" s="292"/>
      <c r="E190" s="292"/>
      <c r="F190" s="315" t="s">
        <v>1296</v>
      </c>
      <c r="G190" s="292"/>
      <c r="H190" s="289" t="s">
        <v>1386</v>
      </c>
      <c r="I190" s="292" t="s">
        <v>1387</v>
      </c>
      <c r="J190" s="292"/>
      <c r="K190" s="340"/>
    </row>
    <row r="191" s="1" customFormat="1" ht="15" customHeight="1">
      <c r="B191" s="317"/>
      <c r="C191" s="353" t="s">
        <v>1388</v>
      </c>
      <c r="D191" s="292"/>
      <c r="E191" s="292"/>
      <c r="F191" s="315" t="s">
        <v>1296</v>
      </c>
      <c r="G191" s="292"/>
      <c r="H191" s="292" t="s">
        <v>1389</v>
      </c>
      <c r="I191" s="292" t="s">
        <v>1331</v>
      </c>
      <c r="J191" s="292"/>
      <c r="K191" s="340"/>
    </row>
    <row r="192" s="1" customFormat="1" ht="15" customHeight="1">
      <c r="B192" s="317"/>
      <c r="C192" s="353" t="s">
        <v>1390</v>
      </c>
      <c r="D192" s="292"/>
      <c r="E192" s="292"/>
      <c r="F192" s="315" t="s">
        <v>1296</v>
      </c>
      <c r="G192" s="292"/>
      <c r="H192" s="292" t="s">
        <v>1391</v>
      </c>
      <c r="I192" s="292" t="s">
        <v>1331</v>
      </c>
      <c r="J192" s="292"/>
      <c r="K192" s="340"/>
    </row>
    <row r="193" s="1" customFormat="1" ht="15" customHeight="1">
      <c r="B193" s="317"/>
      <c r="C193" s="353" t="s">
        <v>1392</v>
      </c>
      <c r="D193" s="292"/>
      <c r="E193" s="292"/>
      <c r="F193" s="315" t="s">
        <v>1302</v>
      </c>
      <c r="G193" s="292"/>
      <c r="H193" s="292" t="s">
        <v>1393</v>
      </c>
      <c r="I193" s="292" t="s">
        <v>1331</v>
      </c>
      <c r="J193" s="292"/>
      <c r="K193" s="340"/>
    </row>
    <row r="194" s="1" customFormat="1" ht="15" customHeight="1">
      <c r="B194" s="346"/>
      <c r="C194" s="355"/>
      <c r="D194" s="326"/>
      <c r="E194" s="326"/>
      <c r="F194" s="326"/>
      <c r="G194" s="326"/>
      <c r="H194" s="326"/>
      <c r="I194" s="326"/>
      <c r="J194" s="326"/>
      <c r="K194" s="347"/>
    </row>
    <row r="195" s="1" customFormat="1" ht="18.75" customHeight="1">
      <c r="B195" s="328"/>
      <c r="C195" s="338"/>
      <c r="D195" s="338"/>
      <c r="E195" s="338"/>
      <c r="F195" s="348"/>
      <c r="G195" s="338"/>
      <c r="H195" s="338"/>
      <c r="I195" s="338"/>
      <c r="J195" s="338"/>
      <c r="K195" s="328"/>
    </row>
    <row r="196" s="1" customFormat="1" ht="18.75" customHeight="1">
      <c r="B196" s="328"/>
      <c r="C196" s="338"/>
      <c r="D196" s="338"/>
      <c r="E196" s="338"/>
      <c r="F196" s="348"/>
      <c r="G196" s="338"/>
      <c r="H196" s="338"/>
      <c r="I196" s="338"/>
      <c r="J196" s="338"/>
      <c r="K196" s="328"/>
    </row>
    <row r="197" s="1" customFormat="1" ht="18.75" customHeight="1">
      <c r="B197" s="300"/>
      <c r="C197" s="300"/>
      <c r="D197" s="300"/>
      <c r="E197" s="300"/>
      <c r="F197" s="300"/>
      <c r="G197" s="300"/>
      <c r="H197" s="300"/>
      <c r="I197" s="300"/>
      <c r="J197" s="300"/>
      <c r="K197" s="300"/>
    </row>
    <row r="198" s="1" customFormat="1" ht="13.5">
      <c r="B198" s="279"/>
      <c r="C198" s="280"/>
      <c r="D198" s="280"/>
      <c r="E198" s="280"/>
      <c r="F198" s="280"/>
      <c r="G198" s="280"/>
      <c r="H198" s="280"/>
      <c r="I198" s="280"/>
      <c r="J198" s="280"/>
      <c r="K198" s="281"/>
    </row>
    <row r="199" s="1" customFormat="1" ht="21">
      <c r="B199" s="282"/>
      <c r="C199" s="283" t="s">
        <v>1394</v>
      </c>
      <c r="D199" s="283"/>
      <c r="E199" s="283"/>
      <c r="F199" s="283"/>
      <c r="G199" s="283"/>
      <c r="H199" s="283"/>
      <c r="I199" s="283"/>
      <c r="J199" s="283"/>
      <c r="K199" s="284"/>
    </row>
    <row r="200" s="1" customFormat="1" ht="25.5" customHeight="1">
      <c r="B200" s="282"/>
      <c r="C200" s="356" t="s">
        <v>1395</v>
      </c>
      <c r="D200" s="356"/>
      <c r="E200" s="356"/>
      <c r="F200" s="356" t="s">
        <v>1396</v>
      </c>
      <c r="G200" s="357"/>
      <c r="H200" s="356" t="s">
        <v>1397</v>
      </c>
      <c r="I200" s="356"/>
      <c r="J200" s="356"/>
      <c r="K200" s="284"/>
    </row>
    <row r="201" s="1" customFormat="1" ht="5.25" customHeight="1">
      <c r="B201" s="317"/>
      <c r="C201" s="312"/>
      <c r="D201" s="312"/>
      <c r="E201" s="312"/>
      <c r="F201" s="312"/>
      <c r="G201" s="338"/>
      <c r="H201" s="312"/>
      <c r="I201" s="312"/>
      <c r="J201" s="312"/>
      <c r="K201" s="340"/>
    </row>
    <row r="202" s="1" customFormat="1" ht="15" customHeight="1">
      <c r="B202" s="317"/>
      <c r="C202" s="292" t="s">
        <v>1387</v>
      </c>
      <c r="D202" s="292"/>
      <c r="E202" s="292"/>
      <c r="F202" s="315" t="s">
        <v>40</v>
      </c>
      <c r="G202" s="292"/>
      <c r="H202" s="292" t="s">
        <v>1398</v>
      </c>
      <c r="I202" s="292"/>
      <c r="J202" s="292"/>
      <c r="K202" s="340"/>
    </row>
    <row r="203" s="1" customFormat="1" ht="15" customHeight="1">
      <c r="B203" s="317"/>
      <c r="C203" s="292"/>
      <c r="D203" s="292"/>
      <c r="E203" s="292"/>
      <c r="F203" s="315" t="s">
        <v>41</v>
      </c>
      <c r="G203" s="292"/>
      <c r="H203" s="292" t="s">
        <v>1399</v>
      </c>
      <c r="I203" s="292"/>
      <c r="J203" s="292"/>
      <c r="K203" s="340"/>
    </row>
    <row r="204" s="1" customFormat="1" ht="15" customHeight="1">
      <c r="B204" s="317"/>
      <c r="C204" s="292"/>
      <c r="D204" s="292"/>
      <c r="E204" s="292"/>
      <c r="F204" s="315" t="s">
        <v>44</v>
      </c>
      <c r="G204" s="292"/>
      <c r="H204" s="292" t="s">
        <v>1400</v>
      </c>
      <c r="I204" s="292"/>
      <c r="J204" s="292"/>
      <c r="K204" s="340"/>
    </row>
    <row r="205" s="1" customFormat="1" ht="15" customHeight="1">
      <c r="B205" s="317"/>
      <c r="C205" s="292"/>
      <c r="D205" s="292"/>
      <c r="E205" s="292"/>
      <c r="F205" s="315" t="s">
        <v>42</v>
      </c>
      <c r="G205" s="292"/>
      <c r="H205" s="292" t="s">
        <v>1401</v>
      </c>
      <c r="I205" s="292"/>
      <c r="J205" s="292"/>
      <c r="K205" s="340"/>
    </row>
    <row r="206" s="1" customFormat="1" ht="15" customHeight="1">
      <c r="B206" s="317"/>
      <c r="C206" s="292"/>
      <c r="D206" s="292"/>
      <c r="E206" s="292"/>
      <c r="F206" s="315" t="s">
        <v>43</v>
      </c>
      <c r="G206" s="292"/>
      <c r="H206" s="292" t="s">
        <v>1402</v>
      </c>
      <c r="I206" s="292"/>
      <c r="J206" s="292"/>
      <c r="K206" s="340"/>
    </row>
    <row r="207" s="1" customFormat="1" ht="15" customHeight="1">
      <c r="B207" s="317"/>
      <c r="C207" s="292"/>
      <c r="D207" s="292"/>
      <c r="E207" s="292"/>
      <c r="F207" s="315"/>
      <c r="G207" s="292"/>
      <c r="H207" s="292"/>
      <c r="I207" s="292"/>
      <c r="J207" s="292"/>
      <c r="K207" s="340"/>
    </row>
    <row r="208" s="1" customFormat="1" ht="15" customHeight="1">
      <c r="B208" s="317"/>
      <c r="C208" s="292" t="s">
        <v>1343</v>
      </c>
      <c r="D208" s="292"/>
      <c r="E208" s="292"/>
      <c r="F208" s="315" t="s">
        <v>76</v>
      </c>
      <c r="G208" s="292"/>
      <c r="H208" s="292" t="s">
        <v>1403</v>
      </c>
      <c r="I208" s="292"/>
      <c r="J208" s="292"/>
      <c r="K208" s="340"/>
    </row>
    <row r="209" s="1" customFormat="1" ht="15" customHeight="1">
      <c r="B209" s="317"/>
      <c r="C209" s="292"/>
      <c r="D209" s="292"/>
      <c r="E209" s="292"/>
      <c r="F209" s="315" t="s">
        <v>1240</v>
      </c>
      <c r="G209" s="292"/>
      <c r="H209" s="292" t="s">
        <v>1241</v>
      </c>
      <c r="I209" s="292"/>
      <c r="J209" s="292"/>
      <c r="K209" s="340"/>
    </row>
    <row r="210" s="1" customFormat="1" ht="15" customHeight="1">
      <c r="B210" s="317"/>
      <c r="C210" s="292"/>
      <c r="D210" s="292"/>
      <c r="E210" s="292"/>
      <c r="F210" s="315" t="s">
        <v>1238</v>
      </c>
      <c r="G210" s="292"/>
      <c r="H210" s="292" t="s">
        <v>1404</v>
      </c>
      <c r="I210" s="292"/>
      <c r="J210" s="292"/>
      <c r="K210" s="340"/>
    </row>
    <row r="211" s="1" customFormat="1" ht="15" customHeight="1">
      <c r="B211" s="358"/>
      <c r="C211" s="292"/>
      <c r="D211" s="292"/>
      <c r="E211" s="292"/>
      <c r="F211" s="315" t="s">
        <v>97</v>
      </c>
      <c r="G211" s="353"/>
      <c r="H211" s="344" t="s">
        <v>1089</v>
      </c>
      <c r="I211" s="344"/>
      <c r="J211" s="344"/>
      <c r="K211" s="359"/>
    </row>
    <row r="212" s="1" customFormat="1" ht="15" customHeight="1">
      <c r="B212" s="358"/>
      <c r="C212" s="292"/>
      <c r="D212" s="292"/>
      <c r="E212" s="292"/>
      <c r="F212" s="315" t="s">
        <v>1242</v>
      </c>
      <c r="G212" s="353"/>
      <c r="H212" s="344" t="s">
        <v>1405</v>
      </c>
      <c r="I212" s="344"/>
      <c r="J212" s="344"/>
      <c r="K212" s="359"/>
    </row>
    <row r="213" s="1" customFormat="1" ht="15" customHeight="1">
      <c r="B213" s="358"/>
      <c r="C213" s="292"/>
      <c r="D213" s="292"/>
      <c r="E213" s="292"/>
      <c r="F213" s="315"/>
      <c r="G213" s="353"/>
      <c r="H213" s="344"/>
      <c r="I213" s="344"/>
      <c r="J213" s="344"/>
      <c r="K213" s="359"/>
    </row>
    <row r="214" s="1" customFormat="1" ht="15" customHeight="1">
      <c r="B214" s="358"/>
      <c r="C214" s="292" t="s">
        <v>1367</v>
      </c>
      <c r="D214" s="292"/>
      <c r="E214" s="292"/>
      <c r="F214" s="315">
        <v>1</v>
      </c>
      <c r="G214" s="353"/>
      <c r="H214" s="344" t="s">
        <v>1406</v>
      </c>
      <c r="I214" s="344"/>
      <c r="J214" s="344"/>
      <c r="K214" s="359"/>
    </row>
    <row r="215" s="1" customFormat="1" ht="15" customHeight="1">
      <c r="B215" s="358"/>
      <c r="C215" s="292"/>
      <c r="D215" s="292"/>
      <c r="E215" s="292"/>
      <c r="F215" s="315">
        <v>2</v>
      </c>
      <c r="G215" s="353"/>
      <c r="H215" s="344" t="s">
        <v>1407</v>
      </c>
      <c r="I215" s="344"/>
      <c r="J215" s="344"/>
      <c r="K215" s="359"/>
    </row>
    <row r="216" s="1" customFormat="1" ht="15" customHeight="1">
      <c r="B216" s="358"/>
      <c r="C216" s="292"/>
      <c r="D216" s="292"/>
      <c r="E216" s="292"/>
      <c r="F216" s="315">
        <v>3</v>
      </c>
      <c r="G216" s="353"/>
      <c r="H216" s="344" t="s">
        <v>1408</v>
      </c>
      <c r="I216" s="344"/>
      <c r="J216" s="344"/>
      <c r="K216" s="359"/>
    </row>
    <row r="217" s="1" customFormat="1" ht="15" customHeight="1">
      <c r="B217" s="358"/>
      <c r="C217" s="292"/>
      <c r="D217" s="292"/>
      <c r="E217" s="292"/>
      <c r="F217" s="315">
        <v>4</v>
      </c>
      <c r="G217" s="353"/>
      <c r="H217" s="344" t="s">
        <v>1409</v>
      </c>
      <c r="I217" s="344"/>
      <c r="J217" s="344"/>
      <c r="K217" s="359"/>
    </row>
    <row r="218" s="1" customFormat="1" ht="12.75" customHeight="1">
      <c r="B218" s="360"/>
      <c r="C218" s="361"/>
      <c r="D218" s="361"/>
      <c r="E218" s="361"/>
      <c r="F218" s="361"/>
      <c r="G218" s="361"/>
      <c r="H218" s="361"/>
      <c r="I218" s="361"/>
      <c r="J218" s="361"/>
      <c r="K218" s="36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Marek Viskot</dc:creator>
  <cp:lastModifiedBy>Marek Viskot</cp:lastModifiedBy>
  <dcterms:created xsi:type="dcterms:W3CDTF">2023-01-26T11:04:34Z</dcterms:created>
  <dcterms:modified xsi:type="dcterms:W3CDTF">2023-01-26T11:04:48Z</dcterms:modified>
</cp:coreProperties>
</file>