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9070-10XR-PA-01 - SO 01 ..." sheetId="2" r:id="rId2"/>
    <sheet name="19070-10XR-PA-02 - SO 02 ..." sheetId="3" r:id="rId3"/>
    <sheet name="19070-10XR-PA-03 - SO 03 ..." sheetId="4" r:id="rId4"/>
    <sheet name="19070-10XR-PA-04 - SO 04 ..." sheetId="5" r:id="rId5"/>
    <sheet name="19070-10XR-PA-05 - SO 05 ..." sheetId="6" r:id="rId6"/>
    <sheet name="19070-10XR-PA-06 - SO 06 ..." sheetId="7" r:id="rId7"/>
    <sheet name="19070-10XR-PA-07 - SO 07 ..." sheetId="8" r:id="rId8"/>
    <sheet name="19070-10XR-PA-08.1 - SO 0..." sheetId="9" r:id="rId9"/>
    <sheet name="19070-10XR-PA-08.2 - SO 0..." sheetId="10" r:id="rId10"/>
    <sheet name="19070-10XR-PA-08.3 - SO 0..." sheetId="11" r:id="rId11"/>
    <sheet name="19070-10XR-PA-08.4 - SO 0..." sheetId="12" r:id="rId12"/>
    <sheet name="19070-10XR-PA-09 - VRN" sheetId="13" r:id="rId13"/>
    <sheet name="Seznam figur" sheetId="14" r:id="rId14"/>
  </sheets>
  <definedNames>
    <definedName name="_xlnm.Print_Area" localSheetId="0">'Rekapitulace stavby'!$D$4:$AO$76,'Rekapitulace stavby'!$C$82:$AQ$108</definedName>
    <definedName name="_xlnm._FilterDatabase" localSheetId="1" hidden="1">'19070-10XR-PA-01 - SO 01 ...'!$C$119:$K$269</definedName>
    <definedName name="_xlnm.Print_Area" localSheetId="1">'19070-10XR-PA-01 - SO 01 ...'!$C$4:$J$76,'19070-10XR-PA-01 - SO 01 ...'!$C$107:$K$269</definedName>
    <definedName name="_xlnm._FilterDatabase" localSheetId="2" hidden="1">'19070-10XR-PA-02 - SO 02 ...'!$C$118:$K$188</definedName>
    <definedName name="_xlnm.Print_Area" localSheetId="2">'19070-10XR-PA-02 - SO 02 ...'!$C$4:$J$76,'19070-10XR-PA-02 - SO 02 ...'!$C$106:$K$188</definedName>
    <definedName name="_xlnm._FilterDatabase" localSheetId="3" hidden="1">'19070-10XR-PA-03 - SO 03 ...'!$C$118:$K$188</definedName>
    <definedName name="_xlnm.Print_Area" localSheetId="3">'19070-10XR-PA-03 - SO 03 ...'!$C$4:$J$76,'19070-10XR-PA-03 - SO 03 ...'!$C$106:$K$188</definedName>
    <definedName name="_xlnm._FilterDatabase" localSheetId="4" hidden="1">'19070-10XR-PA-04 - SO 04 ...'!$C$117:$K$173</definedName>
    <definedName name="_xlnm.Print_Area" localSheetId="4">'19070-10XR-PA-04 - SO 04 ...'!$C$4:$J$76,'19070-10XR-PA-04 - SO 04 ...'!$C$105:$K$173</definedName>
    <definedName name="_xlnm._FilterDatabase" localSheetId="5" hidden="1">'19070-10XR-PA-05 - SO 05 ...'!$C$118:$K$189</definedName>
    <definedName name="_xlnm.Print_Area" localSheetId="5">'19070-10XR-PA-05 - SO 05 ...'!$C$4:$J$76,'19070-10XR-PA-05 - SO 05 ...'!$C$106:$K$189</definedName>
    <definedName name="_xlnm._FilterDatabase" localSheetId="6" hidden="1">'19070-10XR-PA-06 - SO 06 ...'!$C$118:$K$199</definedName>
    <definedName name="_xlnm.Print_Area" localSheetId="6">'19070-10XR-PA-06 - SO 06 ...'!$C$4:$J$76,'19070-10XR-PA-06 - SO 06 ...'!$C$106:$K$199</definedName>
    <definedName name="_xlnm._FilterDatabase" localSheetId="7" hidden="1">'19070-10XR-PA-07 - SO 07 ...'!$C$118:$K$199</definedName>
    <definedName name="_xlnm.Print_Area" localSheetId="7">'19070-10XR-PA-07 - SO 07 ...'!$C$4:$J$76,'19070-10XR-PA-07 - SO 07 ...'!$C$106:$K$199</definedName>
    <definedName name="_xlnm._FilterDatabase" localSheetId="8" hidden="1">'19070-10XR-PA-08.1 - SO 0...'!$C$121:$K$308</definedName>
    <definedName name="_xlnm.Print_Area" localSheetId="8">'19070-10XR-PA-08.1 - SO 0...'!$C$4:$J$76,'19070-10XR-PA-08.1 - SO 0...'!$C$107:$K$308</definedName>
    <definedName name="_xlnm._FilterDatabase" localSheetId="9" hidden="1">'19070-10XR-PA-08.2 - SO 0...'!$C$121:$K$159</definedName>
    <definedName name="_xlnm.Print_Area" localSheetId="9">'19070-10XR-PA-08.2 - SO 0...'!$C$4:$J$76,'19070-10XR-PA-08.2 - SO 0...'!$C$107:$K$159</definedName>
    <definedName name="_xlnm._FilterDatabase" localSheetId="10" hidden="1">'19070-10XR-PA-08.3 - SO 0...'!$C$121:$K$159</definedName>
    <definedName name="_xlnm.Print_Area" localSheetId="10">'19070-10XR-PA-08.3 - SO 0...'!$C$4:$J$76,'19070-10XR-PA-08.3 - SO 0...'!$C$107:$K$159</definedName>
    <definedName name="_xlnm._FilterDatabase" localSheetId="11" hidden="1">'19070-10XR-PA-08.4 - SO 0...'!$C$121:$K$159</definedName>
    <definedName name="_xlnm.Print_Area" localSheetId="11">'19070-10XR-PA-08.4 - SO 0...'!$C$4:$J$76,'19070-10XR-PA-08.4 - SO 0...'!$C$107:$K$159</definedName>
    <definedName name="_xlnm._FilterDatabase" localSheetId="12" hidden="1">'19070-10XR-PA-09 - VRN'!$C$117:$K$159</definedName>
    <definedName name="_xlnm.Print_Area" localSheetId="12">'19070-10XR-PA-09 - VRN'!$C$4:$J$76,'19070-10XR-PA-09 - VRN'!$C$105:$K$159</definedName>
    <definedName name="_xlnm.Print_Area" localSheetId="13">'Seznam figur'!$C$4:$G$329</definedName>
    <definedName name="_xlnm.Print_Titles" localSheetId="0">'Rekapitulace stavby'!$92:$92</definedName>
    <definedName name="_xlnm.Print_Titles" localSheetId="1">'19070-10XR-PA-01 - SO 01 ...'!$119:$119</definedName>
    <definedName name="_xlnm.Print_Titles" localSheetId="2">'19070-10XR-PA-02 - SO 02 ...'!$118:$118</definedName>
    <definedName name="_xlnm.Print_Titles" localSheetId="3">'19070-10XR-PA-03 - SO 03 ...'!$118:$118</definedName>
    <definedName name="_xlnm.Print_Titles" localSheetId="4">'19070-10XR-PA-04 - SO 04 ...'!$117:$117</definedName>
    <definedName name="_xlnm.Print_Titles" localSheetId="5">'19070-10XR-PA-05 - SO 05 ...'!$118:$118</definedName>
    <definedName name="_xlnm.Print_Titles" localSheetId="6">'19070-10XR-PA-06 - SO 06 ...'!$118:$118</definedName>
    <definedName name="_xlnm.Print_Titles" localSheetId="7">'19070-10XR-PA-07 - SO 07 ...'!$118:$118</definedName>
    <definedName name="_xlnm.Print_Titles" localSheetId="8">'19070-10XR-PA-08.1 - SO 0...'!$121:$121</definedName>
    <definedName name="_xlnm.Print_Titles" localSheetId="9">'19070-10XR-PA-08.2 - SO 0...'!$121:$121</definedName>
    <definedName name="_xlnm.Print_Titles" localSheetId="10">'19070-10XR-PA-08.3 - SO 0...'!$121:$121</definedName>
    <definedName name="_xlnm.Print_Titles" localSheetId="11">'19070-10XR-PA-08.4 - SO 0...'!$121:$121</definedName>
    <definedName name="_xlnm.Print_Titles" localSheetId="12">'19070-10XR-PA-09 - VRN'!$117:$117</definedName>
    <definedName name="_xlnm.Print_Titles" localSheetId="13">'Seznam figur'!$9:$9</definedName>
  </definedNames>
  <calcPr fullCalcOnLoad="1"/>
</workbook>
</file>

<file path=xl/sharedStrings.xml><?xml version="1.0" encoding="utf-8"?>
<sst xmlns="http://schemas.openxmlformats.org/spreadsheetml/2006/main" count="9594" uniqueCount="966">
  <si>
    <t>Export Komplet</t>
  </si>
  <si>
    <t/>
  </si>
  <si>
    <t>2.0</t>
  </si>
  <si>
    <t>ZAMOK</t>
  </si>
  <si>
    <t>False</t>
  </si>
  <si>
    <t>{f12c40cd-5884-4f65-82ed-f4885a915beb}</t>
  </si>
  <si>
    <t>0,01</t>
  </si>
  <si>
    <t>21</t>
  </si>
  <si>
    <t>15</t>
  </si>
  <si>
    <t>REKAPITULACE STAVBY</t>
  </si>
  <si>
    <t>v ---  níže se nacházejí doplnkové a pomocné údaje k sestavám  --- v</t>
  </si>
  <si>
    <t>Návod na vyplnění</t>
  </si>
  <si>
    <t>0,001</t>
  </si>
  <si>
    <t>Kód:</t>
  </si>
  <si>
    <t>19070-10XR-PA</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</si>
  <si>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</si>
  <si>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</si>
  <si>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Biocentrum Na Dvorských v k.ú. Vrbátky</t>
  </si>
  <si>
    <t>KSO:</t>
  </si>
  <si>
    <t>CC-CZ:</t>
  </si>
  <si>
    <t>Místo:</t>
  </si>
  <si>
    <t>k.ú. Vrbátky</t>
  </si>
  <si>
    <t>Datum:</t>
  </si>
  <si>
    <t>12. 1. 2021</t>
  </si>
  <si>
    <t>Zadavatel:</t>
  </si>
  <si>
    <t>IČ:</t>
  </si>
  <si>
    <t>Obec Vrbátky</t>
  </si>
  <si>
    <t>DIČ:</t>
  </si>
  <si>
    <t>Uchazeč:</t>
  </si>
  <si>
    <t>Vyplň údaj</t>
  </si>
  <si>
    <t>Projektant:</t>
  </si>
  <si>
    <t xml:space="preserve"> </t>
  </si>
  <si>
    <t>True</t>
  </si>
  <si>
    <t>Zpracovatel:</t>
  </si>
  <si>
    <t>Ing. Alena Petříková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</si>
  <si>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</si>
  <si>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</si>
  <si>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</si>
  <si>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</si>
  <si>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</si>
  <si>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</si>
  <si>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</si>
  <si>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</si>
  <si>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</si>
  <si>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</si>
  <si>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</si>
  <si>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</si>
  <si>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</si>
  <si>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</si>
  <si>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</si>
  <si>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</si>
  <si>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</si>
  <si>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</si>
  <si>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</si>
  <si>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</si>
  <si>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</si>
  <si>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</si>
  <si>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</si>
  <si>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</si>
  <si>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</si>
  <si>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</si>
  <si>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</si>
  <si>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</si>
  <si>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</si>
  <si>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</si>
  <si>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</si>
  <si>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</si>
  <si>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</si>
  <si>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</si>
  <si>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</si>
  <si>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</si>
  <si>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</si>
  <si>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</si>
  <si>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</si>
  <si>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</si>
  <si>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</si>
  <si>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</si>
  <si>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</si>
  <si>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</si>
  <si>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</si>
  <si>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</si>
  <si>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19070-10XR-PA-01</t>
  </si>
  <si>
    <t>SO 01 Vodní tůň č. 1</t>
  </si>
  <si>
    <t>STA</t>
  </si>
  <si>
    <t>1</t>
  </si>
  <si>
    <t>{7f07c6ed-bdfb-4a57-aac1-ae6b944a4d3e}</t>
  </si>
  <si>
    <t>2</t>
  </si>
  <si>
    <t>19070-10XR-PA-02</t>
  </si>
  <si>
    <t>SO 02 Vodní tůň č. 2</t>
  </si>
  <si>
    <t>{b8fec66e-8bc9-4e95-9922-2df56737d672}</t>
  </si>
  <si>
    <t>19070-10XR-PA-03</t>
  </si>
  <si>
    <t>SO 03 Vodní tůň č. 3</t>
  </si>
  <si>
    <t>{25702d74-a236-4cca-b6f8-c20dfc3a8e0c}</t>
  </si>
  <si>
    <t>19070-10XR-PA-04</t>
  </si>
  <si>
    <t>SO 04 Vodní tůň č. 4</t>
  </si>
  <si>
    <t>{076a83d2-4b60-4b98-bf5f-890ebadba044}</t>
  </si>
  <si>
    <t>19070-10XR-PA-05</t>
  </si>
  <si>
    <t>SO 05 Vodní tůň č. 5</t>
  </si>
  <si>
    <t>{849e3d80-6d00-49c9-9977-f3ca34311289}</t>
  </si>
  <si>
    <t>19070-10XR-PA-06</t>
  </si>
  <si>
    <t>SO 06 Zemní val č. 1</t>
  </si>
  <si>
    <t>{161cf251-163a-4fa5-aa71-4c28897d20eb}</t>
  </si>
  <si>
    <t>19070-10XR-PA-07</t>
  </si>
  <si>
    <t>SO 07 Zemní val č. 2</t>
  </si>
  <si>
    <t>{6a364ce7-1802-419f-9ca0-8ddf5cd859ab}</t>
  </si>
  <si>
    <t>19070-10XR-PA-08</t>
  </si>
  <si>
    <t>SO 08 Doprovodná výsadba</t>
  </si>
  <si>
    <t>{2cbe77d5-ca97-4a5c-8f86-9385ad7baa87}</t>
  </si>
  <si>
    <t>19070-10XR-PA-08.1</t>
  </si>
  <si>
    <t>SO 08.1. Výsadba</t>
  </si>
  <si>
    <t>Soupis</t>
  </si>
  <si>
    <t>{d7e520bf-a3f7-4a66-8b58-e7f1aacb4470}</t>
  </si>
  <si>
    <t>19070-10XR-PA-08.2</t>
  </si>
  <si>
    <t>SO 08.2. Následná péče - 1. rok</t>
  </si>
  <si>
    <t>{2ace1a57-e4cd-45fd-b360-48e3d8d9177c}</t>
  </si>
  <si>
    <t>19070-10XR-PA-08.3</t>
  </si>
  <si>
    <t>SO 08.3. Následná péče - 2. rok</t>
  </si>
  <si>
    <t>{5bbb0c8e-afc9-4e9e-bdfd-22e9fa0878a2}</t>
  </si>
  <si>
    <t>19070-10XR-PA-08.4</t>
  </si>
  <si>
    <t>SO 08.4. Následná péče - 3. rok</t>
  </si>
  <si>
    <t>{35ca83bb-203f-4d53-adf4-f981dd385c08}</t>
  </si>
  <si>
    <t>19070-10XR-PA-09</t>
  </si>
  <si>
    <t>VRN</t>
  </si>
  <si>
    <t>{60f09250-bdd1-4aae-b460-e4dfbd81b610}</t>
  </si>
  <si>
    <t>JAMY</t>
  </si>
  <si>
    <t>Výkop jam vodní tůně</t>
  </si>
  <si>
    <t>m3</t>
  </si>
  <si>
    <t>13815,74</t>
  </si>
  <si>
    <t>NASYP</t>
  </si>
  <si>
    <t>Násyp drobného zemního valu kolem tůně</t>
  </si>
  <si>
    <t>98,8</t>
  </si>
  <si>
    <t>KRYCÍ LIST SOUPISU PRACÍ</t>
  </si>
  <si>
    <t>ODKOP</t>
  </si>
  <si>
    <t>Odkop pro opevnění břehu tůně</t>
  </si>
  <si>
    <t>718,74</t>
  </si>
  <si>
    <t>ROZPROSTRENI</t>
  </si>
  <si>
    <t>Opětovné rozprostření sejmuté skrývky kolem vodní tůně</t>
  </si>
  <si>
    <t>m2</t>
  </si>
  <si>
    <t>8100</t>
  </si>
  <si>
    <t>RYHY</t>
  </si>
  <si>
    <t>Výkop rýh pro patku opevnění</t>
  </si>
  <si>
    <t>27,72</t>
  </si>
  <si>
    <t>SKRYVKA</t>
  </si>
  <si>
    <t>Skrývka ornice</t>
  </si>
  <si>
    <t>20400</t>
  </si>
  <si>
    <t>Objekt:</t>
  </si>
  <si>
    <t>SKRYVKA_T1</t>
  </si>
  <si>
    <t>Skrývka ornice v ploše tůně</t>
  </si>
  <si>
    <t>11400</t>
  </si>
  <si>
    <t>19070-10XR-PA-01 - SO 01 Vodní tůň č. 1</t>
  </si>
  <si>
    <t>TRAV_V</t>
  </si>
  <si>
    <t>Plocha osetí travobylinnou směsí vhodnou do vlhka</t>
  </si>
  <si>
    <t>13200</t>
  </si>
  <si>
    <t>ZAHOZ</t>
  </si>
  <si>
    <t>Hromady kamenů pro úkryty a výhřev živočichů</t>
  </si>
  <si>
    <t>125</t>
  </si>
  <si>
    <t>ZASYP</t>
  </si>
  <si>
    <t>Zpětný zásyp opevnění</t>
  </si>
  <si>
    <t>74,646</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</si>
  <si>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</si>
  <si>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</si>
  <si>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</si>
  <si>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</si>
  <si>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</si>
  <si>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</si>
  <si>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</si>
  <si>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</si>
  <si>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</si>
  <si>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</si>
  <si>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</si>
  <si>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</si>
  <si>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</si>
  <si>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</si>
  <si>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</si>
  <si>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</si>
  <si>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</si>
  <si>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</si>
  <si>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</si>
  <si>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</si>
  <si>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</si>
  <si>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</si>
  <si>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</si>
  <si>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</si>
  <si>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</si>
  <si>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</si>
  <si>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</si>
  <si>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121151127</t>
  </si>
  <si>
    <t>Sejmutí ornice plochy přes 500 m2 tl vrstvy přes 400 do 500 mm strojně</t>
  </si>
  <si>
    <t>CS ÚRS 2022 02</t>
  </si>
  <si>
    <t>4</t>
  </si>
  <si>
    <t>1378508945</t>
  </si>
  <si>
    <t>PP</t>
  </si>
  <si>
    <t>Sejmutí ornice strojně při souvislé ploše přes 500 m2, tl. vrstvy přes 400 do 500 mm</t>
  </si>
  <si>
    <t>Online PSC</t>
  </si>
  <si>
    <t>https://podminky.urs.cz/item/CS_URS_2022_02/121151127</t>
  </si>
  <si>
    <t>PSC</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</si>
  <si>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</si>
  <si>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VV</t>
  </si>
  <si>
    <t>"V ploše tůně č. 1, mimo trvalé snížení terénu" 11400</t>
  </si>
  <si>
    <t>SKRYVKA_O</t>
  </si>
  <si>
    <t>"Mezi tůní a zemními valy" 5000</t>
  </si>
  <si>
    <t>"Snížení terénu mezi tůněmi" 4000</t>
  </si>
  <si>
    <t>Součet</t>
  </si>
  <si>
    <t>122251105</t>
  </si>
  <si>
    <t>Odkopávky a prokopávky nezapažené v hornině třídy těžitelnosti I skupiny 3 objem do 1000 m3 strojně</t>
  </si>
  <si>
    <t>121074884</t>
  </si>
  <si>
    <t>Odkopávky a prokopávky nezapažené strojně v hornině třídy těžitelnosti I skupiny 3 přes 500 do 1 000 m3</t>
  </si>
  <si>
    <t>https://podminky.urs.cz/item/CS_URS_2022_02/122251105</t>
  </si>
  <si>
    <t xml:space="preserve">Poznámka k souboru cen:
1. V cenách jsou započteny i náklady na přehození výkopku na vzdálenost do 3 m nebo naložení na dopravní prostředek. </t>
  </si>
  <si>
    <t>"Opevnění břehů, viz situace stavby" (1230-(70*0,6))*0,55*1,1</t>
  </si>
  <si>
    <t>3</t>
  </si>
  <si>
    <t>131251107</t>
  </si>
  <si>
    <t>Hloubení jam nezapažených v hornině třídy těžitelnosti I skupiny 3 objem 5000 m3 strojně</t>
  </si>
  <si>
    <t>1834481746</t>
  </si>
  <si>
    <t>Hloubení nezapažených jam a zářezů strojně s urovnáním dna do předepsaného profilu a spádu v hornině třídy těžitelnosti I skupiny 3 přes 5 000 m3</t>
  </si>
  <si>
    <t>https://podminky.urs.cz/item/CS_URS_2022_02/131251107</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</si>
  <si>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</si>
  <si>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"Hloubení tůně, dle tabulky kubatur" 19508,24</t>
  </si>
  <si>
    <t>-SKRYVKA_T1*0,5</t>
  </si>
  <si>
    <t>"Pro uložení záhozu na hromadách" 5,0*5,0*0,3</t>
  </si>
  <si>
    <t>132251102</t>
  </si>
  <si>
    <t>Hloubení rýh nezapažených š do 800 mm v hornině třídy těžitelnosti I skupiny 3 objem do 50 m3 strojně</t>
  </si>
  <si>
    <t>226907415</t>
  </si>
  <si>
    <t>Hloubení nezapažených rýh šířky do 800 mm strojně s urovnáním dna do předepsaného profilu a spádu v hornině třídy těžitelnosti I skupiny 3 přes 20 do 50 m3</t>
  </si>
  <si>
    <t>https://podminky.urs.cz/item/CS_URS_2022_02/132251102</t>
  </si>
  <si>
    <t xml:space="preserve">Poznámka k souboru cen:
1. V cenách jsou započteny i náklady na přehození výkopku na přilehlém terénu na vzdálenost do 3 m od podélné osy rýhy nebo naložení na dopravní prostředek. </t>
  </si>
  <si>
    <t>"Patka opevnění břehu" 70*0,6*0,6*1,1</t>
  </si>
  <si>
    <t>5</t>
  </si>
  <si>
    <t>162251102</t>
  </si>
  <si>
    <t>Vodorovné přemístění přes 20 do 50 m výkopku/sypaniny z horniny třídy těžitelnosti I skupiny 1 až 3</t>
  </si>
  <si>
    <t>1556795893</t>
  </si>
  <si>
    <t>Vodorovné přemístění výkopku nebo sypaniny po suchu na obvyklém dopravním prostředku, bez naložení výkopku, avšak se složením bez rozhrnutí z horniny třídy těžitelnosti I skupiny 1 až 3 na vzdálenost přes 20 do 50 m</t>
  </si>
  <si>
    <t>https://podminky.urs.cz/item/CS_URS_2022_02/162251102</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</si>
  <si>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</si>
  <si>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"Výkopku do prostoru zemního valu" (JAMY+RYHY+ODKOP-ZASYP-NASYP)*0,7</t>
  </si>
  <si>
    <t>6</t>
  </si>
  <si>
    <t>162306111</t>
  </si>
  <si>
    <t>Vodorovné přemístění do 500 m bez naložení výkopku ze zemin schopných zúrodnění</t>
  </si>
  <si>
    <t>834301232</t>
  </si>
  <si>
    <t>Vodorovné přemístění výkopku bez naložení, avšak se složením zemin schopných zúrodnění, na vzdálenost přes 100 do 500 m</t>
  </si>
  <si>
    <t>https://podminky.urs.cz/item/CS_URS_2022_02/162306111</t>
  </si>
  <si>
    <t xml:space="preserve">Poznámka k souboru cen:
1. V cenách jsou započteny i náklady na: a) shrnutí výkopku ve výkopišti a hrubé rozhrnutí v násypišti, b) udržování sjízdnosti cest uvnitř násypiště i výkopiště, pokud vrcholky nerovností nejsou vyšší než +- 0,5 m, c) příplatky za jízdu v terénu uvnitř výkopiště i násypiště. 2. V cenách nejsou započteny náklady na příplatky za jízdu v terénu mimo výkopiště a násypiště. </t>
  </si>
  <si>
    <t>"Zpět skrývky na opětovné rozprostření okolo tůně č. 1" ROZPROSTRENI*0,3</t>
  </si>
  <si>
    <t>"Přebytku skrývky na okolní zemědělské pozemky" SKRYVKA*0,5</t>
  </si>
  <si>
    <t>7</t>
  </si>
  <si>
    <t>162351103</t>
  </si>
  <si>
    <t>Vodorovné přemístění přes 50 do 500 m výkopku/sypaniny z horniny třídy těžitelnosti I skupiny 1 až 3</t>
  </si>
  <si>
    <t>-770119335</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</si>
  <si>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</si>
  <si>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https://podminky.urs.cz/item/CS_URS_2022_02/162351103</t>
  </si>
  <si>
    <t>"Výkopku do prostoru zemního valu" (JAMY+RYHY+ODKOP-ZASYP-NASYP)*0,3</t>
  </si>
  <si>
    <t>8</t>
  </si>
  <si>
    <t>167151111</t>
  </si>
  <si>
    <t>Nakládání výkopku z hornin třídy těžitelnosti I skupiny 1 až 3 přes 100 m3</t>
  </si>
  <si>
    <t>-825327109</t>
  </si>
  <si>
    <t>Nakládání, skládání a překládání neulehlého výkopku nebo sypaniny strojně nakládání, množství přes 100 m3, z hornin třídy těžitelnosti I, skupiny 1 až 3</t>
  </si>
  <si>
    <t>https://podminky.urs.cz/item/CS_URS_2022_02/167151111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</si>
  <si>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</si>
  <si>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9</t>
  </si>
  <si>
    <t>167151121</t>
  </si>
  <si>
    <t>Skládání nebo překládání výkopku z horniny třídy těžitelnosti I skupiny 1 až 3</t>
  </si>
  <si>
    <t>2019249092</t>
  </si>
  <si>
    <t>Nakládání, skládání a překládání neulehlého výkopku nebo sypaniny strojně skládání nebo překládání, z hornin třídy těžitelnosti I, skupiny 1 až 3</t>
  </si>
  <si>
    <t>https://podminky.urs.cz/item/CS_URS_2022_02/167151121</t>
  </si>
  <si>
    <t>"Přehození výkopku v tůni" JAMY*0,3</t>
  </si>
  <si>
    <t>10</t>
  </si>
  <si>
    <t>171151103</t>
  </si>
  <si>
    <t>Uložení sypaniny z hornin soudržných do násypů zhutněných strojně</t>
  </si>
  <si>
    <t>1151865381</t>
  </si>
  <si>
    <t>Uložení sypanin do násypů strojně s rozprostřením sypaniny ve vrstvách a s hrubým urovnáním zhutněných z hornin soudržných jakékoliv třídy těžitelnosti</t>
  </si>
  <si>
    <t>https://podminky.urs.cz/item/CS_URS_2022_02/171151103</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</si>
  <si>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</si>
  <si>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"Drobný val proti splachům z jižní strany tůně, dle tabulky kubatur" 98,8</t>
  </si>
  <si>
    <t>11</t>
  </si>
  <si>
    <t>174251101</t>
  </si>
  <si>
    <t>Zásyp jam, šachet rýh nebo kolem objektů sypaninou bez zhutnění</t>
  </si>
  <si>
    <t>1945303567</t>
  </si>
  <si>
    <t>Zásyp sypaninou z jakékoliv horniny strojně s uložením výkopku ve vrstvách bez zhutnění jam, šachet, rýh nebo kolem objektů v těchto vykopávkách</t>
  </si>
  <si>
    <t>https://podminky.urs.cz/item/CS_URS_2022_02/174251101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</si>
  <si>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</si>
  <si>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RYHY*0,1+ODKOP*0,1</t>
  </si>
  <si>
    <t>12</t>
  </si>
  <si>
    <t>181006111</t>
  </si>
  <si>
    <t>Rozprostření zemin tl vrstvy do 0,1 m schopných zúrodnění v rovině a sklonu do 1:5</t>
  </si>
  <si>
    <t>621447652</t>
  </si>
  <si>
    <t>Rozprostření zemin schopných zúrodnění v rovině a ve sklonu do 1:5, tloušťka vrstvy do 0,10 m</t>
  </si>
  <si>
    <t>https://podminky.urs.cz/item/CS_URS_2022_02/181006111</t>
  </si>
  <si>
    <t>"Rozprostření přebytku na okolních zemědělských pozemcích" (SKRYVKA*0,5-ROZPROSTRENI*0,3)/0,1</t>
  </si>
  <si>
    <t>13</t>
  </si>
  <si>
    <t>181351115</t>
  </si>
  <si>
    <t>Rozprostření ornice tl vrstvy přes 250 do 300 mm pl přes 500 m2 v rovině nebo ve svahu do 1:5 strojně</t>
  </si>
  <si>
    <t>-1453428982</t>
  </si>
  <si>
    <t>Rozprostření a urovnání ornice v rovině nebo ve svahu sklonu do 1:5 strojně při souvislé ploše přes 500 m2, tl. vrstvy přes 250 do 300 mm</t>
  </si>
  <si>
    <t>https://podminky.urs.cz/item/CS_URS_2022_02/181351115</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</si>
  <si>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</si>
  <si>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"Opětovné rozprostření kolem tůní" 8100</t>
  </si>
  <si>
    <t>14</t>
  </si>
  <si>
    <t>181451121</t>
  </si>
  <si>
    <t>Založení lučního trávníku výsevem pl přes 1000 m2 v rovině a ve svahu do 1:5</t>
  </si>
  <si>
    <t>-1665308208</t>
  </si>
  <si>
    <t>Založení trávníku na půdě předem připravené plochy přes 1000 m2 výsevem včetně utažení lučního v rovině nebo na svahu do 1:5</t>
  </si>
  <si>
    <t>https://podminky.urs.cz/item/CS_URS_2022_02/181451121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</si>
  <si>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</si>
  <si>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"Mimo tůně a valy, podél toku" 170*30</t>
  </si>
  <si>
    <t>M</t>
  </si>
  <si>
    <t>R04</t>
  </si>
  <si>
    <t>osivo směs travobylinná vhodná do vlhka</t>
  </si>
  <si>
    <t>kg</t>
  </si>
  <si>
    <t>-97826360</t>
  </si>
  <si>
    <t>P</t>
  </si>
  <si>
    <t xml:space="preserve">Poznámka k položce:
(orientační poměr trav/ bylin/ jetelovin v procentech: 90/7/3).
Trávníky ve volné krajině budou realizovány dle Standardu AOPK ČR SPPK C02 007:2018 „Krajinné trávníky“. 
K osetí bude využita obohacená směs obsahující vhodné traviny a jeteloviny. Tato směs musí být složena výhradně z druhů domácí flóry a jejich odrůd vypěstovaných v České republice (viz přílohy č. 1 a č. 2 standardu AOPK ČR   SPPK C02 007:2018 „Krajinné trávníky“). Musí být použity odrůdy českého původu a preferovat odrůdy v České republice vypěstované. Zakázáno je používat odrůdy mezidruhových a mezirodových kříženců a odrůdy vzniklé polyploidizací. Do směsí pro krajinné trávníky se nedoporučuje používat chráněné druhy rostlin. Je možné možno použít i komerčně prodávanou směs splňující daná kritéria vhodnou pro daný typ stanoviště - pro sušší (valy) i vlhčí část v okolí tůní.
</t>
  </si>
  <si>
    <t>TRAV_V*0,01</t>
  </si>
  <si>
    <t>16</t>
  </si>
  <si>
    <t>181951111</t>
  </si>
  <si>
    <t>Úprava pláně v hornině třídy těžitelnosti I skupiny 1 až 3 bez zhutnění strojně</t>
  </si>
  <si>
    <t>-1134948311</t>
  </si>
  <si>
    <t>Úprava pláně vyrovnáním výškových rozdílů strojně v hornině třídy těžitelnosti I, skupiny 1 až 3 bez zhutnění</t>
  </si>
  <si>
    <t>https://podminky.urs.cz/item/CS_URS_2022_02/181951111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</si>
  <si>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</si>
  <si>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"Včetně rozčlenení litorálního pásma na hlubší a plytší místa, dle tabulky kubatur" 3976,89</t>
  </si>
  <si>
    <t>17</t>
  </si>
  <si>
    <t>182151111</t>
  </si>
  <si>
    <t>Svahování v zářezech v hornině třídy těžitelnosti I skupiny 1 až 3 strojně</t>
  </si>
  <si>
    <t>-361459841</t>
  </si>
  <si>
    <t>Svahování trvalých svahů do projektovaných profilů strojně s potřebným přemístěním výkopku při svahování v zářezech v hornině třídy těžitelnosti I, skupiny 1 až 3</t>
  </si>
  <si>
    <t>https://podminky.urs.cz/item/CS_URS_2022_02/182151111</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</si>
  <si>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</si>
  <si>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"Včetně rozčlenení litorálního pásma na hlubší a plytší místa, dle tabulky kubatur" 65,86</t>
  </si>
  <si>
    <t>18</t>
  </si>
  <si>
    <t>182251101</t>
  </si>
  <si>
    <t>Svahování násypů strojně</t>
  </si>
  <si>
    <t>1969842994</t>
  </si>
  <si>
    <t>Svahování trvalých svahů do projektovaných profilů strojně s potřebným přemístěním výkopku při svahování násypů v jakékoliv hornině</t>
  </si>
  <si>
    <t>https://podminky.urs.cz/item/CS_URS_2022_02/182251101</t>
  </si>
  <si>
    <t>"Dle tabulky kubatur" 59,56</t>
  </si>
  <si>
    <t>19</t>
  </si>
  <si>
    <t>183551223</t>
  </si>
  <si>
    <t>Úprava půdy orbou hl přes 0,24 do 0,3 m ploch přes 5 ha sklonu do 5°</t>
  </si>
  <si>
    <t>ha</t>
  </si>
  <si>
    <t>-1110636733</t>
  </si>
  <si>
    <t>Úprava zemědělské půdy - orba hluboká, hl. přes 0,24 do 0,30 m, na ploše jednotlivě přes 5 ha, o sklonu do 5°</t>
  </si>
  <si>
    <t>https://podminky.urs.cz/item/CS_URS_2022_02/183551223</t>
  </si>
  <si>
    <t>(SKRYVKA*0,5-ROZPROSTRENI*0,3)/0,1/10000</t>
  </si>
  <si>
    <t>20</t>
  </si>
  <si>
    <t>R01</t>
  </si>
  <si>
    <t>Příplatek za zajištění dočasně deponované ornice proti degradaci</t>
  </si>
  <si>
    <t>kpl</t>
  </si>
  <si>
    <t>251529989</t>
  </si>
  <si>
    <t>Poznámka k položce:
- položka včetně případného nutného přehrnování  a kropení ornice</t>
  </si>
  <si>
    <t>R06</t>
  </si>
  <si>
    <t>Příplatek za hloubení jam pod vodou</t>
  </si>
  <si>
    <t>-1081257895</t>
  </si>
  <si>
    <t>"70 %" JAMY*0,7</t>
  </si>
  <si>
    <t>22</t>
  </si>
  <si>
    <t>R02</t>
  </si>
  <si>
    <t>Zřízení sjezdů do tůně - pro celou stavbu</t>
  </si>
  <si>
    <t>192140793</t>
  </si>
  <si>
    <t>Zřízení sjezdů do zátopy - procelou stavbu</t>
  </si>
  <si>
    <t>Poznámka k položce:
- včetně případného dočasného zpevění např. dřevěnými povaly nebo betonovými panely (včetně podkaldních vrstev) a jeho následné odstranění a likvidace v souladu se zákonem o odpadech).</t>
  </si>
  <si>
    <t>23</t>
  </si>
  <si>
    <t>R03</t>
  </si>
  <si>
    <t>Přebrání sejmuté skrývky dle vhodnosti použití</t>
  </si>
  <si>
    <t>19795590</t>
  </si>
  <si>
    <t>Poznámka k položce:
Roztřízení skrývky na:
- svrchní část vhodnou na rozprostření na pozemcích orné půdy;
- podorniční část vhodnou na opětovné rozprostření v prostoru stavby.</t>
  </si>
  <si>
    <t>SKRYVKA*0,5</t>
  </si>
  <si>
    <t>Vodorovné konstrukce</t>
  </si>
  <si>
    <t>24</t>
  </si>
  <si>
    <t>457571111</t>
  </si>
  <si>
    <t>Filtrační vrstvy ze štěrkopísku bez zhutnění frakce od 0 až 8 do 0 až 32 mm</t>
  </si>
  <si>
    <t>1497881910</t>
  </si>
  <si>
    <t>Filtrační vrstvy jakékoliv tloušťky a sklonu ze štěrkopísků bez zhutnění, frakce od 0-8 do 0-32 mm</t>
  </si>
  <si>
    <t>https://podminky.urs.cz/item/CS_URS_2022_02/457571111</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</si>
  <si>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</si>
  <si>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"Opevnění břehu" (1230-60*0,6)*0,4</t>
  </si>
  <si>
    <t>25</t>
  </si>
  <si>
    <t>462513161</t>
  </si>
  <si>
    <t>Zához z lomového kamene záhozového hmotnost kamenů do 500 kg bez výplně</t>
  </si>
  <si>
    <t>-1287871408</t>
  </si>
  <si>
    <t>Zához z lomového kamene neupraveného provedený ze břehu nebo z lešení, do sucha nebo do vody záhozového, hmotnost jednotlivých kamenů přes 200 do 500 kg bez výplně mezer</t>
  </si>
  <si>
    <t>https://podminky.urs.cz/item/CS_URS_2022_02/462513161</t>
  </si>
  <si>
    <t xml:space="preserve">Poznámka k souboru cen:
1. V příplatcích jsou započteny náklady na urovnání líce záhozu do projektovaného profilu. </t>
  </si>
  <si>
    <t>"Hromady kamenů pro úkryty a slunění živočichů na březích tůní" 5*(5,0*5,0*1,0)</t>
  </si>
  <si>
    <t>26</t>
  </si>
  <si>
    <t>462514169</t>
  </si>
  <si>
    <t>Příplatek za urovnání líce záhozu z lomového kamene záhozového přes 500 kg</t>
  </si>
  <si>
    <t>-501514446</t>
  </si>
  <si>
    <t>Zához z lomového kamene neupraveného provedený ze břehu nebo z lešení, do sucha nebo do vody záhozového, hmotnost jednotlivých kamenů přes 500 kg Příplatek k ceně za urovnání líce záhozu</t>
  </si>
  <si>
    <t>https://podminky.urs.cz/item/CS_URS_2022_02/462514169</t>
  </si>
  <si>
    <t>ZAHOZ/1,0</t>
  </si>
  <si>
    <t>27</t>
  </si>
  <si>
    <t>463211153</t>
  </si>
  <si>
    <t>Rovnanina objemu přes 3 m3 z lomového kamene tříděného hmotnosti přes 200 do 500 kg s urovnáním líce</t>
  </si>
  <si>
    <t>1127739486</t>
  </si>
  <si>
    <t>Rovnanina z lomového kamene neupraveného pro podélné i příčné objekty objemu přes 3 m3 z kamene tříděného, s urovnáním líce a vyklínováním spár úlomky kamene hmotnost jednotlivých kamenů přes 200 do 500 kg</t>
  </si>
  <si>
    <t>https://podminky.urs.cz/item/CS_URS_2022_02/463211153</t>
  </si>
  <si>
    <t xml:space="preserve">Poznámka k souboru cen:
1. V cenách -1144, -1145, -1146, -1154, -1155, -1156 a - 1157 jsou započteny i náklady na uložení klestu a na vykopávku hlíny a její přemístění ze vzdálenosti do 20 m. </t>
  </si>
  <si>
    <t>"Patka opevnění břehu" 70*0,6*0,6</t>
  </si>
  <si>
    <t>998</t>
  </si>
  <si>
    <t>Přesun hmot</t>
  </si>
  <si>
    <t>28</t>
  </si>
  <si>
    <t>998331011</t>
  </si>
  <si>
    <t>Přesun hmot pro nádrže</t>
  </si>
  <si>
    <t>t</t>
  </si>
  <si>
    <t>-524576197</t>
  </si>
  <si>
    <t>Přesun hmot pro nádrže dopravní vzdálenost do 500 m</t>
  </si>
  <si>
    <t>https://podminky.urs.cz/item/CS_URS_2022_02/998331011</t>
  </si>
  <si>
    <t xml:space="preserve">Poznámka k souboru cen:
1. Ceny jsou určeny pro jakoukoliv konstrukčně-materiálovou charakteristiku. </t>
  </si>
  <si>
    <t>17,6</t>
  </si>
  <si>
    <t>645</t>
  </si>
  <si>
    <t>541</t>
  </si>
  <si>
    <t>19070-10XR-PA-02 - SO 02 Vodní tůň č. 2</t>
  </si>
  <si>
    <t>1402181470</t>
  </si>
  <si>
    <t>"V ploše tůně č. 2, mimo trvalé snížení terénu" 645</t>
  </si>
  <si>
    <t>334759840</t>
  </si>
  <si>
    <t>"Hloubení tůně, dle tabulky kubatur" 340,1</t>
  </si>
  <si>
    <t>-SKRYVKA*0,5</t>
  </si>
  <si>
    <t>-1406919196</t>
  </si>
  <si>
    <t>"Přebytku skrývky na okolních zemědělské pozemky" SKRYVKA*0,5</t>
  </si>
  <si>
    <t>-831057482</t>
  </si>
  <si>
    <t>"Výkopku do prostoru zemního valu" JAMY</t>
  </si>
  <si>
    <t>-4967108</t>
  </si>
  <si>
    <t>"Rozprostření přebytku na okolních zemědělských pozemcích" SKRYVKA*0,5/0,1</t>
  </si>
  <si>
    <t>1855384183</t>
  </si>
  <si>
    <t>"Plocha tůně - plocha hladiny" 643-102</t>
  </si>
  <si>
    <t>2013668260</t>
  </si>
  <si>
    <t>-1935848979</t>
  </si>
  <si>
    <t>"Dle tabulky kubatur, vč. rozčlenění litorálního pásma na hlubší a plytší místa" 340,21</t>
  </si>
  <si>
    <t>-546338091</t>
  </si>
  <si>
    <t>"Dle tabulky kubatur, vč. rozčlenění litorálního pásma na hlubší a plytší místa" 95,28</t>
  </si>
  <si>
    <t>1882429487</t>
  </si>
  <si>
    <t>SKRYVKA*0,5/0,1/10000</t>
  </si>
  <si>
    <t>-499249997</t>
  </si>
  <si>
    <t>1588359061</t>
  </si>
  <si>
    <t>-558492836</t>
  </si>
  <si>
    <t>"50 %" JAMY*0,5</t>
  </si>
  <si>
    <t>-1126296342</t>
  </si>
  <si>
    <t>827,74</t>
  </si>
  <si>
    <t>1520</t>
  </si>
  <si>
    <t>950</t>
  </si>
  <si>
    <t>19070-10XR-PA-03 - SO 03 Vodní tůň č. 3</t>
  </si>
  <si>
    <t>1315375578</t>
  </si>
  <si>
    <t>"V ploše tůně č. 3, mimo trvalé snížení terénu" 1520</t>
  </si>
  <si>
    <t>-1795784418</t>
  </si>
  <si>
    <t>"Hloubení tůně, dle tabulky kubatur" 1587,74</t>
  </si>
  <si>
    <t>-652029129</t>
  </si>
  <si>
    <t>1589061931</t>
  </si>
  <si>
    <t>-224567090</t>
  </si>
  <si>
    <t>-285666299</t>
  </si>
  <si>
    <t>"Plocha tůně - plocha hladiny" 1520-570</t>
  </si>
  <si>
    <t>1348357539</t>
  </si>
  <si>
    <t>1801129138</t>
  </si>
  <si>
    <t>"Dle tabulky kubatur, vč. rozčlenění litorálního pásma na hlubší a plytší místa" 1123,64</t>
  </si>
  <si>
    <t>-1467794392</t>
  </si>
  <si>
    <t>"Dle tabulky kubatur, vč. rozčlenění litorálního pásma na hlubší a plytší místa" 181,27</t>
  </si>
  <si>
    <t>-698414770</t>
  </si>
  <si>
    <t>795351393</t>
  </si>
  <si>
    <t>320166439</t>
  </si>
  <si>
    <t>-1269593759</t>
  </si>
  <si>
    <t>"35 %" JAMY*0,35</t>
  </si>
  <si>
    <t>1794881205</t>
  </si>
  <si>
    <t>505,77</t>
  </si>
  <si>
    <t>470</t>
  </si>
  <si>
    <t>19070-10XR-PA-04 - SO 04 Vodní tůň č. 4</t>
  </si>
  <si>
    <t>670203222</t>
  </si>
  <si>
    <t>"V ploše tůně č. 4, mimo trvalé snížení terénu" 470</t>
  </si>
  <si>
    <t>-392262444</t>
  </si>
  <si>
    <t>"Hloubení tůně, dle tabulky kubatur" 740,77</t>
  </si>
  <si>
    <t>-763239823</t>
  </si>
  <si>
    <t>2079368721</t>
  </si>
  <si>
    <t>117948170</t>
  </si>
  <si>
    <t>-1092063458</t>
  </si>
  <si>
    <t>"Dle tabulky kubatur, vč. rozčlenění litorálního pásma na hlubší a plytší místa" 492,52</t>
  </si>
  <si>
    <t>182112121</t>
  </si>
  <si>
    <t>Svahování v zářezech v hornině třídy těžitelnosti I skupiny 3 ručně</t>
  </si>
  <si>
    <t>658150306</t>
  </si>
  <si>
    <t>Svahování trvalých svahů do projektovaných profilů ručně s potřebným přemístěním výkopku při svahování v zářezech v hornině třídy těžitelnosti I skupiny 3</t>
  </si>
  <si>
    <t>https://podminky.urs.cz/item/CS_URS_2022_02/182112121</t>
  </si>
  <si>
    <t xml:space="preserve">Poznámka k souboru cen:
1. Ceny jsou určeny pro svahování všech nově zřizovaných ploch výkopů nebo násypů ve sklonu přes 1 : 5. 2. Úprava ploch vodorovných nebo ve sklonu do 1 : 5 se oceňuje cenami souboru cen 181 Úprava pláně vyrovnáním výškových rozdílů ručně. </t>
  </si>
  <si>
    <t>"Dle tabulky kubatur, vč. rozčlenění litorálního pásma na hlubší a plytší místa" 134,47</t>
  </si>
  <si>
    <t>1879439390</t>
  </si>
  <si>
    <t>-848005866</t>
  </si>
  <si>
    <t>-839570773</t>
  </si>
  <si>
    <t>-2078666415</t>
  </si>
  <si>
    <t>"20 %" JAMY*0,2</t>
  </si>
  <si>
    <t>1017,25</t>
  </si>
  <si>
    <t>1720</t>
  </si>
  <si>
    <t>1000</t>
  </si>
  <si>
    <t>19070-10XR-PA-05 - SO 05 Vodní tůň č. 5</t>
  </si>
  <si>
    <t>Sejmutí ornice plochy přes 500 m2 tl vrstvy do 500 mm strojně</t>
  </si>
  <si>
    <t>CS ÚRS 2021 01</t>
  </si>
  <si>
    <t>472526283</t>
  </si>
  <si>
    <t>https://podminky.urs.cz/item/CS_URS_2021_01/121151127</t>
  </si>
  <si>
    <t>"V ploše tůně č. 5, mimo trvalé snížení terénu" 1720</t>
  </si>
  <si>
    <t>Hloubení jam nezapažených v hornině třídy těžitelnosti I, skupiny 3 objem 5000 m3 strojně</t>
  </si>
  <si>
    <t>-189440459</t>
  </si>
  <si>
    <t>https://podminky.urs.cz/item/CS_URS_2021_01/131251107</t>
  </si>
  <si>
    <t>"Hloubení tůně, dle tabulky kubatur" 1877,25</t>
  </si>
  <si>
    <t>Vodorovné přemístění do 50 m výkopku/sypaniny z horniny třídy těžitelnosti I, skupiny 1 až 3</t>
  </si>
  <si>
    <t>298594195</t>
  </si>
  <si>
    <t>https://podminky.urs.cz/item/CS_URS_2021_01/162251102</t>
  </si>
  <si>
    <t>-1543197779</t>
  </si>
  <si>
    <t>Vodorovné přemístění výkopku bez naložení, avšak se složením  zemin schopných zúrodnění, na vzdálenost přes 100 do 500 m</t>
  </si>
  <si>
    <t>https://podminky.urs.cz/item/CS_URS_2021_01/162306111</t>
  </si>
  <si>
    <t>1747039605</t>
  </si>
  <si>
    <t>Rozprostření zemin schopných zúrodnění  v rovině a ve sklonu do 1:5, tloušťka vrstvy do 0,10 m</t>
  </si>
  <si>
    <t>https://podminky.urs.cz/item/CS_URS_2021_01/181006111</t>
  </si>
  <si>
    <t>Založení lučního trávníku výsevem plochy přes 1000 m2 v rovině a ve svahu do 1:5</t>
  </si>
  <si>
    <t>-48958024</t>
  </si>
  <si>
    <t>https://podminky.urs.cz/item/CS_URS_2021_01/181451121</t>
  </si>
  <si>
    <t>-1570866576</t>
  </si>
  <si>
    <t>Úprava pláně v hornině třídy těžitelnosti I, skupiny 1 až 3 bez zhutnění strojně</t>
  </si>
  <si>
    <t>541106344</t>
  </si>
  <si>
    <t>https://podminky.urs.cz/item/CS_URS_2021_01/181951111</t>
  </si>
  <si>
    <t>"Rozčlenění litorálního pásma na hlubší a plytší místa" 250</t>
  </si>
  <si>
    <t>Svahování v zářezech v hornině třídy těžitelnosti I, skupiny 3 ručně</t>
  </si>
  <si>
    <t>-2099814469</t>
  </si>
  <si>
    <t>https://podminky.urs.cz/item/CS_URS_2021_01/182112121</t>
  </si>
  <si>
    <t>"Dle tabulky kubatur, vč. rozčlenění litorálního pásma na hlubší a plytší místa" 361,81</t>
  </si>
  <si>
    <t>Úprava půdy orbou hlubokou do 0,3 m ploch přes 5 ha sklonu do 5°</t>
  </si>
  <si>
    <t>1560041118</t>
  </si>
  <si>
    <t>Úprava zemědělské půdy - orba  hluboká, hl. přes 0,24 do 0,30 m, na ploše jednotlivě přes 5 ha, o sklonu do 5°</t>
  </si>
  <si>
    <t>https://podminky.urs.cz/item/CS_URS_2021_01/183551223</t>
  </si>
  <si>
    <t>Poznámka k položce:
Orba bude probíhat po rozprostření veškerého materiálu v celé ploše 10,1 ha.</t>
  </si>
  <si>
    <t>-447971380</t>
  </si>
  <si>
    <t>1175315434</t>
  </si>
  <si>
    <t>485405811</t>
  </si>
  <si>
    <t>"45 %" JAMY*0,45</t>
  </si>
  <si>
    <t>-958418319</t>
  </si>
  <si>
    <t>Přesun hmot pro nádrže  dopravní vzdálenost do 500 m</t>
  </si>
  <si>
    <t>https://podminky.urs.cz/item/CS_URS_2021_01/998331011</t>
  </si>
  <si>
    <t>Opětovné rozprostření sejmuté skrývky v rovině na zemním valu</t>
  </si>
  <si>
    <t>7790,29</t>
  </si>
  <si>
    <t>8630</t>
  </si>
  <si>
    <t>SVAHOVANI</t>
  </si>
  <si>
    <t>Plocha svahů zemních valů</t>
  </si>
  <si>
    <t>1158,05</t>
  </si>
  <si>
    <t>TRAV_S_R</t>
  </si>
  <si>
    <t>Plocha osetí travní bylinnou pro biotopy v rovině a sklonu do 1:5</t>
  </si>
  <si>
    <t>8390,29</t>
  </si>
  <si>
    <t>19070-10XR-PA-06 - SO 06 Zemní val č. 1</t>
  </si>
  <si>
    <t>-846257170</t>
  </si>
  <si>
    <t>"V ploše valu č. 1" 8630</t>
  </si>
  <si>
    <t>-627940467</t>
  </si>
  <si>
    <t>"Zpět skrývky na opětovné rozprostření" (SVAHOVANI+ROZPROSTRENI)*0,3</t>
  </si>
  <si>
    <t>-1252365697</t>
  </si>
  <si>
    <t>"Zpět skrývky na opětovné rozprostření na valu č. 1" (SVAHOVANI+ROZPROSTRENI)*0,3</t>
  </si>
  <si>
    <t>-293505100</t>
  </si>
  <si>
    <t>"Dle tabulky kubatur" 8407,29</t>
  </si>
  <si>
    <t>+SKRYVKA*0,5-(ROZPROSTRENI+SVAHOVANI)*0,3</t>
  </si>
  <si>
    <t>-664433522</t>
  </si>
  <si>
    <t>"Rozprostření přebytku na okolních zemědělských pozemcích" (SKRYVKA*0,5-SVAHOVANI*0,3-ROZPROSTRENI*0,3)/0,1</t>
  </si>
  <si>
    <t>19408858</t>
  </si>
  <si>
    <t>"Opětovné rozprostření na zemním valu, dle tabulky kubatur" 7790,29</t>
  </si>
  <si>
    <t>-1985267912</t>
  </si>
  <si>
    <t>"Mezi valem a okolními pozemky" 300*2</t>
  </si>
  <si>
    <t>181451122</t>
  </si>
  <si>
    <t>Založení lučního trávníku výsevem pl přes 1000 m2 ve svahu přes 1:5 do 1:2</t>
  </si>
  <si>
    <t>-1335672959</t>
  </si>
  <si>
    <t>Založení trávníku na půdě předem připravené plochy přes 1000 m2 výsevem včetně utažení lučního na svahu přes 1:5 do 1:2</t>
  </si>
  <si>
    <t>https://podminky.urs.cz/item/CS_URS_2022_02/181451122</t>
  </si>
  <si>
    <t>R05</t>
  </si>
  <si>
    <t>Osivní směs travní bylinná pro biotopy</t>
  </si>
  <si>
    <t>-339531065</t>
  </si>
  <si>
    <t xml:space="preserve">Poznámka k položce:
Vhodná bylinná travní směs pro biotopy (orientační poměr trav/ bylin/ jetelovin v procentech: 70/28/2).
Trávníky ve volné krajině budou realizovány dle Standardu AOPK ČR SPPK C02 007:2018 „Krajinné trávníky“. 
K osetí bude využita obohacená směs obsahující vhodné traviny a jeteloviny. Tato směs musí být složena výhradně z druhů domácí flóry a jejich odrůd vypěstovaných v České republice (viz přílohy č. 1 a č. 2 standardu AOPK ČR   SPPK C02 007:2018 „Krajinné trávníky“). Musí být použity odrůdy českého původu a preferovat odrůdy v České republice vypěstované. Zakázáno je používat odrůdy mezidruhových a mezirodových kříženců a odrůdy vzniklé polyploidizací. Do směsí pro krajinné trávníky se nedoporučuje používat chráněné druhy rostlin. Je možné možno použít i komerčně prodávanou směs splňující daná kritéria vhodnou pro daný typ stanoviště - pro sušší (valy) i vlhčí část v okolí tůní.
</t>
  </si>
  <si>
    <t>(TRAV_S_R+SVAHOVANI)*0,01</t>
  </si>
  <si>
    <t>181951112</t>
  </si>
  <si>
    <t>Úprava pláně v hornině třídy těžitelnosti I skupiny 1 až 3 se zhutněním strojně</t>
  </si>
  <si>
    <t>268654388</t>
  </si>
  <si>
    <t>Úprava pláně vyrovnáním výškových rozdílů strojně v hornině třídy těžitelnosti I, skupiny 1 až 3 se zhutněním</t>
  </si>
  <si>
    <t>https://podminky.urs.cz/item/CS_URS_2022_02/181951112</t>
  </si>
  <si>
    <t>86639529</t>
  </si>
  <si>
    <t>"Dle tabulky kubatur" 1158,05</t>
  </si>
  <si>
    <t>182351135</t>
  </si>
  <si>
    <t>Rozprostření ornice pl přes 500 m2 ve svahu přes 1:5 tl vrstvy přes 250 do 300 mm strojně</t>
  </si>
  <si>
    <t>1973553321</t>
  </si>
  <si>
    <t>Rozprostření a urovnání ornice ve svahu sklonu přes 1:5 strojně při souvislé ploše přes 500 m2, tl. vrstvy přes 250 do 300 mm</t>
  </si>
  <si>
    <t>https://podminky.urs.cz/item/CS_URS_2022_02/182351135</t>
  </si>
  <si>
    <t>"Opětovné rozprostření na svazích zemním valu" SVAHOVANI</t>
  </si>
  <si>
    <t>171180527</t>
  </si>
  <si>
    <t xml:space="preserve"> (SKRYVKA*0,5-SVAHOVANI*0,3-ROZPROSTRENI*0,3)/0,1/10000</t>
  </si>
  <si>
    <t>1756226522</t>
  </si>
  <si>
    <t>998312011</t>
  </si>
  <si>
    <t>Přesun hmot pro sanace území, hrazení a úpravy bystřin</t>
  </si>
  <si>
    <t>-1258925980</t>
  </si>
  <si>
    <t>Přesun hmot pro sanace území, hrazení a úpravy bystřin jakéhokoliv rozsahu pro dopravní vzdálenost 50 m</t>
  </si>
  <si>
    <t>https://podminky.urs.cz/item/CS_URS_2022_02/998312011</t>
  </si>
  <si>
    <t xml:space="preserve">Poznámka k souboru cen:
1. Ceny jsou určeny pro opevnění svahu nebo dna. 2. Ceny neplatí pro břehové a ochranné porosty, tento přesun se oceňuje cenou 998 31-5011 Břehové a ochranné porosty. </t>
  </si>
  <si>
    <t>8926,04</t>
  </si>
  <si>
    <t>9260</t>
  </si>
  <si>
    <t>1012,58</t>
  </si>
  <si>
    <t>9526,04</t>
  </si>
  <si>
    <t>19070-10XR-PA-07 - SO 07 Zemní val č. 2</t>
  </si>
  <si>
    <t>-286173610</t>
  </si>
  <si>
    <t>"V ploše valu č. 1" 9260</t>
  </si>
  <si>
    <t>339961575</t>
  </si>
  <si>
    <t>-149318942</t>
  </si>
  <si>
    <t>"Skrývky na opětovné rozprostření na valu č. 2" (SVAHOVANI+ROZPROSTRENI)*0,3</t>
  </si>
  <si>
    <t>1595625782</t>
  </si>
  <si>
    <t>"Dle tabulky kubatur" 7903,55</t>
  </si>
  <si>
    <t>1070765591</t>
  </si>
  <si>
    <t>"Rozprostření přebytku na okolních zemědělských pozemcích" (SKRYVKA*0,5-(ROZPROSTRENI+SVAHOVANI)*0,3)/0,1</t>
  </si>
  <si>
    <t>-2075318270</t>
  </si>
  <si>
    <t>"Opětovné rozprostření na zemním valu, dle tabulky kubatur" 8926,04</t>
  </si>
  <si>
    <t>-403994952</t>
  </si>
  <si>
    <t>-708546124</t>
  </si>
  <si>
    <t>-441857815</t>
  </si>
  <si>
    <t>Osivo směs travní bylinná pro biotopy</t>
  </si>
  <si>
    <t>475283643</t>
  </si>
  <si>
    <t>-1026801858</t>
  </si>
  <si>
    <t>"Dle tabulky kubatur" 1012,58</t>
  </si>
  <si>
    <t>888824615</t>
  </si>
  <si>
    <t>"Opětovné rozprostření na zemním valu" SVAHOVANI</t>
  </si>
  <si>
    <t>1464080938</t>
  </si>
  <si>
    <t>-246482828</t>
  </si>
  <si>
    <t>-787840105</t>
  </si>
  <si>
    <t>KERE</t>
  </si>
  <si>
    <t>Počet vysázených keřů</t>
  </si>
  <si>
    <t>kus</t>
  </si>
  <si>
    <t>940</t>
  </si>
  <si>
    <t>STROMY</t>
  </si>
  <si>
    <t>Počet vysázených stromů</t>
  </si>
  <si>
    <t>69</t>
  </si>
  <si>
    <t>19070-10XR-PA-08 - SO 08 Doprovodná výsadba</t>
  </si>
  <si>
    <t>Soupis:</t>
  </si>
  <si>
    <t>19070-10XR-PA-08.1 - SO 08.1. Výsadba</t>
  </si>
  <si>
    <t>183101221</t>
  </si>
  <si>
    <t>Jamky pro výsadbu s výměnou 50 % půdy zeminy tř 1 až 4 obj přes 0,4 do 1 m3 v rovině a svahu do 1:5</t>
  </si>
  <si>
    <t>1346080059</t>
  </si>
  <si>
    <t>Hloubení jamek pro vysazování rostlin v zemině tř.1 až 4 s výměnou půdy z 50% v rovině nebo na svahu do 1:5, objemu přes 0,40 do 1,00 m3</t>
  </si>
  <si>
    <t>https://podminky.urs.cz/item/CS_URS_2022_02/183101221</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</si>
  <si>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</si>
  <si>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"Celkem 69 ks stromů" 69</t>
  </si>
  <si>
    <t>10321100</t>
  </si>
  <si>
    <t>zahradní substrát pro výsadbu VL</t>
  </si>
  <si>
    <t>-289389649</t>
  </si>
  <si>
    <t>69*0,5 'Přepočtené koeficientem množství</t>
  </si>
  <si>
    <t>183205111</t>
  </si>
  <si>
    <t>Založení záhonu v rovině a svahu do 1:5 zemina tř 1 a 2</t>
  </si>
  <si>
    <t>772759268</t>
  </si>
  <si>
    <t>Založení záhonu pro výsadbu rostlin v rovině nebo na svahu do 1:5 v zemině tř. 1 až 2</t>
  </si>
  <si>
    <t>https://podminky.urs.cz/item/CS_URS_2022_02/183205111</t>
  </si>
  <si>
    <t xml:space="preserve">Poznámka k souboru cen: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</si>
  <si>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"Na 1m2: 1 ks keře" KERE</t>
  </si>
  <si>
    <t>184103811</t>
  </si>
  <si>
    <t>Výsadba keřů se zřízením zářezů ve svahu přes 1:5 do 1:2 vzdálenost zářezů do 1 m</t>
  </si>
  <si>
    <t>664344510</t>
  </si>
  <si>
    <t>Výsadba keřů bez balu výšky do 1 m se zřízením zářezů na svahu přes 1:5 do 1:2 při vzdálenosti zářezu do 1,0 m</t>
  </si>
  <si>
    <t>https://podminky.urs.cz/item/CS_URS_2022_02/184103811</t>
  </si>
  <si>
    <t xml:space="preserve">Poznámka k souboru cen:
1. V cenách jsou započteny i náklady na přehození výkopku k patě svahu a vyplnění zářezů ornicí. 2. V cenách nejsou započteny náklady na: 3. získání a dovoz zeminy; tyto práce se oceňují cenami části A 01 katalogu 800-1 Zemní práce, 4. vysazované dřeviny, tyto se oceňují ve specifikaci. 5. Množství jednotek se určí v m2 plochy zářezů. 6. V cenách o sklonu svahu přes 1:1 jsou uvažovány podmínky pro svahy běžně schůdné; bez použití lezeckých technik. V případě použití lezeckých technik se tyto náklady oceňují individuálně. </t>
  </si>
  <si>
    <t>"Na 1m2: 1 ks keře" 940</t>
  </si>
  <si>
    <t>184201111</t>
  </si>
  <si>
    <t>Výsadba stromu bez balu do jamky v kmene do 1,8 m v rovině a svahu do 1:5</t>
  </si>
  <si>
    <t>375994074</t>
  </si>
  <si>
    <t>Výsadba stromů bez balu do předem vyhloubené jamky se zalitím v rovině nebo na svahu do 1:5, při výšce kmene do 1,8 m</t>
  </si>
  <si>
    <t>https://podminky.urs.cz/item/CS_URS_2022_02/184201111</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</si>
  <si>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</si>
  <si>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"Celkem 69 ks stromů" STROMY</t>
  </si>
  <si>
    <t>Alnus glutinosa (olše lepkavá) v 150 - 200 cm</t>
  </si>
  <si>
    <t>ks</t>
  </si>
  <si>
    <t>-1390037879</t>
  </si>
  <si>
    <t>Poznámka k položce:
včetně dodávky a nákupu</t>
  </si>
  <si>
    <t>Quercus robur (dub letní) v 150 - 200 cm</t>
  </si>
  <si>
    <t>-1034730700</t>
  </si>
  <si>
    <t>Tilia platophyllos (lípa velkolistá) v 150 - 200 cm</t>
  </si>
  <si>
    <t>10747167</t>
  </si>
  <si>
    <t>Tilia platophyloos (lípa velkolistá) v 150 - 200 cm</t>
  </si>
  <si>
    <t>Quercus petraea (dub zimní) v 150 - 200 cm</t>
  </si>
  <si>
    <t>-1675453203</t>
  </si>
  <si>
    <t>Tilia cordata (lípa srdčitá) v 150 - 200 cm</t>
  </si>
  <si>
    <t>466869471</t>
  </si>
  <si>
    <t>Carpinus betulus (habr obecný) v 150 - 200 cm</t>
  </si>
  <si>
    <t>-932420661</t>
  </si>
  <si>
    <t>R07</t>
  </si>
  <si>
    <t>Acer campestre (javor babyka) v 150 - 200 cm</t>
  </si>
  <si>
    <t>2128011212</t>
  </si>
  <si>
    <t>R08</t>
  </si>
  <si>
    <t>Ulmus laevis (jilm vaz) v 150 - 200 cmm</t>
  </si>
  <si>
    <t>-427252927</t>
  </si>
  <si>
    <t>R09</t>
  </si>
  <si>
    <t>Prunus avium (Třešeň ptačí) v 150 - 200 cm</t>
  </si>
  <si>
    <t>-1497032896</t>
  </si>
  <si>
    <t>R10</t>
  </si>
  <si>
    <t>Salix viminalis (Vrba košařská) v 60 - 100 cm prostokořenný</t>
  </si>
  <si>
    <t>63054763</t>
  </si>
  <si>
    <t>Salix viminalis (Vrba košařská) vel. 100 - 150 cm prostokořenný</t>
  </si>
  <si>
    <t>95</t>
  </si>
  <si>
    <t>R11</t>
  </si>
  <si>
    <t>Salix fragilis (Vrba křehká) v 60 - 100 cm prostokořenný</t>
  </si>
  <si>
    <t>219482570</t>
  </si>
  <si>
    <t>R12</t>
  </si>
  <si>
    <t>Salix triandra (Vrba trojmužná) v 60 - 100 cm prostokořenný</t>
  </si>
  <si>
    <t>1086647839</t>
  </si>
  <si>
    <t>Salix triandra (Vrba trojmužná)  v 60 - 100 cm prostokořenný</t>
  </si>
  <si>
    <t>Poznámka k položce:
včetně nákupu a dodávky</t>
  </si>
  <si>
    <t>R13</t>
  </si>
  <si>
    <t>Prunus padus (střemcha obecná) v 60 - 100 cm</t>
  </si>
  <si>
    <t>115042434</t>
  </si>
  <si>
    <t>Prunus padus (střemcha obecná) v 150 - 200 cm</t>
  </si>
  <si>
    <t>R14</t>
  </si>
  <si>
    <t>Cornus sanguinea (svída krvavá) v 60 - 100 cm</t>
  </si>
  <si>
    <t>-920173619</t>
  </si>
  <si>
    <t>140</t>
  </si>
  <si>
    <t>R15</t>
  </si>
  <si>
    <t>Crataegus monogyna (Hloh jednosemenný) v 60 - 100 cm</t>
  </si>
  <si>
    <t>637858353</t>
  </si>
  <si>
    <t>R16</t>
  </si>
  <si>
    <t>Corylus avellana (Líska obecná) v 60 - 100 cm</t>
  </si>
  <si>
    <t>-1527507013</t>
  </si>
  <si>
    <t>R17</t>
  </si>
  <si>
    <t>Ligustrum vulgare (ptačí zob obecný) v 60 - 100 cm</t>
  </si>
  <si>
    <t>-1219141865</t>
  </si>
  <si>
    <t>184215412</t>
  </si>
  <si>
    <t>Zhotovení závlahové mísy dřevin D přes 0,5 do 1,0 m v rovině nebo na svahu do 1:5</t>
  </si>
  <si>
    <t>-1504435136</t>
  </si>
  <si>
    <t>Zhotovení závlahové mísy u solitérních dřevin v rovině nebo na svahu do 1:5, o průměru mísy přes 0,5 do 1 m</t>
  </si>
  <si>
    <t>https://podminky.urs.cz/item/CS_URS_2022_02/184215412</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</si>
  <si>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</si>
  <si>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184501141</t>
  </si>
  <si>
    <t>Zhotovení obalu z rákosové nebo kokosové rohože v rovině a svahu do 1:5</t>
  </si>
  <si>
    <t>-810088390</t>
  </si>
  <si>
    <t>Zhotovení obalu kmene z rákosové nebo kokosové rohože v rovině nebo na svahu do 1:5</t>
  </si>
  <si>
    <t>https://podminky.urs.cz/item/CS_URS_2022_02/184501141</t>
  </si>
  <si>
    <t xml:space="preserve">Poznámka k souboru cen:
1. V cenách nejsou započteny náklady na dodání rohože tyto náklady se oceňují ve specifikaci. </t>
  </si>
  <si>
    <t>STROMY*0,5*1,5</t>
  </si>
  <si>
    <t>R21</t>
  </si>
  <si>
    <t>rákosová rohož šíře 1,5m přírodní</t>
  </si>
  <si>
    <t>m</t>
  </si>
  <si>
    <t>-1480612618</t>
  </si>
  <si>
    <t xml:space="preserve">STROMY*0,5   </t>
  </si>
  <si>
    <t>184801121</t>
  </si>
  <si>
    <t>Ošetřování vysazených dřevin soliterních v rovině a svahu do 1:5</t>
  </si>
  <si>
    <t>-1221416473</t>
  </si>
  <si>
    <t>Ošetření vysazených dřevin solitérních v rovině nebo na svahu do 1:5</t>
  </si>
  <si>
    <t>https://podminky.urs.cz/item/CS_URS_2022_02/184801121</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</si>
  <si>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opačném případě se tyto náklady oceňují individuálně. </t>
  </si>
  <si>
    <t>184801131</t>
  </si>
  <si>
    <t>Ošetřování vysazených dřevin ve skupinách v rovině a svahu do 1:5</t>
  </si>
  <si>
    <t>-1017409996</t>
  </si>
  <si>
    <t>Ošetření vysazených dřevin ve skupinách v rovině nebo na svahu do 1:5</t>
  </si>
  <si>
    <t>https://podminky.urs.cz/item/CS_URS_2022_02/184801131</t>
  </si>
  <si>
    <t>R22</t>
  </si>
  <si>
    <t>Ošetření vysazených keřů proti okusu chemickým repelentním přípravkem</t>
  </si>
  <si>
    <t>1130404420</t>
  </si>
  <si>
    <t>Poznámka k položce:
práce včetně materiálu</t>
  </si>
  <si>
    <t>29</t>
  </si>
  <si>
    <t>184215133</t>
  </si>
  <si>
    <t>Ukotvení kmene dřevin třemi kůly D do 0,1 m dl přes 2 do 3 m</t>
  </si>
  <si>
    <t>-788184496</t>
  </si>
  <si>
    <t>Ukotvení dřeviny kůly třemi kůly, délky přes 2 do 3 m</t>
  </si>
  <si>
    <t>https://podminky.urs.cz/item/CS_URS_2022_02/184215133</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</si>
  <si>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</si>
  <si>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30</t>
  </si>
  <si>
    <t>60591257</t>
  </si>
  <si>
    <t>kůl vyvazovací dřevěný impregnovaný D 8cm dl 3m</t>
  </si>
  <si>
    <t>-147174378</t>
  </si>
  <si>
    <t>69*3 'Přepočtené koeficientem množství</t>
  </si>
  <si>
    <t>31</t>
  </si>
  <si>
    <t>R23</t>
  </si>
  <si>
    <t>příčka z půlené kulatiny průměru 8 cm, délka 50 cm</t>
  </si>
  <si>
    <t>-1820380020</t>
  </si>
  <si>
    <t xml:space="preserve">STROMY*3   </t>
  </si>
  <si>
    <t>32</t>
  </si>
  <si>
    <t>R24</t>
  </si>
  <si>
    <t>úvazek bavlněný šířka 40 mm, délka 0,7 m /1 úvazek</t>
  </si>
  <si>
    <t>-10116844</t>
  </si>
  <si>
    <t xml:space="preserve">STROMY*3*0,7   </t>
  </si>
  <si>
    <t>33</t>
  </si>
  <si>
    <t>184813121</t>
  </si>
  <si>
    <t>Ochrana dřevin před okusem ručně pletivem v rovině a svahu do 1:5</t>
  </si>
  <si>
    <t>1210134422</t>
  </si>
  <si>
    <t>Ochrana dřevin před okusem zvěří ručně v rovině nebo ve svahu do 1:5, pletivem, výšky do 2 m</t>
  </si>
  <si>
    <t>https://podminky.urs.cz/item/CS_URS_2022_02/184813121</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</si>
  <si>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</si>
  <si>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34</t>
  </si>
  <si>
    <t>R25</t>
  </si>
  <si>
    <t>chránička proti okusu samosvorná 11x110cm</t>
  </si>
  <si>
    <t>443748472</t>
  </si>
  <si>
    <t>35</t>
  </si>
  <si>
    <t>184911421</t>
  </si>
  <si>
    <t>Mulčování rostlin kůrou tl do 0,1 m v rovině a svahu do 1:5</t>
  </si>
  <si>
    <t>1027079592</t>
  </si>
  <si>
    <t>Mulčování vysazených rostlin mulčovací kůrou, tl. do 100 mm v rovině nebo na svahu do 1:5</t>
  </si>
  <si>
    <t>https://podminky.urs.cz/item/CS_URS_2022_02/184911421</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</si>
  <si>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</si>
  <si>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STROMY*0,8+KERE</t>
  </si>
  <si>
    <t>36</t>
  </si>
  <si>
    <t>R26</t>
  </si>
  <si>
    <t>mulčovací kůra drcená tříděná</t>
  </si>
  <si>
    <t>1259723115</t>
  </si>
  <si>
    <t xml:space="preserve">(STROMY*0,8*0,08)+(KERE*0,08)   </t>
  </si>
  <si>
    <t>37</t>
  </si>
  <si>
    <t>185802113</t>
  </si>
  <si>
    <t>Hnojení půdy umělým hnojivem na široko v rovině a svahu do 1:5</t>
  </si>
  <si>
    <t>-1276008805</t>
  </si>
  <si>
    <t>Hnojení půdy nebo trávníku v rovině nebo na svahu do 1:5 umělým hnojivem na široko</t>
  </si>
  <si>
    <t>https://podminky.urs.cz/item/CS_URS_2022_02/185802113</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</si>
  <si>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</si>
  <si>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 xml:space="preserve">STROMY*0,6*1,5/1000   </t>
  </si>
  <si>
    <t>38</t>
  </si>
  <si>
    <t>R27</t>
  </si>
  <si>
    <t>půdní kondicionér pro zvýšení vodozádržnost</t>
  </si>
  <si>
    <t>-1114209849</t>
  </si>
  <si>
    <t xml:space="preserve">STROMY*0,6*1,5   </t>
  </si>
  <si>
    <t>39</t>
  </si>
  <si>
    <t>185802114</t>
  </si>
  <si>
    <t>Hnojení půdy umělým hnojivem k jednotlivým rostlinám v rovině a svahu do 1:5</t>
  </si>
  <si>
    <t>-450387282</t>
  </si>
  <si>
    <t>Hnojení půdy nebo trávníku v rovině nebo na svahu do 1:5 umělým hnojivem s rozdělením k jednotlivým rostlinám</t>
  </si>
  <si>
    <t>https://podminky.urs.cz/item/CS_URS_2022_02/185802114</t>
  </si>
  <si>
    <t xml:space="preserve">(STROMY*10*10/1000/1000)+(KERE*2*10/1000/1000)   </t>
  </si>
  <si>
    <t>40</t>
  </si>
  <si>
    <t>R28</t>
  </si>
  <si>
    <t>tabletové hnojivo zásobní tableta á 10g</t>
  </si>
  <si>
    <t>-1627125958</t>
  </si>
  <si>
    <t xml:space="preserve">(STROMY*10*10/1000)+(KERE*2*10/1000)   </t>
  </si>
  <si>
    <t>41</t>
  </si>
  <si>
    <t>185804311</t>
  </si>
  <si>
    <t>Zalití rostlin vodou plocha do 20 m2</t>
  </si>
  <si>
    <t>-468676282</t>
  </si>
  <si>
    <t>Zalití rostlin vodou plochy záhonů jednotlivě do 20 m2</t>
  </si>
  <si>
    <t>https://podminky.urs.cz/item/CS_URS_2022_02/185804311</t>
  </si>
  <si>
    <t xml:space="preserve">(STROMY*50*4/1000)+(KERE*4*20/1000)   </t>
  </si>
  <si>
    <t>42</t>
  </si>
  <si>
    <t>R29</t>
  </si>
  <si>
    <t>voda pro zálivku</t>
  </si>
  <si>
    <t>275505973</t>
  </si>
  <si>
    <t>Poznámka k položce:
včetně dodávky ze vzdálenosti do 1 km</t>
  </si>
  <si>
    <t xml:space="preserve">(STROMY*50*4/1000)+(KERE*20*4/1000)   </t>
  </si>
  <si>
    <t>43</t>
  </si>
  <si>
    <t>-1124655009</t>
  </si>
  <si>
    <t>44</t>
  </si>
  <si>
    <t>228886698</t>
  </si>
  <si>
    <t>45</t>
  </si>
  <si>
    <t>998231311</t>
  </si>
  <si>
    <t>Přesun hmot pro sadovnické a krajinářské úpravy vodorovně do 5000 m</t>
  </si>
  <si>
    <t>589979106</t>
  </si>
  <si>
    <t>Přesun hmot pro sadovnické a krajinářské úpravy - strojně dopravní vzdálenost do 5000 m</t>
  </si>
  <si>
    <t>https://podminky.urs.cz/item/CS_URS_2022_02/998231311</t>
  </si>
  <si>
    <t>OPRAVA</t>
  </si>
  <si>
    <t>19070-10XR-PA-08.2 - SO 08.2. Následná péče - 1. rok</t>
  </si>
  <si>
    <t>-1054379896</t>
  </si>
  <si>
    <t>"5% z 69 ks stromů" 4</t>
  </si>
  <si>
    <t>-2118074741</t>
  </si>
  <si>
    <t>4*3 'Přepočtené koeficientem množství</t>
  </si>
  <si>
    <t>919899423</t>
  </si>
  <si>
    <t xml:space="preserve">OPRAVA*3   </t>
  </si>
  <si>
    <t>86934894</t>
  </si>
  <si>
    <t xml:space="preserve">OPRAVA*3*0,7   </t>
  </si>
  <si>
    <t>184852321</t>
  </si>
  <si>
    <t>Řez stromu výchovný špičáků a keřových stromů v do 4 m</t>
  </si>
  <si>
    <t>-1740727294</t>
  </si>
  <si>
    <t>Řez stromů prováděný lezeckou technikou výchovný (S-RV) špičáky a keřové stromy, výšky do 4 m</t>
  </si>
  <si>
    <t>https://podminky.urs.cz/item/CS_URS_2022_02/184852321</t>
  </si>
  <si>
    <t xml:space="preserve">Poznámka k souboru cen:
1. V cenách jsou započteny i náklady na rozřezání větví a jejich přemístění na hromady na vzdálenost do 20 m. 2. V cenách nejsou započteny náklady na: a) dendrologický průzkum. Tyto náklady se oceňují cenami souboru cen 183 91-11.. - Dendrologický průzkum stromu, b) tahové zkoušky. Tyto náklady se oceňují cenami souboru cen 184 81-11.. - Přístrojové metody hodnocení stavu stromu, c) bezpečnostní vazby. Tyto náklady se oceňují cenami souboru cen 184 81-83.. - Instalace bezpečnostních vazeb pro zajištění koruny stromu, d) skládku rozřezaných větví. 3. Plocha koruny se určí jako součin ideálního průmětu koruny stromu a jeho výšky. Ideální průměr stromu je součet nejkratší a nejdelší vzdálenosti svislého obrysu koruny od kmene. 4. Plocha koruny příplatku se určí z procentního podílu překážky k prostoru vymezenému okapovou linií stromu. Za překážky se považuje např. svah přes 1:2 nebo různé stavby a komunikace zasahující do okapové linie stromu. 5. Příplatek k ceně dle plochy koruny stromu se započítává za každých započatých 25 % překážky v půdorysném průmětu stromu vymezeném okapovou linií stromu. Celkový příplatek může činit maximálně čtyřnásobek uvedené ceny. 6. Za překážky jsou považovány objekty jako např. komunikace, svah 1:2, stavební objekty apod. 7. Měrnou jednotkou kus se u řezu rozumí jeden strom. </t>
  </si>
  <si>
    <t>184911111</t>
  </si>
  <si>
    <t>Znovuuvázání dřeviny ke kůlům</t>
  </si>
  <si>
    <t>-1247358071</t>
  </si>
  <si>
    <t>Znovuuvázání dřeviny jedním úvazkem ke stávajícímu kůlu</t>
  </si>
  <si>
    <t>https://podminky.urs.cz/item/CS_URS_2022_02/184911111</t>
  </si>
  <si>
    <t xml:space="preserve">Poznámka k souboru cen:
1. Každé další uvázání se oceňuje samostatně. </t>
  </si>
  <si>
    <t>65</t>
  </si>
  <si>
    <t>1276789988</t>
  </si>
  <si>
    <t>(69*50*6/1000)+(940*20*6/1000)</t>
  </si>
  <si>
    <t>1618505544</t>
  </si>
  <si>
    <t>2024343863</t>
  </si>
  <si>
    <t>Oprava ukotvení dřeviny ke kůlům znovuprovedením</t>
  </si>
  <si>
    <t>19070-10XR-PA-08.3 - SO 08.3. Následná péče - 2. rok</t>
  </si>
  <si>
    <t>469502765</t>
  </si>
  <si>
    <t>"5% z 69 ks STROMů" 4</t>
  </si>
  <si>
    <t>1942345857</t>
  </si>
  <si>
    <t>100034258</t>
  </si>
  <si>
    <t>1884090241</t>
  </si>
  <si>
    <t>70269653</t>
  </si>
  <si>
    <t>1250485200</t>
  </si>
  <si>
    <t>10052614</t>
  </si>
  <si>
    <t>1049555568</t>
  </si>
  <si>
    <t>-464017339</t>
  </si>
  <si>
    <t>19070-10XR-PA-08.4 - SO 08.4. Následná péče - 3. rok</t>
  </si>
  <si>
    <t>-696859614</t>
  </si>
  <si>
    <t>2094254217</t>
  </si>
  <si>
    <t>-515330784</t>
  </si>
  <si>
    <t>1940671201</t>
  </si>
  <si>
    <t>-30128379</t>
  </si>
  <si>
    <t>-215260058</t>
  </si>
  <si>
    <t>-722313947</t>
  </si>
  <si>
    <t>559784769</t>
  </si>
  <si>
    <t>-197459377</t>
  </si>
  <si>
    <t>19070-10XR-PA-09 - VRN</t>
  </si>
  <si>
    <t>VRN - Vedlejší rozpočtové náklady</t>
  </si>
  <si>
    <t>Vedlejší rozpočtové náklady</t>
  </si>
  <si>
    <t>R101</t>
  </si>
  <si>
    <t>Čerpání vody - pro celou stavbu</t>
  </si>
  <si>
    <t>1131109560</t>
  </si>
  <si>
    <t>Hloubení jam po pod vodou - pro celou stavbu</t>
  </si>
  <si>
    <t>Poznámka k položce:
Zajištění potřebného odčerpávání vody po dobu těžení zeminy a tvarování pod hladinou vody:
Položka zahrnuje například:
- zhotovení jímek, čerpání vody, záložní zdroj čerpání, podpůrné kostrukce potrubí atd. Předpokládaná délka potrubí/hadice je 150 m;
- včetně případného zajištění vhodného materiálu, dodávky, vodorovných přesunů, zemních prací.
Předpokládaná doba čerpání je do 10 týdnů.</t>
  </si>
  <si>
    <t>R100</t>
  </si>
  <si>
    <t>Zajištění a provedení záchranného archeologického průzkumu</t>
  </si>
  <si>
    <t>-474042604</t>
  </si>
  <si>
    <t>R102</t>
  </si>
  <si>
    <t xml:space="preserve">Vytyčení stavby (případně pozemků nebo provedení jiných geodetických prací) odborně způsobilou osobou v oboru zeměměřictví. </t>
  </si>
  <si>
    <t>402093126</t>
  </si>
  <si>
    <t>R105</t>
  </si>
  <si>
    <t>Provedení opatření vyplývajících z povodňového plánu</t>
  </si>
  <si>
    <t>-1423602685</t>
  </si>
  <si>
    <t>Provedení opatření vyplývajících z povodňovéhoplánu</t>
  </si>
  <si>
    <t>R106</t>
  </si>
  <si>
    <t>Vypracování plánu BOZP. Zajištění plnění povinností vyplývajících ze zák.č. 309/2006Sb. a nař.vlády č. 591/2006Sb.</t>
  </si>
  <si>
    <t>1904228441</t>
  </si>
  <si>
    <t xml:space="preserve">Poznámka k položce:
Vypracování  plánu bezpečnosti a ochrany zdraví při práci na staveništi ve smyslu §15 odstavce 2 zákona č. 309/2006 Sb., který předá zhotovitel objednateli k odsouhlasení při předání a převzetí staveniště. Zajištění plnění povinností dle zákona č. 309/2006 Sb. a nař.vlády č. 591/2006Sb.
</t>
  </si>
  <si>
    <t>R107</t>
  </si>
  <si>
    <t>Provedení opatření vyplývajících z havarijního plánu</t>
  </si>
  <si>
    <t>-504707134</t>
  </si>
  <si>
    <t>R120</t>
  </si>
  <si>
    <t>Geodetické zaměření</t>
  </si>
  <si>
    <t>1135326900</t>
  </si>
  <si>
    <t xml:space="preserve">Poznámka k položce:
Položka obsahuje:
geodetické zamření skutečného provedení vybudovaného díla zpracované v tištěné a elektronické podobě odpovědným geodetem zhotovitele ve 3 vyhotoveních včetně ověření dle zákona č. 200/1994 Sb. </t>
  </si>
  <si>
    <t>R121</t>
  </si>
  <si>
    <t>Zpracování a schválení geometrického plánu oprávněnou osobou</t>
  </si>
  <si>
    <t>-1182454657</t>
  </si>
  <si>
    <t>R75</t>
  </si>
  <si>
    <t>Zajištění umístění štítku o povolení stavby</t>
  </si>
  <si>
    <t>223329008</t>
  </si>
  <si>
    <t>R80</t>
  </si>
  <si>
    <t>Fotodokumentace stavby</t>
  </si>
  <si>
    <t>1595407848</t>
  </si>
  <si>
    <t>Poznámka k položce:
Fotodokumentace před zahájením stavby, fotodokumentace průběhu stavby, pastportyzace místních komunikací apod.)</t>
  </si>
  <si>
    <t>R84</t>
  </si>
  <si>
    <t>Vypracování havarijního a povodňového plánu</t>
  </si>
  <si>
    <t>139297650</t>
  </si>
  <si>
    <t>Vypracování havarijního a povodňového plánu - pro celou stavbu</t>
  </si>
  <si>
    <t>Poznámka k položce:
Včetne provedení opatření z nic vyplývajících</t>
  </si>
  <si>
    <t>R85</t>
  </si>
  <si>
    <t>Zpracování a předání dokumentace skutečného provedení stavby</t>
  </si>
  <si>
    <t>1711263580</t>
  </si>
  <si>
    <t>Zpracování a předání geodetického zaměření skutečně provedené stavby - pro celou stavbu</t>
  </si>
  <si>
    <t>Poznámka k položce:
Zpracování a předání dokumentace skutečného provedení stavby (3 paré + 1 v elektronické formě) objednateli:</t>
  </si>
  <si>
    <t>R91</t>
  </si>
  <si>
    <t>Projednání a zřízení příjezdů a sjezdů, průběžná údržba dotčených komunikací a pozemků, včetně uvedení všech povrchů do původního stavu a jejich protokolární předání vlastníkům</t>
  </si>
  <si>
    <t>-449364928</t>
  </si>
  <si>
    <t>Projednání a zřízení příjezdů a sjezdŮ, průběžná údržba dotčených komunikací a pozemků, včetně uvedení všech povrchů do původního stavu a jejich protokolární předání vlastníkům</t>
  </si>
  <si>
    <t>Poznámka k položce:
Průběžná údržba všech dotčených ploch a komunikací po celou dobu stavby, včetně uvedení všech povrchů a komunikací do původního stavu a jejich protokolární předání:
-včetně srovnání příjezdové nezpevnění polní cesty a jejího zpevnění: zpevnění ze štěrkodtě v ploše 1590 m2 ve dvouvrstvách tl. 200 a 150 mm na tkanou geotextílii s pevnosti v tahu do 50 kN/m o ploše 2800 m2.</t>
  </si>
  <si>
    <t>R94</t>
  </si>
  <si>
    <t>Zjištění a zabezpečení staveniště, zřízení a likvidace zařízení staveniště, vč. případných přípojek, přístupů, depónií apod.</t>
  </si>
  <si>
    <t>-199746267</t>
  </si>
  <si>
    <t>Zřízení a likvidace zařízení staveniště, včetně případných přípojek, deponií apod. pro všechny objekty</t>
  </si>
  <si>
    <t>R95</t>
  </si>
  <si>
    <t>Zajištění publicity</t>
  </si>
  <si>
    <t>-74140829</t>
  </si>
  <si>
    <t>Poznámka k položce:
předpokládá se osazení  a umístěním trvalého panelu:
- včetně návrhu, výroby, nákupu, dopravy a osazení.</t>
  </si>
  <si>
    <t>SEZNAM FIGUR</t>
  </si>
  <si>
    <t>Výměra</t>
  </si>
  <si>
    <t xml:space="preserve"> 19070-10XR-PA-01</t>
  </si>
  <si>
    <t>Použití figury:</t>
  </si>
  <si>
    <t>Skrývky v okolí tůně (mezi tůní a zemními valy)</t>
  </si>
  <si>
    <t xml:space="preserve"> 19070-10XR-PA-02</t>
  </si>
  <si>
    <t xml:space="preserve"> 19070-10XR-PA-03</t>
  </si>
  <si>
    <t xml:space="preserve"> 19070-10XR-PA-04</t>
  </si>
  <si>
    <t xml:space="preserve"> 19070-10XR-PA-05</t>
  </si>
  <si>
    <t xml:space="preserve"> 19070-10XR-PA-06</t>
  </si>
  <si>
    <t xml:space="preserve"> 19070-10XR-PA-07</t>
  </si>
  <si>
    <t xml:space="preserve"> 19070-10XR-PA-08/ 19070-10XR-PA-08.1</t>
  </si>
  <si>
    <t xml:space="preserve"> 19070-10XR-PA-08/ 19070-10XR-PA-08.2</t>
  </si>
  <si>
    <t>KER</t>
  </si>
  <si>
    <t>STROM</t>
  </si>
  <si>
    <t xml:space="preserve"> 19070-10XR-PA-08/ 19070-10XR-PA-08.3</t>
  </si>
  <si>
    <t xml:space="preserve"> 19070-10XR-PA-08/ 19070-10XR-PA-08.4</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</si>
</sst>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0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31"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40"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4"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5" fillId="0" borderId="0" xfId="0" applyFont="1" applyAlignment="1">
      <alignment horizontal="left" vertical="center" wrapText="1"/>
    </xf>
    <xf numFmtId="0" fontId="43" fillId="0" borderId="16"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pro-rozpocty.cz/software-a-data/kros-4-ocenovani-a-rizeni-stavebni-vyroby/" TargetMode="External" /><Relationship Id="rId4"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419100</xdr:colOff>
      <xdr:row>3</xdr:row>
      <xdr:rowOff>0</xdr:rowOff>
    </xdr:from>
    <xdr:to>
      <xdr:col>40</xdr:col>
      <xdr:colOff>371475</xdr:colOff>
      <xdr:row>3</xdr:row>
      <xdr:rowOff>276225</xdr:rowOff>
    </xdr:to>
    <xdr:pic>
      <xdr:nvPicPr>
        <xdr:cNvPr id="2" name="Picture 1"/>
        <xdr:cNvPicPr preferRelativeResize="1">
          <a:picLocks noChangeAspect="1"/>
        </xdr:cNvPicPr>
      </xdr:nvPicPr>
      <xdr:blipFill>
        <a:blip r:embed="rId1"/>
        <a:stretch>
          <a:fillRect/>
        </a:stretch>
      </xdr:blipFill>
      <xdr:spPr>
        <a:xfrm>
          <a:off x="9448800" y="704850"/>
          <a:ext cx="1609725" cy="276225"/>
        </a:xfrm>
        <a:prstGeom prst="rect">
          <a:avLst/>
        </a:prstGeom>
        <a:ln>
          <a:noFill/>
        </a:ln>
      </xdr:spPr>
    </xdr:pic>
    <xdr:clientData/>
  </xdr:twoCellAnchor>
  <xdr:twoCellAnchor>
    <xdr:from>
      <xdr:col>38</xdr:col>
      <xdr:colOff>133350</xdr:colOff>
      <xdr:row>81</xdr:row>
      <xdr:rowOff>0</xdr:rowOff>
    </xdr:from>
    <xdr:to>
      <xdr:col>41</xdr:col>
      <xdr:colOff>180975</xdr:colOff>
      <xdr:row>81</xdr:row>
      <xdr:rowOff>285750</xdr:rowOff>
    </xdr:to>
    <xdr:pic>
      <xdr:nvPicPr>
        <xdr:cNvPr id="3" name="Picture 2"/>
        <xdr:cNvPicPr preferRelativeResize="1">
          <a:picLocks noChangeAspect="1"/>
        </xdr:cNvPicPr>
      </xdr:nvPicPr>
      <xdr:blipFill>
        <a:blip r:embed="rId1"/>
        <a:stretch>
          <a:fillRect/>
        </a:stretch>
      </xdr:blipFill>
      <xdr:spPr>
        <a:xfrm>
          <a:off x="9715500" y="12963525"/>
          <a:ext cx="1647825" cy="28575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106</xdr:row>
      <xdr:rowOff>0</xdr:rowOff>
    </xdr:from>
    <xdr:to>
      <xdr:col>9</xdr:col>
      <xdr:colOff>1219200</xdr:colOff>
      <xdr:row>106</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106</xdr:row>
      <xdr:rowOff>0</xdr:rowOff>
    </xdr:from>
    <xdr:to>
      <xdr:col>9</xdr:col>
      <xdr:colOff>1219200</xdr:colOff>
      <xdr:row>106</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106</xdr:row>
      <xdr:rowOff>0</xdr:rowOff>
    </xdr:from>
    <xdr:to>
      <xdr:col>9</xdr:col>
      <xdr:colOff>1219200</xdr:colOff>
      <xdr:row>106</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104</xdr:row>
      <xdr:rowOff>0</xdr:rowOff>
    </xdr:from>
    <xdr:to>
      <xdr:col>9</xdr:col>
      <xdr:colOff>1219200</xdr:colOff>
      <xdr:row>104</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106</xdr:row>
      <xdr:rowOff>0</xdr:rowOff>
    </xdr:from>
    <xdr:to>
      <xdr:col>9</xdr:col>
      <xdr:colOff>1219200</xdr:colOff>
      <xdr:row>106</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105</xdr:row>
      <xdr:rowOff>0</xdr:rowOff>
    </xdr:from>
    <xdr:to>
      <xdr:col>9</xdr:col>
      <xdr:colOff>1219200</xdr:colOff>
      <xdr:row>105</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105</xdr:row>
      <xdr:rowOff>0</xdr:rowOff>
    </xdr:from>
    <xdr:to>
      <xdr:col>9</xdr:col>
      <xdr:colOff>1219200</xdr:colOff>
      <xdr:row>105</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104</xdr:row>
      <xdr:rowOff>0</xdr:rowOff>
    </xdr:from>
    <xdr:to>
      <xdr:col>9</xdr:col>
      <xdr:colOff>1219200</xdr:colOff>
      <xdr:row>104</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105</xdr:row>
      <xdr:rowOff>0</xdr:rowOff>
    </xdr:from>
    <xdr:to>
      <xdr:col>9</xdr:col>
      <xdr:colOff>1219200</xdr:colOff>
      <xdr:row>105</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105</xdr:row>
      <xdr:rowOff>0</xdr:rowOff>
    </xdr:from>
    <xdr:to>
      <xdr:col>9</xdr:col>
      <xdr:colOff>1219200</xdr:colOff>
      <xdr:row>105</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105</xdr:row>
      <xdr:rowOff>0</xdr:rowOff>
    </xdr:from>
    <xdr:to>
      <xdr:col>9</xdr:col>
      <xdr:colOff>1219200</xdr:colOff>
      <xdr:row>105</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3</xdr:row>
      <xdr:rowOff>257175</xdr:rowOff>
    </xdr:to>
    <xdr:pic>
      <xdr:nvPicPr>
        <xdr:cNvPr id="2" name="Picture 1"/>
        <xdr:cNvPicPr preferRelativeResize="1">
          <a:picLocks noChangeAspect="1"/>
        </xdr:cNvPicPr>
      </xdr:nvPicPr>
      <xdr:blipFill>
        <a:blip r:embed="rId1"/>
        <a:stretch>
          <a:fillRect/>
        </a:stretch>
      </xdr:blipFill>
      <xdr:spPr>
        <a:xfrm>
          <a:off x="8001000" y="704850"/>
          <a:ext cx="1428750" cy="257175"/>
        </a:xfrm>
        <a:prstGeom prst="rect">
          <a:avLst/>
        </a:prstGeom>
        <a:ln>
          <a:noFill/>
        </a:ln>
      </xdr:spPr>
    </xdr:pic>
    <xdr:clientData/>
  </xdr:twoCellAnchor>
  <xdr:twoCellAnchor>
    <xdr:from>
      <xdr:col>8</xdr:col>
      <xdr:colOff>847725</xdr:colOff>
      <xdr:row>106</xdr:row>
      <xdr:rowOff>0</xdr:rowOff>
    </xdr:from>
    <xdr:to>
      <xdr:col>9</xdr:col>
      <xdr:colOff>1219200</xdr:colOff>
      <xdr:row>106</xdr:row>
      <xdr:rowOff>257175</xdr:rowOff>
    </xdr:to>
    <xdr:pic>
      <xdr:nvPicPr>
        <xdr:cNvPr id="3" name="Picture 2"/>
        <xdr:cNvPicPr preferRelativeResize="1">
          <a:picLocks noChangeAspect="1"/>
        </xdr:cNvPicPr>
      </xdr:nvPicPr>
      <xdr:blipFill>
        <a:blip r:embed="rId1"/>
        <a:stretch>
          <a:fillRect/>
        </a:stretch>
      </xdr:blipFill>
      <xdr:spPr>
        <a:xfrm>
          <a:off x="8001000" y="12839700"/>
          <a:ext cx="1428750" cy="257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2/184215133" TargetMode="External" /><Relationship Id="rId2" Type="http://schemas.openxmlformats.org/officeDocument/2006/relationships/hyperlink" Target="https://podminky.urs.cz/item/CS_URS_2022_02/184852321" TargetMode="External" /><Relationship Id="rId3" Type="http://schemas.openxmlformats.org/officeDocument/2006/relationships/hyperlink" Target="https://podminky.urs.cz/item/CS_URS_2022_02/184911111" TargetMode="External" /><Relationship Id="rId4" Type="http://schemas.openxmlformats.org/officeDocument/2006/relationships/hyperlink" Target="https://podminky.urs.cz/item/CS_URS_2022_02/185804311" TargetMode="External" /><Relationship Id="rId5" Type="http://schemas.openxmlformats.org/officeDocument/2006/relationships/hyperlink" Target="https://podminky.urs.cz/item/CS_URS_2022_02/998231311" TargetMode="External" /><Relationship Id="rId6"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2/184215133" TargetMode="External" /><Relationship Id="rId2" Type="http://schemas.openxmlformats.org/officeDocument/2006/relationships/hyperlink" Target="https://podminky.urs.cz/item/CS_URS_2022_02/184852321" TargetMode="External" /><Relationship Id="rId3" Type="http://schemas.openxmlformats.org/officeDocument/2006/relationships/hyperlink" Target="https://podminky.urs.cz/item/CS_URS_2022_02/184911111" TargetMode="External" /><Relationship Id="rId4" Type="http://schemas.openxmlformats.org/officeDocument/2006/relationships/hyperlink" Target="https://podminky.urs.cz/item/CS_URS_2022_02/185804311" TargetMode="External" /><Relationship Id="rId5" Type="http://schemas.openxmlformats.org/officeDocument/2006/relationships/hyperlink" Target="https://podminky.urs.cz/item/CS_URS_2022_02/998231311" TargetMode="External" /><Relationship Id="rId6"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2/184215133" TargetMode="External" /><Relationship Id="rId2" Type="http://schemas.openxmlformats.org/officeDocument/2006/relationships/hyperlink" Target="https://podminky.urs.cz/item/CS_URS_2022_02/184852321" TargetMode="External" /><Relationship Id="rId3" Type="http://schemas.openxmlformats.org/officeDocument/2006/relationships/hyperlink" Target="https://podminky.urs.cz/item/CS_URS_2022_02/184911111" TargetMode="External" /><Relationship Id="rId4" Type="http://schemas.openxmlformats.org/officeDocument/2006/relationships/hyperlink" Target="https://podminky.urs.cz/item/CS_URS_2022_02/185804311" TargetMode="External" /><Relationship Id="rId5" Type="http://schemas.openxmlformats.org/officeDocument/2006/relationships/hyperlink" Target="https://podminky.urs.cz/item/CS_URS_2022_02/998231311" TargetMode="External" /><Relationship Id="rId6"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21151127" TargetMode="External" /><Relationship Id="rId2" Type="http://schemas.openxmlformats.org/officeDocument/2006/relationships/hyperlink" Target="https://podminky.urs.cz/item/CS_URS_2022_02/122251105" TargetMode="External" /><Relationship Id="rId3" Type="http://schemas.openxmlformats.org/officeDocument/2006/relationships/hyperlink" Target="https://podminky.urs.cz/item/CS_URS_2022_02/131251107" TargetMode="External" /><Relationship Id="rId4" Type="http://schemas.openxmlformats.org/officeDocument/2006/relationships/hyperlink" Target="https://podminky.urs.cz/item/CS_URS_2022_02/132251102" TargetMode="External" /><Relationship Id="rId5" Type="http://schemas.openxmlformats.org/officeDocument/2006/relationships/hyperlink" Target="https://podminky.urs.cz/item/CS_URS_2022_02/162251102" TargetMode="External" /><Relationship Id="rId6" Type="http://schemas.openxmlformats.org/officeDocument/2006/relationships/hyperlink" Target="https://podminky.urs.cz/item/CS_URS_2022_02/162306111" TargetMode="External" /><Relationship Id="rId7" Type="http://schemas.openxmlformats.org/officeDocument/2006/relationships/hyperlink" Target="https://podminky.urs.cz/item/CS_URS_2022_02/162351103" TargetMode="External" /><Relationship Id="rId8" Type="http://schemas.openxmlformats.org/officeDocument/2006/relationships/hyperlink" Target="https://podminky.urs.cz/item/CS_URS_2022_02/167151111" TargetMode="External" /><Relationship Id="rId9" Type="http://schemas.openxmlformats.org/officeDocument/2006/relationships/hyperlink" Target="https://podminky.urs.cz/item/CS_URS_2022_02/167151121" TargetMode="External" /><Relationship Id="rId10" Type="http://schemas.openxmlformats.org/officeDocument/2006/relationships/hyperlink" Target="https://podminky.urs.cz/item/CS_URS_2022_02/171151103" TargetMode="External" /><Relationship Id="rId11" Type="http://schemas.openxmlformats.org/officeDocument/2006/relationships/hyperlink" Target="https://podminky.urs.cz/item/CS_URS_2022_02/174251101" TargetMode="External" /><Relationship Id="rId12" Type="http://schemas.openxmlformats.org/officeDocument/2006/relationships/hyperlink" Target="https://podminky.urs.cz/item/CS_URS_2022_02/181006111" TargetMode="External" /><Relationship Id="rId13" Type="http://schemas.openxmlformats.org/officeDocument/2006/relationships/hyperlink" Target="https://podminky.urs.cz/item/CS_URS_2022_02/181351115" TargetMode="External" /><Relationship Id="rId14" Type="http://schemas.openxmlformats.org/officeDocument/2006/relationships/hyperlink" Target="https://podminky.urs.cz/item/CS_URS_2022_02/181451121" TargetMode="External" /><Relationship Id="rId15" Type="http://schemas.openxmlformats.org/officeDocument/2006/relationships/hyperlink" Target="https://podminky.urs.cz/item/CS_URS_2022_02/181951111" TargetMode="External" /><Relationship Id="rId16" Type="http://schemas.openxmlformats.org/officeDocument/2006/relationships/hyperlink" Target="https://podminky.urs.cz/item/CS_URS_2022_02/182151111" TargetMode="External" /><Relationship Id="rId17" Type="http://schemas.openxmlformats.org/officeDocument/2006/relationships/hyperlink" Target="https://podminky.urs.cz/item/CS_URS_2022_02/182251101" TargetMode="External" /><Relationship Id="rId18" Type="http://schemas.openxmlformats.org/officeDocument/2006/relationships/hyperlink" Target="https://podminky.urs.cz/item/CS_URS_2022_02/183551223" TargetMode="External" /><Relationship Id="rId19" Type="http://schemas.openxmlformats.org/officeDocument/2006/relationships/hyperlink" Target="https://podminky.urs.cz/item/CS_URS_2022_02/457571111" TargetMode="External" /><Relationship Id="rId20" Type="http://schemas.openxmlformats.org/officeDocument/2006/relationships/hyperlink" Target="https://podminky.urs.cz/item/CS_URS_2022_02/462513161" TargetMode="External" /><Relationship Id="rId21" Type="http://schemas.openxmlformats.org/officeDocument/2006/relationships/hyperlink" Target="https://podminky.urs.cz/item/CS_URS_2022_02/462514169" TargetMode="External" /><Relationship Id="rId22" Type="http://schemas.openxmlformats.org/officeDocument/2006/relationships/hyperlink" Target="https://podminky.urs.cz/item/CS_URS_2022_02/463211153" TargetMode="External" /><Relationship Id="rId23" Type="http://schemas.openxmlformats.org/officeDocument/2006/relationships/hyperlink" Target="https://podminky.urs.cz/item/CS_URS_2022_02/998331011" TargetMode="External" /><Relationship Id="rId2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121151127" TargetMode="External" /><Relationship Id="rId2" Type="http://schemas.openxmlformats.org/officeDocument/2006/relationships/hyperlink" Target="https://podminky.urs.cz/item/CS_URS_2022_02/131251107" TargetMode="External" /><Relationship Id="rId3" Type="http://schemas.openxmlformats.org/officeDocument/2006/relationships/hyperlink" Target="https://podminky.urs.cz/item/CS_URS_2022_02/162306111" TargetMode="External" /><Relationship Id="rId4" Type="http://schemas.openxmlformats.org/officeDocument/2006/relationships/hyperlink" Target="https://podminky.urs.cz/item/CS_URS_2022_02/162351103" TargetMode="External" /><Relationship Id="rId5" Type="http://schemas.openxmlformats.org/officeDocument/2006/relationships/hyperlink" Target="https://podminky.urs.cz/item/CS_URS_2022_02/181006111" TargetMode="External" /><Relationship Id="rId6" Type="http://schemas.openxmlformats.org/officeDocument/2006/relationships/hyperlink" Target="https://podminky.urs.cz/item/CS_URS_2022_02/181451121" TargetMode="External" /><Relationship Id="rId7" Type="http://schemas.openxmlformats.org/officeDocument/2006/relationships/hyperlink" Target="https://podminky.urs.cz/item/CS_URS_2022_02/181951111" TargetMode="External" /><Relationship Id="rId8" Type="http://schemas.openxmlformats.org/officeDocument/2006/relationships/hyperlink" Target="https://podminky.urs.cz/item/CS_URS_2022_02/182151111" TargetMode="External" /><Relationship Id="rId9" Type="http://schemas.openxmlformats.org/officeDocument/2006/relationships/hyperlink" Target="https://podminky.urs.cz/item/CS_URS_2022_02/183551223" TargetMode="External" /><Relationship Id="rId10" Type="http://schemas.openxmlformats.org/officeDocument/2006/relationships/hyperlink" Target="https://podminky.urs.cz/item/CS_URS_2022_02/998331011" TargetMode="External" /><Relationship Id="rId1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121151127" TargetMode="External" /><Relationship Id="rId2" Type="http://schemas.openxmlformats.org/officeDocument/2006/relationships/hyperlink" Target="https://podminky.urs.cz/item/CS_URS_2022_02/131251107" TargetMode="External" /><Relationship Id="rId3" Type="http://schemas.openxmlformats.org/officeDocument/2006/relationships/hyperlink" Target="https://podminky.urs.cz/item/CS_URS_2022_02/162251102" TargetMode="External" /><Relationship Id="rId4" Type="http://schemas.openxmlformats.org/officeDocument/2006/relationships/hyperlink" Target="https://podminky.urs.cz/item/CS_URS_2022_02/162306111" TargetMode="External" /><Relationship Id="rId5" Type="http://schemas.openxmlformats.org/officeDocument/2006/relationships/hyperlink" Target="https://podminky.urs.cz/item/CS_URS_2022_02/181006111" TargetMode="External" /><Relationship Id="rId6" Type="http://schemas.openxmlformats.org/officeDocument/2006/relationships/hyperlink" Target="https://podminky.urs.cz/item/CS_URS_2022_02/181451121" TargetMode="External" /><Relationship Id="rId7" Type="http://schemas.openxmlformats.org/officeDocument/2006/relationships/hyperlink" Target="https://podminky.urs.cz/item/CS_URS_2022_02/181951111" TargetMode="External" /><Relationship Id="rId8" Type="http://schemas.openxmlformats.org/officeDocument/2006/relationships/hyperlink" Target="https://podminky.urs.cz/item/CS_URS_2022_02/182151111" TargetMode="External" /><Relationship Id="rId9" Type="http://schemas.openxmlformats.org/officeDocument/2006/relationships/hyperlink" Target="https://podminky.urs.cz/item/CS_URS_2022_02/183551223" TargetMode="External" /><Relationship Id="rId10" Type="http://schemas.openxmlformats.org/officeDocument/2006/relationships/hyperlink" Target="https://podminky.urs.cz/item/CS_URS_2022_02/998331011" TargetMode="External" /><Relationship Id="rId1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121151127" TargetMode="External" /><Relationship Id="rId2" Type="http://schemas.openxmlformats.org/officeDocument/2006/relationships/hyperlink" Target="https://podminky.urs.cz/item/CS_URS_2022_02/131251107" TargetMode="External" /><Relationship Id="rId3" Type="http://schemas.openxmlformats.org/officeDocument/2006/relationships/hyperlink" Target="https://podminky.urs.cz/item/CS_URS_2022_02/162306111" TargetMode="External" /><Relationship Id="rId4" Type="http://schemas.openxmlformats.org/officeDocument/2006/relationships/hyperlink" Target="https://podminky.urs.cz/item/CS_URS_2022_02/162351103" TargetMode="External" /><Relationship Id="rId5" Type="http://schemas.openxmlformats.org/officeDocument/2006/relationships/hyperlink" Target="https://podminky.urs.cz/item/CS_URS_2022_02/181006111" TargetMode="External" /><Relationship Id="rId6" Type="http://schemas.openxmlformats.org/officeDocument/2006/relationships/hyperlink" Target="https://podminky.urs.cz/item/CS_URS_2022_02/181951111" TargetMode="External" /><Relationship Id="rId7" Type="http://schemas.openxmlformats.org/officeDocument/2006/relationships/hyperlink" Target="https://podminky.urs.cz/item/CS_URS_2022_02/182112121" TargetMode="External" /><Relationship Id="rId8" Type="http://schemas.openxmlformats.org/officeDocument/2006/relationships/hyperlink" Target="https://podminky.urs.cz/item/CS_URS_2022_02/183551223" TargetMode="External" /><Relationship Id="rId9"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1/121151127" TargetMode="External" /><Relationship Id="rId2" Type="http://schemas.openxmlformats.org/officeDocument/2006/relationships/hyperlink" Target="https://podminky.urs.cz/item/CS_URS_2021_01/131251107" TargetMode="External" /><Relationship Id="rId3" Type="http://schemas.openxmlformats.org/officeDocument/2006/relationships/hyperlink" Target="https://podminky.urs.cz/item/CS_URS_2021_01/162251102" TargetMode="External" /><Relationship Id="rId4" Type="http://schemas.openxmlformats.org/officeDocument/2006/relationships/hyperlink" Target="https://podminky.urs.cz/item/CS_URS_2021_01/162306111" TargetMode="External" /><Relationship Id="rId5" Type="http://schemas.openxmlformats.org/officeDocument/2006/relationships/hyperlink" Target="https://podminky.urs.cz/item/CS_URS_2021_01/181006111" TargetMode="External" /><Relationship Id="rId6" Type="http://schemas.openxmlformats.org/officeDocument/2006/relationships/hyperlink" Target="https://podminky.urs.cz/item/CS_URS_2021_01/181451121" TargetMode="External" /><Relationship Id="rId7" Type="http://schemas.openxmlformats.org/officeDocument/2006/relationships/hyperlink" Target="https://podminky.urs.cz/item/CS_URS_2021_01/181951111" TargetMode="External" /><Relationship Id="rId8" Type="http://schemas.openxmlformats.org/officeDocument/2006/relationships/hyperlink" Target="https://podminky.urs.cz/item/CS_URS_2021_01/182112121" TargetMode="External" /><Relationship Id="rId9" Type="http://schemas.openxmlformats.org/officeDocument/2006/relationships/hyperlink" Target="https://podminky.urs.cz/item/CS_URS_2021_01/183551223" TargetMode="External" /><Relationship Id="rId10" Type="http://schemas.openxmlformats.org/officeDocument/2006/relationships/hyperlink" Target="https://podminky.urs.cz/item/CS_URS_2021_01/998331011" TargetMode="External" /><Relationship Id="rId1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2/121151127" TargetMode="External" /><Relationship Id="rId2" Type="http://schemas.openxmlformats.org/officeDocument/2006/relationships/hyperlink" Target="https://podminky.urs.cz/item/CS_URS_2022_02/162306111" TargetMode="External" /><Relationship Id="rId3" Type="http://schemas.openxmlformats.org/officeDocument/2006/relationships/hyperlink" Target="https://podminky.urs.cz/item/CS_URS_2022_02/167151111" TargetMode="External" /><Relationship Id="rId4" Type="http://schemas.openxmlformats.org/officeDocument/2006/relationships/hyperlink" Target="https://podminky.urs.cz/item/CS_URS_2022_02/171151103" TargetMode="External" /><Relationship Id="rId5" Type="http://schemas.openxmlformats.org/officeDocument/2006/relationships/hyperlink" Target="https://podminky.urs.cz/item/CS_URS_2022_02/181006111" TargetMode="External" /><Relationship Id="rId6" Type="http://schemas.openxmlformats.org/officeDocument/2006/relationships/hyperlink" Target="https://podminky.urs.cz/item/CS_URS_2022_02/181351115" TargetMode="External" /><Relationship Id="rId7" Type="http://schemas.openxmlformats.org/officeDocument/2006/relationships/hyperlink" Target="https://podminky.urs.cz/item/CS_URS_2022_02/181451121" TargetMode="External" /><Relationship Id="rId8" Type="http://schemas.openxmlformats.org/officeDocument/2006/relationships/hyperlink" Target="https://podminky.urs.cz/item/CS_URS_2022_02/181451122" TargetMode="External" /><Relationship Id="rId9" Type="http://schemas.openxmlformats.org/officeDocument/2006/relationships/hyperlink" Target="https://podminky.urs.cz/item/CS_URS_2022_02/181951112" TargetMode="External" /><Relationship Id="rId10" Type="http://schemas.openxmlformats.org/officeDocument/2006/relationships/hyperlink" Target="https://podminky.urs.cz/item/CS_URS_2022_02/182251101" TargetMode="External" /><Relationship Id="rId11" Type="http://schemas.openxmlformats.org/officeDocument/2006/relationships/hyperlink" Target="https://podminky.urs.cz/item/CS_URS_2022_02/182351135" TargetMode="External" /><Relationship Id="rId12" Type="http://schemas.openxmlformats.org/officeDocument/2006/relationships/hyperlink" Target="https://podminky.urs.cz/item/CS_URS_2022_02/183551223" TargetMode="External" /><Relationship Id="rId13" Type="http://schemas.openxmlformats.org/officeDocument/2006/relationships/hyperlink" Target="https://podminky.urs.cz/item/CS_URS_2022_02/998312011" TargetMode="External" /><Relationship Id="rId1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2/121151127" TargetMode="External" /><Relationship Id="rId2" Type="http://schemas.openxmlformats.org/officeDocument/2006/relationships/hyperlink" Target="https://podminky.urs.cz/item/CS_URS_2022_02/162306111" TargetMode="External" /><Relationship Id="rId3" Type="http://schemas.openxmlformats.org/officeDocument/2006/relationships/hyperlink" Target="https://podminky.urs.cz/item/CS_URS_2022_02/167151111" TargetMode="External" /><Relationship Id="rId4" Type="http://schemas.openxmlformats.org/officeDocument/2006/relationships/hyperlink" Target="https://podminky.urs.cz/item/CS_URS_2022_02/171151103" TargetMode="External" /><Relationship Id="rId5" Type="http://schemas.openxmlformats.org/officeDocument/2006/relationships/hyperlink" Target="https://podminky.urs.cz/item/CS_URS_2022_02/181006111" TargetMode="External" /><Relationship Id="rId6" Type="http://schemas.openxmlformats.org/officeDocument/2006/relationships/hyperlink" Target="https://podminky.urs.cz/item/CS_URS_2022_02/181351115" TargetMode="External" /><Relationship Id="rId7" Type="http://schemas.openxmlformats.org/officeDocument/2006/relationships/hyperlink" Target="https://podminky.urs.cz/item/CS_URS_2022_02/181451121" TargetMode="External" /><Relationship Id="rId8" Type="http://schemas.openxmlformats.org/officeDocument/2006/relationships/hyperlink" Target="https://podminky.urs.cz/item/CS_URS_2022_02/181451122" TargetMode="External" /><Relationship Id="rId9" Type="http://schemas.openxmlformats.org/officeDocument/2006/relationships/hyperlink" Target="https://podminky.urs.cz/item/CS_URS_2022_02/181951112" TargetMode="External" /><Relationship Id="rId10" Type="http://schemas.openxmlformats.org/officeDocument/2006/relationships/hyperlink" Target="https://podminky.urs.cz/item/CS_URS_2022_02/182251101" TargetMode="External" /><Relationship Id="rId11" Type="http://schemas.openxmlformats.org/officeDocument/2006/relationships/hyperlink" Target="https://podminky.urs.cz/item/CS_URS_2022_02/182351135" TargetMode="External" /><Relationship Id="rId12" Type="http://schemas.openxmlformats.org/officeDocument/2006/relationships/hyperlink" Target="https://podminky.urs.cz/item/CS_URS_2022_02/183551223" TargetMode="External" /><Relationship Id="rId13" Type="http://schemas.openxmlformats.org/officeDocument/2006/relationships/hyperlink" Target="https://podminky.urs.cz/item/CS_URS_2022_02/998312011" TargetMode="External" /><Relationship Id="rId1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183101221" TargetMode="External" /><Relationship Id="rId2" Type="http://schemas.openxmlformats.org/officeDocument/2006/relationships/hyperlink" Target="https://podminky.urs.cz/item/CS_URS_2022_02/183205111" TargetMode="External" /><Relationship Id="rId3" Type="http://schemas.openxmlformats.org/officeDocument/2006/relationships/hyperlink" Target="https://podminky.urs.cz/item/CS_URS_2022_02/184103811" TargetMode="External" /><Relationship Id="rId4" Type="http://schemas.openxmlformats.org/officeDocument/2006/relationships/hyperlink" Target="https://podminky.urs.cz/item/CS_URS_2022_02/184201111" TargetMode="External" /><Relationship Id="rId5" Type="http://schemas.openxmlformats.org/officeDocument/2006/relationships/hyperlink" Target="https://podminky.urs.cz/item/CS_URS_2022_02/184215412" TargetMode="External" /><Relationship Id="rId6" Type="http://schemas.openxmlformats.org/officeDocument/2006/relationships/hyperlink" Target="https://podminky.urs.cz/item/CS_URS_2022_02/184501141" TargetMode="External" /><Relationship Id="rId7" Type="http://schemas.openxmlformats.org/officeDocument/2006/relationships/hyperlink" Target="https://podminky.urs.cz/item/CS_URS_2022_02/184801121" TargetMode="External" /><Relationship Id="rId8" Type="http://schemas.openxmlformats.org/officeDocument/2006/relationships/hyperlink" Target="https://podminky.urs.cz/item/CS_URS_2022_02/184801131" TargetMode="External" /><Relationship Id="rId9" Type="http://schemas.openxmlformats.org/officeDocument/2006/relationships/hyperlink" Target="https://podminky.urs.cz/item/CS_URS_2022_02/184215133" TargetMode="External" /><Relationship Id="rId10" Type="http://schemas.openxmlformats.org/officeDocument/2006/relationships/hyperlink" Target="https://podminky.urs.cz/item/CS_URS_2022_02/184813121" TargetMode="External" /><Relationship Id="rId11" Type="http://schemas.openxmlformats.org/officeDocument/2006/relationships/hyperlink" Target="https://podminky.urs.cz/item/CS_URS_2022_02/184911421" TargetMode="External" /><Relationship Id="rId12" Type="http://schemas.openxmlformats.org/officeDocument/2006/relationships/hyperlink" Target="https://podminky.urs.cz/item/CS_URS_2022_02/185802113" TargetMode="External" /><Relationship Id="rId13" Type="http://schemas.openxmlformats.org/officeDocument/2006/relationships/hyperlink" Target="https://podminky.urs.cz/item/CS_URS_2022_02/185802114" TargetMode="External" /><Relationship Id="rId14" Type="http://schemas.openxmlformats.org/officeDocument/2006/relationships/hyperlink" Target="https://podminky.urs.cz/item/CS_URS_2022_02/185804311" TargetMode="External" /><Relationship Id="rId15" Type="http://schemas.openxmlformats.org/officeDocument/2006/relationships/hyperlink" Target="https://podminky.urs.cz/item/CS_URS_2022_02/184801121" TargetMode="External" /><Relationship Id="rId16" Type="http://schemas.openxmlformats.org/officeDocument/2006/relationships/hyperlink" Target="https://podminky.urs.cz/item/CS_URS_2022_02/184801131" TargetMode="External" /><Relationship Id="rId17" Type="http://schemas.openxmlformats.org/officeDocument/2006/relationships/hyperlink" Target="https://podminky.urs.cz/item/CS_URS_2022_02/998231311" TargetMode="External" /><Relationship Id="rId18"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pans="2:71"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spans="2:71" s="1" customFormat="1" ht="18.45"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27</v>
      </c>
      <c r="AL11" s="21"/>
      <c r="AM11" s="21"/>
      <c r="AN11" s="26" t="s">
        <v>1</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29</v>
      </c>
      <c r="AO13" s="21"/>
      <c r="AP13" s="21"/>
      <c r="AQ13" s="21"/>
      <c r="AR13" s="19"/>
      <c r="BE13" s="30"/>
      <c r="BS13" s="16" t="s">
        <v>6</v>
      </c>
    </row>
    <row r="14" spans="2:71" ht="12">
      <c r="B14" s="20"/>
      <c r="C14" s="21"/>
      <c r="D14" s="21"/>
      <c r="E14" s="33" t="s">
        <v>29</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27</v>
      </c>
      <c r="AL14" s="21"/>
      <c r="AM14" s="21"/>
      <c r="AN14" s="33" t="s">
        <v>29</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spans="2:71" s="1" customFormat="1" ht="18.45" customHeight="1">
      <c r="B17" s="20"/>
      <c r="C17" s="21"/>
      <c r="D17" s="21"/>
      <c r="E17" s="26" t="s">
        <v>31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27</v>
      </c>
      <c r="AL17" s="21"/>
      <c r="AM17" s="21"/>
      <c r="AN17" s="26" t="s">
        <v>1</v>
      </c>
      <c r="AO17" s="21"/>
      <c r="AP17" s="21"/>
      <c r="AQ17" s="21"/>
      <c r="AR17" s="19"/>
      <c r="BE17" s="30"/>
      <c r="BS17" s="16" t="s">
        <v>32</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spans="2:71" s="1" customFormat="1" ht="18.45" customHeight="1">
      <c r="B20" s="20"/>
      <c r="C20" s="21"/>
      <c r="D20" s="21"/>
      <c r="E20" s="26" t="s">
        <v>34</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27</v>
      </c>
      <c r="AL20" s="21"/>
      <c r="AM20" s="21"/>
      <c r="AN20" s="26" t="s">
        <v>1</v>
      </c>
      <c r="AO20" s="21"/>
      <c r="AP20" s="21"/>
      <c r="AQ20" s="21"/>
      <c r="AR20" s="19"/>
      <c r="BE20" s="30"/>
      <c r="BS20" s="16" t="s">
        <v>32</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37</v>
      </c>
      <c r="M28" s="44"/>
      <c r="N28" s="44"/>
      <c r="O28" s="44"/>
      <c r="P28" s="44"/>
      <c r="Q28" s="39"/>
      <c r="R28" s="39"/>
      <c r="S28" s="39"/>
      <c r="T28" s="39"/>
      <c r="U28" s="39"/>
      <c r="V28" s="39"/>
      <c r="W28" s="44" t="s">
        <v>38</v>
      </c>
      <c r="X28" s="44"/>
      <c r="Y28" s="44"/>
      <c r="Z28" s="44"/>
      <c r="AA28" s="44"/>
      <c r="AB28" s="44"/>
      <c r="AC28" s="44"/>
      <c r="AD28" s="44"/>
      <c r="AE28" s="44"/>
      <c r="AF28" s="39"/>
      <c r="AG28" s="39"/>
      <c r="AH28" s="39"/>
      <c r="AI28" s="39"/>
      <c r="AJ28" s="39"/>
      <c r="AK28" s="44" t="s">
        <v>39</v>
      </c>
      <c r="AL28" s="44"/>
      <c r="AM28" s="44"/>
      <c r="AN28" s="44"/>
      <c r="AO28" s="44"/>
      <c r="AP28" s="39"/>
      <c r="AQ28" s="39"/>
      <c r="AR28" s="43"/>
      <c r="BE28" s="30"/>
    </row>
    <row r="29" spans="1:57" s="3" customFormat="1" ht="14.4" customHeight="1">
      <c r="A29" s="3"/>
      <c r="B29" s="45"/>
      <c r="C29" s="46"/>
      <c r="D29" s="31" t="s">
        <v>40</v>
      </c>
      <c r="E29" s="46"/>
      <c r="F29" s="31" t="s">
        <v>41</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1:57" s="3" customFormat="1" ht="14.4" customHeight="1">
      <c r="A30" s="3"/>
      <c r="B30" s="45"/>
      <c r="C30" s="46"/>
      <c r="D30" s="46"/>
      <c r="E30" s="46"/>
      <c r="F30" s="31" t="s">
        <v>42</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1:57" s="3" customFormat="1" ht="14.4" customHeight="1" hidden="1">
      <c r="A31" s="3"/>
      <c r="B31" s="45"/>
      <c r="C31" s="46"/>
      <c r="D31" s="46"/>
      <c r="E31" s="46"/>
      <c r="F31" s="31" t="s">
        <v>43</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44</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45</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pans="1:57" s="2" customFormat="1" ht="25.9" customHeight="1">
      <c r="A35" s="37"/>
      <c r="B35" s="38"/>
      <c r="C35" s="51"/>
      <c r="D35" s="52" t="s">
        <v>46</v>
      </c>
      <c r="E35" s="53"/>
      <c r="F35" s="53"/>
      <c r="G35" s="53"/>
      <c r="H35" s="53"/>
      <c r="I35" s="53"/>
      <c r="J35" s="53"/>
      <c r="K35" s="53"/>
      <c r="L35" s="53"/>
      <c r="M35" s="53"/>
      <c r="N35" s="53"/>
      <c r="O35" s="53"/>
      <c r="P35" s="53"/>
      <c r="Q35" s="53"/>
      <c r="R35" s="53"/>
      <c r="S35" s="53"/>
      <c r="T35" s="54" t="s">
        <v>47</v>
      </c>
      <c r="U35" s="53"/>
      <c r="V35" s="53"/>
      <c r="W35" s="53"/>
      <c r="X35" s="55" t="s">
        <v>48</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49</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50</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
      <c r="A60" s="37"/>
      <c r="B60" s="38"/>
      <c r="C60" s="39"/>
      <c r="D60" s="63" t="s">
        <v>51</v>
      </c>
      <c r="E60" s="41"/>
      <c r="F60" s="41"/>
      <c r="G60" s="41"/>
      <c r="H60" s="41"/>
      <c r="I60" s="41"/>
      <c r="J60" s="41"/>
      <c r="K60" s="41"/>
      <c r="L60" s="41"/>
      <c r="M60" s="41"/>
      <c r="N60" s="41"/>
      <c r="O60" s="41"/>
      <c r="P60" s="41"/>
      <c r="Q60" s="41"/>
      <c r="R60" s="41"/>
      <c r="S60" s="41"/>
      <c r="T60" s="41"/>
      <c r="U60" s="41"/>
      <c r="V60" s="63" t="s">
        <v>52</v>
      </c>
      <c r="W60" s="41"/>
      <c r="X60" s="41"/>
      <c r="Y60" s="41"/>
      <c r="Z60" s="41"/>
      <c r="AA60" s="41"/>
      <c r="AB60" s="41"/>
      <c r="AC60" s="41"/>
      <c r="AD60" s="41"/>
      <c r="AE60" s="41"/>
      <c r="AF60" s="41"/>
      <c r="AG60" s="41"/>
      <c r="AH60" s="63" t="s">
        <v>51</v>
      </c>
      <c r="AI60" s="41"/>
      <c r="AJ60" s="41"/>
      <c r="AK60" s="41"/>
      <c r="AL60" s="41"/>
      <c r="AM60" s="63" t="s">
        <v>52</v>
      </c>
      <c r="AN60" s="41"/>
      <c r="AO60" s="41"/>
      <c r="AP60" s="39"/>
      <c r="AQ60" s="39"/>
      <c r="AR60" s="43"/>
      <c r="BE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
      <c r="A64" s="37"/>
      <c r="B64" s="38"/>
      <c r="C64" s="39"/>
      <c r="D64" s="60" t="s">
        <v>53</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54</v>
      </c>
      <c r="AI64" s="64"/>
      <c r="AJ64" s="64"/>
      <c r="AK64" s="64"/>
      <c r="AL64" s="64"/>
      <c r="AM64" s="64"/>
      <c r="AN64" s="64"/>
      <c r="AO64" s="64"/>
      <c r="AP64" s="39"/>
      <c r="AQ64" s="39"/>
      <c r="AR64" s="43"/>
      <c r="BE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
      <c r="A75" s="37"/>
      <c r="B75" s="38"/>
      <c r="C75" s="39"/>
      <c r="D75" s="63" t="s">
        <v>51</v>
      </c>
      <c r="E75" s="41"/>
      <c r="F75" s="41"/>
      <c r="G75" s="41"/>
      <c r="H75" s="41"/>
      <c r="I75" s="41"/>
      <c r="J75" s="41"/>
      <c r="K75" s="41"/>
      <c r="L75" s="41"/>
      <c r="M75" s="41"/>
      <c r="N75" s="41"/>
      <c r="O75" s="41"/>
      <c r="P75" s="41"/>
      <c r="Q75" s="41"/>
      <c r="R75" s="41"/>
      <c r="S75" s="41"/>
      <c r="T75" s="41"/>
      <c r="U75" s="41"/>
      <c r="V75" s="63" t="s">
        <v>52</v>
      </c>
      <c r="W75" s="41"/>
      <c r="X75" s="41"/>
      <c r="Y75" s="41"/>
      <c r="Z75" s="41"/>
      <c r="AA75" s="41"/>
      <c r="AB75" s="41"/>
      <c r="AC75" s="41"/>
      <c r="AD75" s="41"/>
      <c r="AE75" s="41"/>
      <c r="AF75" s="41"/>
      <c r="AG75" s="41"/>
      <c r="AH75" s="63" t="s">
        <v>51</v>
      </c>
      <c r="AI75" s="41"/>
      <c r="AJ75" s="41"/>
      <c r="AK75" s="41"/>
      <c r="AL75" s="41"/>
      <c r="AM75" s="63" t="s">
        <v>52</v>
      </c>
      <c r="AN75" s="41"/>
      <c r="AO75" s="41"/>
      <c r="AP75" s="39"/>
      <c r="AQ75" s="39"/>
      <c r="AR75" s="43"/>
      <c r="BE75" s="37"/>
    </row>
    <row r="76" spans="1:57"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pans="1:57"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pans="1:57"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pans="1:57" s="2" customFormat="1" ht="24.95" customHeight="1">
      <c r="A82" s="37"/>
      <c r="B82" s="38"/>
      <c r="C82" s="22" t="s">
        <v>55</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pans="1:57"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pans="1:57" s="4" customFormat="1" ht="12" customHeight="1">
      <c r="A84" s="4"/>
      <c r="B84" s="69"/>
      <c r="C84" s="31" t="s">
        <v>13</v>
      </c>
      <c r="D84" s="70"/>
      <c r="E84" s="70"/>
      <c r="F84" s="70"/>
      <c r="G84" s="70"/>
      <c r="H84" s="70"/>
      <c r="I84" s="70"/>
      <c r="J84" s="70"/>
      <c r="K84" s="70"/>
      <c r="L84" s="70" t="str">
        <f>K5</f>
        <v>19070-10XR-PA</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pans="1:57" s="5" customFormat="1" ht="36.95" customHeight="1">
      <c r="A85" s="5"/>
      <c r="B85" s="72"/>
      <c r="C85" s="73" t="s">
        <v>16</v>
      </c>
      <c r="D85" s="74"/>
      <c r="E85" s="74"/>
      <c r="F85" s="74"/>
      <c r="G85" s="74"/>
      <c r="H85" s="74"/>
      <c r="I85" s="74"/>
      <c r="J85" s="74"/>
      <c r="K85" s="74"/>
      <c r="L85" s="75" t="str">
        <f>K6</f>
        <v>Biocentrum Na Dvorských v k.ú. Vrbátky</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pans="1:57"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pans="1:57" s="2" customFormat="1" ht="12" customHeight="1">
      <c r="A87" s="37"/>
      <c r="B87" s="38"/>
      <c r="C87" s="31" t="s">
        <v>20</v>
      </c>
      <c r="D87" s="39"/>
      <c r="E87" s="39"/>
      <c r="F87" s="39"/>
      <c r="G87" s="39"/>
      <c r="H87" s="39"/>
      <c r="I87" s="39"/>
      <c r="J87" s="39"/>
      <c r="K87" s="39"/>
      <c r="L87" s="77" t="str">
        <f>IF(K8="","",K8)</f>
        <v>k.ú. Vrbátky</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IF(AN8="","",AN8)</f>
        <v>12. 1. 2021</v>
      </c>
      <c r="AN87" s="78"/>
      <c r="AO87" s="39"/>
      <c r="AP87" s="39"/>
      <c r="AQ87" s="39"/>
      <c r="AR87" s="43"/>
      <c r="BE87" s="37"/>
    </row>
    <row r="88" spans="1:57"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pans="1:57" s="2" customFormat="1" ht="15.15" customHeight="1">
      <c r="A89" s="37"/>
      <c r="B89" s="38"/>
      <c r="C89" s="31" t="s">
        <v>24</v>
      </c>
      <c r="D89" s="39"/>
      <c r="E89" s="39"/>
      <c r="F89" s="39"/>
      <c r="G89" s="39"/>
      <c r="H89" s="39"/>
      <c r="I89" s="39"/>
      <c r="J89" s="39"/>
      <c r="K89" s="39"/>
      <c r="L89" s="70" t="str">
        <f>IF(E11="","",E11)</f>
        <v>Obec Vrbátky</v>
      </c>
      <c r="M89" s="39"/>
      <c r="N89" s="39"/>
      <c r="O89" s="39"/>
      <c r="P89" s="39"/>
      <c r="Q89" s="39"/>
      <c r="R89" s="39"/>
      <c r="S89" s="39"/>
      <c r="T89" s="39"/>
      <c r="U89" s="39"/>
      <c r="V89" s="39"/>
      <c r="W89" s="39"/>
      <c r="X89" s="39"/>
      <c r="Y89" s="39"/>
      <c r="Z89" s="39"/>
      <c r="AA89" s="39"/>
      <c r="AB89" s="39"/>
      <c r="AC89" s="39"/>
      <c r="AD89" s="39"/>
      <c r="AE89" s="39"/>
      <c r="AF89" s="39"/>
      <c r="AG89" s="39"/>
      <c r="AH89" s="39"/>
      <c r="AI89" s="31" t="s">
        <v>30</v>
      </c>
      <c r="AJ89" s="39"/>
      <c r="AK89" s="39"/>
      <c r="AL89" s="39"/>
      <c r="AM89" s="79" t="str">
        <f>IF(E17="","",E17)</f>
        <v xml:space="preserve"> </v>
      </c>
      <c r="AN89" s="70"/>
      <c r="AO89" s="70"/>
      <c r="AP89" s="70"/>
      <c r="AQ89" s="39"/>
      <c r="AR89" s="43"/>
      <c r="AS89" s="80" t="s">
        <v>56</v>
      </c>
      <c r="AT89" s="81"/>
      <c r="AU89" s="82"/>
      <c r="AV89" s="82"/>
      <c r="AW89" s="82"/>
      <c r="AX89" s="82"/>
      <c r="AY89" s="82"/>
      <c r="AZ89" s="82"/>
      <c r="BA89" s="82"/>
      <c r="BB89" s="82"/>
      <c r="BC89" s="82"/>
      <c r="BD89" s="83"/>
      <c r="BE89" s="37"/>
    </row>
    <row r="90" spans="1:57" s="2" customFormat="1" ht="15.15" customHeight="1">
      <c r="A90" s="37"/>
      <c r="B90" s="38"/>
      <c r="C90" s="31" t="s">
        <v>28</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33</v>
      </c>
      <c r="AJ90" s="39"/>
      <c r="AK90" s="39"/>
      <c r="AL90" s="39"/>
      <c r="AM90" s="79" t="str">
        <f>IF(E20="","",E20)</f>
        <v>Ing. Alena Petříková</v>
      </c>
      <c r="AN90" s="70"/>
      <c r="AO90" s="70"/>
      <c r="AP90" s="70"/>
      <c r="AQ90" s="39"/>
      <c r="AR90" s="43"/>
      <c r="AS90" s="84"/>
      <c r="AT90" s="85"/>
      <c r="AU90" s="86"/>
      <c r="AV90" s="86"/>
      <c r="AW90" s="86"/>
      <c r="AX90" s="86"/>
      <c r="AY90" s="86"/>
      <c r="AZ90" s="86"/>
      <c r="BA90" s="86"/>
      <c r="BB90" s="86"/>
      <c r="BC90" s="86"/>
      <c r="BD90" s="87"/>
      <c r="BE90" s="37"/>
    </row>
    <row r="91" spans="1:57"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pans="1:57" s="2" customFormat="1" ht="29.25" customHeight="1">
      <c r="A92" s="37"/>
      <c r="B92" s="38"/>
      <c r="C92" s="92" t="s">
        <v>57</v>
      </c>
      <c r="D92" s="93"/>
      <c r="E92" s="93"/>
      <c r="F92" s="93"/>
      <c r="G92" s="93"/>
      <c r="H92" s="94"/>
      <c r="I92" s="95" t="s">
        <v>58</v>
      </c>
      <c r="J92" s="93"/>
      <c r="K92" s="93"/>
      <c r="L92" s="93"/>
      <c r="M92" s="93"/>
      <c r="N92" s="93"/>
      <c r="O92" s="93"/>
      <c r="P92" s="93"/>
      <c r="Q92" s="93"/>
      <c r="R92" s="93"/>
      <c r="S92" s="93"/>
      <c r="T92" s="93"/>
      <c r="U92" s="93"/>
      <c r="V92" s="93"/>
      <c r="W92" s="93"/>
      <c r="X92" s="93"/>
      <c r="Y92" s="93"/>
      <c r="Z92" s="93"/>
      <c r="AA92" s="93"/>
      <c r="AB92" s="93"/>
      <c r="AC92" s="93"/>
      <c r="AD92" s="93"/>
      <c r="AE92" s="93"/>
      <c r="AF92" s="93"/>
      <c r="AG92" s="96" t="s">
        <v>59</v>
      </c>
      <c r="AH92" s="93"/>
      <c r="AI92" s="93"/>
      <c r="AJ92" s="93"/>
      <c r="AK92" s="93"/>
      <c r="AL92" s="93"/>
      <c r="AM92" s="93"/>
      <c r="AN92" s="95" t="s">
        <v>60</v>
      </c>
      <c r="AO92" s="93"/>
      <c r="AP92" s="97"/>
      <c r="AQ92" s="98" t="s">
        <v>61</v>
      </c>
      <c r="AR92" s="43"/>
      <c r="AS92" s="99" t="s">
        <v>62</v>
      </c>
      <c r="AT92" s="100" t="s">
        <v>63</v>
      </c>
      <c r="AU92" s="100" t="s">
        <v>64</v>
      </c>
      <c r="AV92" s="100" t="s">
        <v>65</v>
      </c>
      <c r="AW92" s="100" t="s">
        <v>66</v>
      </c>
      <c r="AX92" s="100" t="s">
        <v>67</v>
      </c>
      <c r="AY92" s="100" t="s">
        <v>68</v>
      </c>
      <c r="AZ92" s="100" t="s">
        <v>69</v>
      </c>
      <c r="BA92" s="100" t="s">
        <v>70</v>
      </c>
      <c r="BB92" s="100" t="s">
        <v>71</v>
      </c>
      <c r="BC92" s="100" t="s">
        <v>72</v>
      </c>
      <c r="BD92" s="101" t="s">
        <v>73</v>
      </c>
      <c r="BE92" s="37"/>
    </row>
    <row r="93" spans="1:57"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pans="1:90" s="6" customFormat="1" ht="32.4" customHeight="1">
      <c r="A94" s="6"/>
      <c r="B94" s="105"/>
      <c r="C94" s="106" t="s">
        <v>74</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ROUND(AG95+SUM(AG96:AG102)+AG107,2)</f>
        <v>0</v>
      </c>
      <c r="AH94" s="108"/>
      <c r="AI94" s="108"/>
      <c r="AJ94" s="108"/>
      <c r="AK94" s="108"/>
      <c r="AL94" s="108"/>
      <c r="AM94" s="108"/>
      <c r="AN94" s="109">
        <f>SUM(AG94,AT94)</f>
        <v>0</v>
      </c>
      <c r="AO94" s="109"/>
      <c r="AP94" s="109"/>
      <c r="AQ94" s="110" t="s">
        <v>1</v>
      </c>
      <c r="AR94" s="111"/>
      <c r="AS94" s="112">
        <f>ROUND(AS95+SUM(AS96:AS102)+AS107,2)</f>
        <v>0</v>
      </c>
      <c r="AT94" s="113">
        <f>ROUND(SUM(AV94:AW94),2)</f>
        <v>0</v>
      </c>
      <c r="AU94" s="114">
        <f>ROUND(AU95+SUM(AU96:AU102)+AU107,5)</f>
        <v>0</v>
      </c>
      <c r="AV94" s="113">
        <f>ROUND(AZ94*L29,2)</f>
        <v>0</v>
      </c>
      <c r="AW94" s="113">
        <f>ROUND(BA94*L30,2)</f>
        <v>0</v>
      </c>
      <c r="AX94" s="113">
        <f>ROUND(BB94*L29,2)</f>
        <v>0</v>
      </c>
      <c r="AY94" s="113">
        <f>ROUND(BC94*L30,2)</f>
        <v>0</v>
      </c>
      <c r="AZ94" s="113">
        <f>ROUND(AZ95+SUM(AZ96:AZ102)+AZ107,2)</f>
        <v>0</v>
      </c>
      <c r="BA94" s="113">
        <f>ROUND(BA95+SUM(BA96:BA102)+BA107,2)</f>
        <v>0</v>
      </c>
      <c r="BB94" s="113">
        <f>ROUND(BB95+SUM(BB96:BB102)+BB107,2)</f>
        <v>0</v>
      </c>
      <c r="BC94" s="113">
        <f>ROUND(BC95+SUM(BC96:BC102)+BC107,2)</f>
        <v>0</v>
      </c>
      <c r="BD94" s="115">
        <f>ROUND(BD95+SUM(BD96:BD102)+BD107,2)</f>
        <v>0</v>
      </c>
      <c r="BE94" s="6"/>
      <c r="BS94" s="116" t="s">
        <v>75</v>
      </c>
      <c r="BT94" s="116" t="s">
        <v>76</v>
      </c>
      <c r="BU94" s="117" t="s">
        <v>77</v>
      </c>
      <c r="BV94" s="116" t="s">
        <v>78</v>
      </c>
      <c r="BW94" s="116" t="s">
        <v>5</v>
      </c>
      <c r="BX94" s="116" t="s">
        <v>79</v>
      </c>
      <c r="CL94" s="116" t="s">
        <v>1</v>
      </c>
    </row>
    <row r="95" spans="1:91" s="7" customFormat="1" ht="37.5" customHeight="1">
      <c r="A95" s="118" t="s">
        <v>80</v>
      </c>
      <c r="B95" s="119"/>
      <c r="C95" s="120"/>
      <c r="D95" s="121" t="s">
        <v>81</v>
      </c>
      <c r="E95" s="121"/>
      <c r="F95" s="121"/>
      <c r="G95" s="121"/>
      <c r="H95" s="121"/>
      <c r="I95" s="122"/>
      <c r="J95" s="121" t="s">
        <v>82</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'19070-10XR-PA-01 - SO 01 ...'!J30</f>
        <v>0</v>
      </c>
      <c r="AH95" s="122"/>
      <c r="AI95" s="122"/>
      <c r="AJ95" s="122"/>
      <c r="AK95" s="122"/>
      <c r="AL95" s="122"/>
      <c r="AM95" s="122"/>
      <c r="AN95" s="123">
        <f>SUM(AG95,AT95)</f>
        <v>0</v>
      </c>
      <c r="AO95" s="122"/>
      <c r="AP95" s="122"/>
      <c r="AQ95" s="124" t="s">
        <v>83</v>
      </c>
      <c r="AR95" s="125"/>
      <c r="AS95" s="126">
        <v>0</v>
      </c>
      <c r="AT95" s="127">
        <f>ROUND(SUM(AV95:AW95),2)</f>
        <v>0</v>
      </c>
      <c r="AU95" s="128">
        <f>'19070-10XR-PA-01 - SO 01 ...'!P120</f>
        <v>0</v>
      </c>
      <c r="AV95" s="127">
        <f>'19070-10XR-PA-01 - SO 01 ...'!J33</f>
        <v>0</v>
      </c>
      <c r="AW95" s="127">
        <f>'19070-10XR-PA-01 - SO 01 ...'!J34</f>
        <v>0</v>
      </c>
      <c r="AX95" s="127">
        <f>'19070-10XR-PA-01 - SO 01 ...'!J35</f>
        <v>0</v>
      </c>
      <c r="AY95" s="127">
        <f>'19070-10XR-PA-01 - SO 01 ...'!J36</f>
        <v>0</v>
      </c>
      <c r="AZ95" s="127">
        <f>'19070-10XR-PA-01 - SO 01 ...'!F33</f>
        <v>0</v>
      </c>
      <c r="BA95" s="127">
        <f>'19070-10XR-PA-01 - SO 01 ...'!F34</f>
        <v>0</v>
      </c>
      <c r="BB95" s="127">
        <f>'19070-10XR-PA-01 - SO 01 ...'!F35</f>
        <v>0</v>
      </c>
      <c r="BC95" s="127">
        <f>'19070-10XR-PA-01 - SO 01 ...'!F36</f>
        <v>0</v>
      </c>
      <c r="BD95" s="129">
        <f>'19070-10XR-PA-01 - SO 01 ...'!F37</f>
        <v>0</v>
      </c>
      <c r="BE95" s="7"/>
      <c r="BT95" s="130" t="s">
        <v>84</v>
      </c>
      <c r="BV95" s="130" t="s">
        <v>78</v>
      </c>
      <c r="BW95" s="130" t="s">
        <v>85</v>
      </c>
      <c r="BX95" s="130" t="s">
        <v>5</v>
      </c>
      <c r="CL95" s="130" t="s">
        <v>1</v>
      </c>
      <c r="CM95" s="130" t="s">
        <v>86</v>
      </c>
    </row>
    <row r="96" spans="1:91" s="7" customFormat="1" ht="37.5" customHeight="1">
      <c r="A96" s="118" t="s">
        <v>80</v>
      </c>
      <c r="B96" s="119"/>
      <c r="C96" s="120"/>
      <c r="D96" s="121" t="s">
        <v>87</v>
      </c>
      <c r="E96" s="121"/>
      <c r="F96" s="121"/>
      <c r="G96" s="121"/>
      <c r="H96" s="121"/>
      <c r="I96" s="122"/>
      <c r="J96" s="121" t="s">
        <v>88</v>
      </c>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3">
        <f>'19070-10XR-PA-02 - SO 02 ...'!J30</f>
        <v>0</v>
      </c>
      <c r="AH96" s="122"/>
      <c r="AI96" s="122"/>
      <c r="AJ96" s="122"/>
      <c r="AK96" s="122"/>
      <c r="AL96" s="122"/>
      <c r="AM96" s="122"/>
      <c r="AN96" s="123">
        <f>SUM(AG96,AT96)</f>
        <v>0</v>
      </c>
      <c r="AO96" s="122"/>
      <c r="AP96" s="122"/>
      <c r="AQ96" s="124" t="s">
        <v>83</v>
      </c>
      <c r="AR96" s="125"/>
      <c r="AS96" s="126">
        <v>0</v>
      </c>
      <c r="AT96" s="127">
        <f>ROUND(SUM(AV96:AW96),2)</f>
        <v>0</v>
      </c>
      <c r="AU96" s="128">
        <f>'19070-10XR-PA-02 - SO 02 ...'!P119</f>
        <v>0</v>
      </c>
      <c r="AV96" s="127">
        <f>'19070-10XR-PA-02 - SO 02 ...'!J33</f>
        <v>0</v>
      </c>
      <c r="AW96" s="127">
        <f>'19070-10XR-PA-02 - SO 02 ...'!J34</f>
        <v>0</v>
      </c>
      <c r="AX96" s="127">
        <f>'19070-10XR-PA-02 - SO 02 ...'!J35</f>
        <v>0</v>
      </c>
      <c r="AY96" s="127">
        <f>'19070-10XR-PA-02 - SO 02 ...'!J36</f>
        <v>0</v>
      </c>
      <c r="AZ96" s="127">
        <f>'19070-10XR-PA-02 - SO 02 ...'!F33</f>
        <v>0</v>
      </c>
      <c r="BA96" s="127">
        <f>'19070-10XR-PA-02 - SO 02 ...'!F34</f>
        <v>0</v>
      </c>
      <c r="BB96" s="127">
        <f>'19070-10XR-PA-02 - SO 02 ...'!F35</f>
        <v>0</v>
      </c>
      <c r="BC96" s="127">
        <f>'19070-10XR-PA-02 - SO 02 ...'!F36</f>
        <v>0</v>
      </c>
      <c r="BD96" s="129">
        <f>'19070-10XR-PA-02 - SO 02 ...'!F37</f>
        <v>0</v>
      </c>
      <c r="BE96" s="7"/>
      <c r="BT96" s="130" t="s">
        <v>84</v>
      </c>
      <c r="BV96" s="130" t="s">
        <v>78</v>
      </c>
      <c r="BW96" s="130" t="s">
        <v>89</v>
      </c>
      <c r="BX96" s="130" t="s">
        <v>5</v>
      </c>
      <c r="CL96" s="130" t="s">
        <v>1</v>
      </c>
      <c r="CM96" s="130" t="s">
        <v>86</v>
      </c>
    </row>
    <row r="97" spans="1:91" s="7" customFormat="1" ht="37.5" customHeight="1">
      <c r="A97" s="118" t="s">
        <v>80</v>
      </c>
      <c r="B97" s="119"/>
      <c r="C97" s="120"/>
      <c r="D97" s="121" t="s">
        <v>90</v>
      </c>
      <c r="E97" s="121"/>
      <c r="F97" s="121"/>
      <c r="G97" s="121"/>
      <c r="H97" s="121"/>
      <c r="I97" s="122"/>
      <c r="J97" s="121" t="s">
        <v>91</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3">
        <f>'19070-10XR-PA-03 - SO 03 ...'!J30</f>
        <v>0</v>
      </c>
      <c r="AH97" s="122"/>
      <c r="AI97" s="122"/>
      <c r="AJ97" s="122"/>
      <c r="AK97" s="122"/>
      <c r="AL97" s="122"/>
      <c r="AM97" s="122"/>
      <c r="AN97" s="123">
        <f>SUM(AG97,AT97)</f>
        <v>0</v>
      </c>
      <c r="AO97" s="122"/>
      <c r="AP97" s="122"/>
      <c r="AQ97" s="124" t="s">
        <v>83</v>
      </c>
      <c r="AR97" s="125"/>
      <c r="AS97" s="126">
        <v>0</v>
      </c>
      <c r="AT97" s="127">
        <f>ROUND(SUM(AV97:AW97),2)</f>
        <v>0</v>
      </c>
      <c r="AU97" s="128">
        <f>'19070-10XR-PA-03 - SO 03 ...'!P119</f>
        <v>0</v>
      </c>
      <c r="AV97" s="127">
        <f>'19070-10XR-PA-03 - SO 03 ...'!J33</f>
        <v>0</v>
      </c>
      <c r="AW97" s="127">
        <f>'19070-10XR-PA-03 - SO 03 ...'!J34</f>
        <v>0</v>
      </c>
      <c r="AX97" s="127">
        <f>'19070-10XR-PA-03 - SO 03 ...'!J35</f>
        <v>0</v>
      </c>
      <c r="AY97" s="127">
        <f>'19070-10XR-PA-03 - SO 03 ...'!J36</f>
        <v>0</v>
      </c>
      <c r="AZ97" s="127">
        <f>'19070-10XR-PA-03 - SO 03 ...'!F33</f>
        <v>0</v>
      </c>
      <c r="BA97" s="127">
        <f>'19070-10XR-PA-03 - SO 03 ...'!F34</f>
        <v>0</v>
      </c>
      <c r="BB97" s="127">
        <f>'19070-10XR-PA-03 - SO 03 ...'!F35</f>
        <v>0</v>
      </c>
      <c r="BC97" s="127">
        <f>'19070-10XR-PA-03 - SO 03 ...'!F36</f>
        <v>0</v>
      </c>
      <c r="BD97" s="129">
        <f>'19070-10XR-PA-03 - SO 03 ...'!F37</f>
        <v>0</v>
      </c>
      <c r="BE97" s="7"/>
      <c r="BT97" s="130" t="s">
        <v>84</v>
      </c>
      <c r="BV97" s="130" t="s">
        <v>78</v>
      </c>
      <c r="BW97" s="130" t="s">
        <v>92</v>
      </c>
      <c r="BX97" s="130" t="s">
        <v>5</v>
      </c>
      <c r="CL97" s="130" t="s">
        <v>1</v>
      </c>
      <c r="CM97" s="130" t="s">
        <v>86</v>
      </c>
    </row>
    <row r="98" spans="1:91" s="7" customFormat="1" ht="37.5" customHeight="1">
      <c r="A98" s="118" t="s">
        <v>80</v>
      </c>
      <c r="B98" s="119"/>
      <c r="C98" s="120"/>
      <c r="D98" s="121" t="s">
        <v>93</v>
      </c>
      <c r="E98" s="121"/>
      <c r="F98" s="121"/>
      <c r="G98" s="121"/>
      <c r="H98" s="121"/>
      <c r="I98" s="122"/>
      <c r="J98" s="121" t="s">
        <v>94</v>
      </c>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3">
        <f>'19070-10XR-PA-04 - SO 04 ...'!J30</f>
        <v>0</v>
      </c>
      <c r="AH98" s="122"/>
      <c r="AI98" s="122"/>
      <c r="AJ98" s="122"/>
      <c r="AK98" s="122"/>
      <c r="AL98" s="122"/>
      <c r="AM98" s="122"/>
      <c r="AN98" s="123">
        <f>SUM(AG98,AT98)</f>
        <v>0</v>
      </c>
      <c r="AO98" s="122"/>
      <c r="AP98" s="122"/>
      <c r="AQ98" s="124" t="s">
        <v>83</v>
      </c>
      <c r="AR98" s="125"/>
      <c r="AS98" s="126">
        <v>0</v>
      </c>
      <c r="AT98" s="127">
        <f>ROUND(SUM(AV98:AW98),2)</f>
        <v>0</v>
      </c>
      <c r="AU98" s="128">
        <f>'19070-10XR-PA-04 - SO 04 ...'!P118</f>
        <v>0</v>
      </c>
      <c r="AV98" s="127">
        <f>'19070-10XR-PA-04 - SO 04 ...'!J33</f>
        <v>0</v>
      </c>
      <c r="AW98" s="127">
        <f>'19070-10XR-PA-04 - SO 04 ...'!J34</f>
        <v>0</v>
      </c>
      <c r="AX98" s="127">
        <f>'19070-10XR-PA-04 - SO 04 ...'!J35</f>
        <v>0</v>
      </c>
      <c r="AY98" s="127">
        <f>'19070-10XR-PA-04 - SO 04 ...'!J36</f>
        <v>0</v>
      </c>
      <c r="AZ98" s="127">
        <f>'19070-10XR-PA-04 - SO 04 ...'!F33</f>
        <v>0</v>
      </c>
      <c r="BA98" s="127">
        <f>'19070-10XR-PA-04 - SO 04 ...'!F34</f>
        <v>0</v>
      </c>
      <c r="BB98" s="127">
        <f>'19070-10XR-PA-04 - SO 04 ...'!F35</f>
        <v>0</v>
      </c>
      <c r="BC98" s="127">
        <f>'19070-10XR-PA-04 - SO 04 ...'!F36</f>
        <v>0</v>
      </c>
      <c r="BD98" s="129">
        <f>'19070-10XR-PA-04 - SO 04 ...'!F37</f>
        <v>0</v>
      </c>
      <c r="BE98" s="7"/>
      <c r="BT98" s="130" t="s">
        <v>84</v>
      </c>
      <c r="BV98" s="130" t="s">
        <v>78</v>
      </c>
      <c r="BW98" s="130" t="s">
        <v>95</v>
      </c>
      <c r="BX98" s="130" t="s">
        <v>5</v>
      </c>
      <c r="CL98" s="130" t="s">
        <v>1</v>
      </c>
      <c r="CM98" s="130" t="s">
        <v>86</v>
      </c>
    </row>
    <row r="99" spans="1:91" s="7" customFormat="1" ht="37.5" customHeight="1">
      <c r="A99" s="118" t="s">
        <v>80</v>
      </c>
      <c r="B99" s="119"/>
      <c r="C99" s="120"/>
      <c r="D99" s="121" t="s">
        <v>96</v>
      </c>
      <c r="E99" s="121"/>
      <c r="F99" s="121"/>
      <c r="G99" s="121"/>
      <c r="H99" s="121"/>
      <c r="I99" s="122"/>
      <c r="J99" s="121" t="s">
        <v>97</v>
      </c>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3">
        <f>'19070-10XR-PA-05 - SO 05 ...'!J30</f>
        <v>0</v>
      </c>
      <c r="AH99" s="122"/>
      <c r="AI99" s="122"/>
      <c r="AJ99" s="122"/>
      <c r="AK99" s="122"/>
      <c r="AL99" s="122"/>
      <c r="AM99" s="122"/>
      <c r="AN99" s="123">
        <f>SUM(AG99,AT99)</f>
        <v>0</v>
      </c>
      <c r="AO99" s="122"/>
      <c r="AP99" s="122"/>
      <c r="AQ99" s="124" t="s">
        <v>83</v>
      </c>
      <c r="AR99" s="125"/>
      <c r="AS99" s="126">
        <v>0</v>
      </c>
      <c r="AT99" s="127">
        <f>ROUND(SUM(AV99:AW99),2)</f>
        <v>0</v>
      </c>
      <c r="AU99" s="128">
        <f>'19070-10XR-PA-05 - SO 05 ...'!P119</f>
        <v>0</v>
      </c>
      <c r="AV99" s="127">
        <f>'19070-10XR-PA-05 - SO 05 ...'!J33</f>
        <v>0</v>
      </c>
      <c r="AW99" s="127">
        <f>'19070-10XR-PA-05 - SO 05 ...'!J34</f>
        <v>0</v>
      </c>
      <c r="AX99" s="127">
        <f>'19070-10XR-PA-05 - SO 05 ...'!J35</f>
        <v>0</v>
      </c>
      <c r="AY99" s="127">
        <f>'19070-10XR-PA-05 - SO 05 ...'!J36</f>
        <v>0</v>
      </c>
      <c r="AZ99" s="127">
        <f>'19070-10XR-PA-05 - SO 05 ...'!F33</f>
        <v>0</v>
      </c>
      <c r="BA99" s="127">
        <f>'19070-10XR-PA-05 - SO 05 ...'!F34</f>
        <v>0</v>
      </c>
      <c r="BB99" s="127">
        <f>'19070-10XR-PA-05 - SO 05 ...'!F35</f>
        <v>0</v>
      </c>
      <c r="BC99" s="127">
        <f>'19070-10XR-PA-05 - SO 05 ...'!F36</f>
        <v>0</v>
      </c>
      <c r="BD99" s="129">
        <f>'19070-10XR-PA-05 - SO 05 ...'!F37</f>
        <v>0</v>
      </c>
      <c r="BE99" s="7"/>
      <c r="BT99" s="130" t="s">
        <v>84</v>
      </c>
      <c r="BV99" s="130" t="s">
        <v>78</v>
      </c>
      <c r="BW99" s="130" t="s">
        <v>98</v>
      </c>
      <c r="BX99" s="130" t="s">
        <v>5</v>
      </c>
      <c r="CL99" s="130" t="s">
        <v>1</v>
      </c>
      <c r="CM99" s="130" t="s">
        <v>86</v>
      </c>
    </row>
    <row r="100" spans="1:91" s="7" customFormat="1" ht="37.5" customHeight="1">
      <c r="A100" s="118" t="s">
        <v>80</v>
      </c>
      <c r="B100" s="119"/>
      <c r="C100" s="120"/>
      <c r="D100" s="121" t="s">
        <v>99</v>
      </c>
      <c r="E100" s="121"/>
      <c r="F100" s="121"/>
      <c r="G100" s="121"/>
      <c r="H100" s="121"/>
      <c r="I100" s="122"/>
      <c r="J100" s="121" t="s">
        <v>100</v>
      </c>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3">
        <f>'19070-10XR-PA-06 - SO 06 ...'!J30</f>
        <v>0</v>
      </c>
      <c r="AH100" s="122"/>
      <c r="AI100" s="122"/>
      <c r="AJ100" s="122"/>
      <c r="AK100" s="122"/>
      <c r="AL100" s="122"/>
      <c r="AM100" s="122"/>
      <c r="AN100" s="123">
        <f>SUM(AG100,AT100)</f>
        <v>0</v>
      </c>
      <c r="AO100" s="122"/>
      <c r="AP100" s="122"/>
      <c r="AQ100" s="124" t="s">
        <v>83</v>
      </c>
      <c r="AR100" s="125"/>
      <c r="AS100" s="126">
        <v>0</v>
      </c>
      <c r="AT100" s="127">
        <f>ROUND(SUM(AV100:AW100),2)</f>
        <v>0</v>
      </c>
      <c r="AU100" s="128">
        <f>'19070-10XR-PA-06 - SO 06 ...'!P119</f>
        <v>0</v>
      </c>
      <c r="AV100" s="127">
        <f>'19070-10XR-PA-06 - SO 06 ...'!J33</f>
        <v>0</v>
      </c>
      <c r="AW100" s="127">
        <f>'19070-10XR-PA-06 - SO 06 ...'!J34</f>
        <v>0</v>
      </c>
      <c r="AX100" s="127">
        <f>'19070-10XR-PA-06 - SO 06 ...'!J35</f>
        <v>0</v>
      </c>
      <c r="AY100" s="127">
        <f>'19070-10XR-PA-06 - SO 06 ...'!J36</f>
        <v>0</v>
      </c>
      <c r="AZ100" s="127">
        <f>'19070-10XR-PA-06 - SO 06 ...'!F33</f>
        <v>0</v>
      </c>
      <c r="BA100" s="127">
        <f>'19070-10XR-PA-06 - SO 06 ...'!F34</f>
        <v>0</v>
      </c>
      <c r="BB100" s="127">
        <f>'19070-10XR-PA-06 - SO 06 ...'!F35</f>
        <v>0</v>
      </c>
      <c r="BC100" s="127">
        <f>'19070-10XR-PA-06 - SO 06 ...'!F36</f>
        <v>0</v>
      </c>
      <c r="BD100" s="129">
        <f>'19070-10XR-PA-06 - SO 06 ...'!F37</f>
        <v>0</v>
      </c>
      <c r="BE100" s="7"/>
      <c r="BT100" s="130" t="s">
        <v>84</v>
      </c>
      <c r="BV100" s="130" t="s">
        <v>78</v>
      </c>
      <c r="BW100" s="130" t="s">
        <v>101</v>
      </c>
      <c r="BX100" s="130" t="s">
        <v>5</v>
      </c>
      <c r="CL100" s="130" t="s">
        <v>1</v>
      </c>
      <c r="CM100" s="130" t="s">
        <v>86</v>
      </c>
    </row>
    <row r="101" spans="1:91" s="7" customFormat="1" ht="37.5" customHeight="1">
      <c r="A101" s="118" t="s">
        <v>80</v>
      </c>
      <c r="B101" s="119"/>
      <c r="C101" s="120"/>
      <c r="D101" s="121" t="s">
        <v>102</v>
      </c>
      <c r="E101" s="121"/>
      <c r="F101" s="121"/>
      <c r="G101" s="121"/>
      <c r="H101" s="121"/>
      <c r="I101" s="122"/>
      <c r="J101" s="121" t="s">
        <v>103</v>
      </c>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3">
        <f>'19070-10XR-PA-07 - SO 07 ...'!J30</f>
        <v>0</v>
      </c>
      <c r="AH101" s="122"/>
      <c r="AI101" s="122"/>
      <c r="AJ101" s="122"/>
      <c r="AK101" s="122"/>
      <c r="AL101" s="122"/>
      <c r="AM101" s="122"/>
      <c r="AN101" s="123">
        <f>SUM(AG101,AT101)</f>
        <v>0</v>
      </c>
      <c r="AO101" s="122"/>
      <c r="AP101" s="122"/>
      <c r="AQ101" s="124" t="s">
        <v>83</v>
      </c>
      <c r="AR101" s="125"/>
      <c r="AS101" s="126">
        <v>0</v>
      </c>
      <c r="AT101" s="127">
        <f>ROUND(SUM(AV101:AW101),2)</f>
        <v>0</v>
      </c>
      <c r="AU101" s="128">
        <f>'19070-10XR-PA-07 - SO 07 ...'!P119</f>
        <v>0</v>
      </c>
      <c r="AV101" s="127">
        <f>'19070-10XR-PA-07 - SO 07 ...'!J33</f>
        <v>0</v>
      </c>
      <c r="AW101" s="127">
        <f>'19070-10XR-PA-07 - SO 07 ...'!J34</f>
        <v>0</v>
      </c>
      <c r="AX101" s="127">
        <f>'19070-10XR-PA-07 - SO 07 ...'!J35</f>
        <v>0</v>
      </c>
      <c r="AY101" s="127">
        <f>'19070-10XR-PA-07 - SO 07 ...'!J36</f>
        <v>0</v>
      </c>
      <c r="AZ101" s="127">
        <f>'19070-10XR-PA-07 - SO 07 ...'!F33</f>
        <v>0</v>
      </c>
      <c r="BA101" s="127">
        <f>'19070-10XR-PA-07 - SO 07 ...'!F34</f>
        <v>0</v>
      </c>
      <c r="BB101" s="127">
        <f>'19070-10XR-PA-07 - SO 07 ...'!F35</f>
        <v>0</v>
      </c>
      <c r="BC101" s="127">
        <f>'19070-10XR-PA-07 - SO 07 ...'!F36</f>
        <v>0</v>
      </c>
      <c r="BD101" s="129">
        <f>'19070-10XR-PA-07 - SO 07 ...'!F37</f>
        <v>0</v>
      </c>
      <c r="BE101" s="7"/>
      <c r="BT101" s="130" t="s">
        <v>84</v>
      </c>
      <c r="BV101" s="130" t="s">
        <v>78</v>
      </c>
      <c r="BW101" s="130" t="s">
        <v>104</v>
      </c>
      <c r="BX101" s="130" t="s">
        <v>5</v>
      </c>
      <c r="CL101" s="130" t="s">
        <v>1</v>
      </c>
      <c r="CM101" s="130" t="s">
        <v>86</v>
      </c>
    </row>
    <row r="102" spans="1:91" s="7" customFormat="1" ht="37.5" customHeight="1">
      <c r="A102" s="7"/>
      <c r="B102" s="119"/>
      <c r="C102" s="120"/>
      <c r="D102" s="121" t="s">
        <v>105</v>
      </c>
      <c r="E102" s="121"/>
      <c r="F102" s="121"/>
      <c r="G102" s="121"/>
      <c r="H102" s="121"/>
      <c r="I102" s="122"/>
      <c r="J102" s="121" t="s">
        <v>106</v>
      </c>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31">
        <f>ROUND(SUM(AG103:AG106),2)</f>
        <v>0</v>
      </c>
      <c r="AH102" s="122"/>
      <c r="AI102" s="122"/>
      <c r="AJ102" s="122"/>
      <c r="AK102" s="122"/>
      <c r="AL102" s="122"/>
      <c r="AM102" s="122"/>
      <c r="AN102" s="123">
        <f>SUM(AG102,AT102)</f>
        <v>0</v>
      </c>
      <c r="AO102" s="122"/>
      <c r="AP102" s="122"/>
      <c r="AQ102" s="124" t="s">
        <v>83</v>
      </c>
      <c r="AR102" s="125"/>
      <c r="AS102" s="126">
        <f>ROUND(SUM(AS103:AS106),2)</f>
        <v>0</v>
      </c>
      <c r="AT102" s="127">
        <f>ROUND(SUM(AV102:AW102),2)</f>
        <v>0</v>
      </c>
      <c r="AU102" s="128">
        <f>ROUND(SUM(AU103:AU106),5)</f>
        <v>0</v>
      </c>
      <c r="AV102" s="127">
        <f>ROUND(AZ102*L29,2)</f>
        <v>0</v>
      </c>
      <c r="AW102" s="127">
        <f>ROUND(BA102*L30,2)</f>
        <v>0</v>
      </c>
      <c r="AX102" s="127">
        <f>ROUND(BB102*L29,2)</f>
        <v>0</v>
      </c>
      <c r="AY102" s="127">
        <f>ROUND(BC102*L30,2)</f>
        <v>0</v>
      </c>
      <c r="AZ102" s="127">
        <f>ROUND(SUM(AZ103:AZ106),2)</f>
        <v>0</v>
      </c>
      <c r="BA102" s="127">
        <f>ROUND(SUM(BA103:BA106),2)</f>
        <v>0</v>
      </c>
      <c r="BB102" s="127">
        <f>ROUND(SUM(BB103:BB106),2)</f>
        <v>0</v>
      </c>
      <c r="BC102" s="127">
        <f>ROUND(SUM(BC103:BC106),2)</f>
        <v>0</v>
      </c>
      <c r="BD102" s="129">
        <f>ROUND(SUM(BD103:BD106),2)</f>
        <v>0</v>
      </c>
      <c r="BE102" s="7"/>
      <c r="BS102" s="130" t="s">
        <v>75</v>
      </c>
      <c r="BT102" s="130" t="s">
        <v>84</v>
      </c>
      <c r="BU102" s="130" t="s">
        <v>77</v>
      </c>
      <c r="BV102" s="130" t="s">
        <v>78</v>
      </c>
      <c r="BW102" s="130" t="s">
        <v>107</v>
      </c>
      <c r="BX102" s="130" t="s">
        <v>5</v>
      </c>
      <c r="CL102" s="130" t="s">
        <v>1</v>
      </c>
      <c r="CM102" s="130" t="s">
        <v>86</v>
      </c>
    </row>
    <row r="103" spans="1:90" s="4" customFormat="1" ht="35.25" customHeight="1">
      <c r="A103" s="118" t="s">
        <v>80</v>
      </c>
      <c r="B103" s="69"/>
      <c r="C103" s="132"/>
      <c r="D103" s="132"/>
      <c r="E103" s="133" t="s">
        <v>108</v>
      </c>
      <c r="F103" s="133"/>
      <c r="G103" s="133"/>
      <c r="H103" s="133"/>
      <c r="I103" s="133"/>
      <c r="J103" s="132"/>
      <c r="K103" s="133" t="s">
        <v>109</v>
      </c>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4">
        <f>'19070-10XR-PA-08.1 - SO 0...'!J32</f>
        <v>0</v>
      </c>
      <c r="AH103" s="132"/>
      <c r="AI103" s="132"/>
      <c r="AJ103" s="132"/>
      <c r="AK103" s="132"/>
      <c r="AL103" s="132"/>
      <c r="AM103" s="132"/>
      <c r="AN103" s="134">
        <f>SUM(AG103,AT103)</f>
        <v>0</v>
      </c>
      <c r="AO103" s="132"/>
      <c r="AP103" s="132"/>
      <c r="AQ103" s="135" t="s">
        <v>110</v>
      </c>
      <c r="AR103" s="71"/>
      <c r="AS103" s="136">
        <v>0</v>
      </c>
      <c r="AT103" s="137">
        <f>ROUND(SUM(AV103:AW103),2)</f>
        <v>0</v>
      </c>
      <c r="AU103" s="138">
        <f>'19070-10XR-PA-08.1 - SO 0...'!P122</f>
        <v>0</v>
      </c>
      <c r="AV103" s="137">
        <f>'19070-10XR-PA-08.1 - SO 0...'!J35</f>
        <v>0</v>
      </c>
      <c r="AW103" s="137">
        <f>'19070-10XR-PA-08.1 - SO 0...'!J36</f>
        <v>0</v>
      </c>
      <c r="AX103" s="137">
        <f>'19070-10XR-PA-08.1 - SO 0...'!J37</f>
        <v>0</v>
      </c>
      <c r="AY103" s="137">
        <f>'19070-10XR-PA-08.1 - SO 0...'!J38</f>
        <v>0</v>
      </c>
      <c r="AZ103" s="137">
        <f>'19070-10XR-PA-08.1 - SO 0...'!F35</f>
        <v>0</v>
      </c>
      <c r="BA103" s="137">
        <f>'19070-10XR-PA-08.1 - SO 0...'!F36</f>
        <v>0</v>
      </c>
      <c r="BB103" s="137">
        <f>'19070-10XR-PA-08.1 - SO 0...'!F37</f>
        <v>0</v>
      </c>
      <c r="BC103" s="137">
        <f>'19070-10XR-PA-08.1 - SO 0...'!F38</f>
        <v>0</v>
      </c>
      <c r="BD103" s="139">
        <f>'19070-10XR-PA-08.1 - SO 0...'!F39</f>
        <v>0</v>
      </c>
      <c r="BE103" s="4"/>
      <c r="BT103" s="140" t="s">
        <v>86</v>
      </c>
      <c r="BV103" s="140" t="s">
        <v>78</v>
      </c>
      <c r="BW103" s="140" t="s">
        <v>111</v>
      </c>
      <c r="BX103" s="140" t="s">
        <v>107</v>
      </c>
      <c r="CL103" s="140" t="s">
        <v>1</v>
      </c>
    </row>
    <row r="104" spans="1:90" s="4" customFormat="1" ht="35.25" customHeight="1">
      <c r="A104" s="118" t="s">
        <v>80</v>
      </c>
      <c r="B104" s="69"/>
      <c r="C104" s="132"/>
      <c r="D104" s="132"/>
      <c r="E104" s="133" t="s">
        <v>112</v>
      </c>
      <c r="F104" s="133"/>
      <c r="G104" s="133"/>
      <c r="H104" s="133"/>
      <c r="I104" s="133"/>
      <c r="J104" s="132"/>
      <c r="K104" s="133" t="s">
        <v>113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4">
        <f>'19070-10XR-PA-08.2 - SO 0...'!J32</f>
        <v>0</v>
      </c>
      <c r="AH104" s="132"/>
      <c r="AI104" s="132"/>
      <c r="AJ104" s="132"/>
      <c r="AK104" s="132"/>
      <c r="AL104" s="132"/>
      <c r="AM104" s="132"/>
      <c r="AN104" s="134">
        <f>SUM(AG104,AT104)</f>
        <v>0</v>
      </c>
      <c r="AO104" s="132"/>
      <c r="AP104" s="132"/>
      <c r="AQ104" s="135" t="s">
        <v>110</v>
      </c>
      <c r="AR104" s="71"/>
      <c r="AS104" s="136">
        <v>0</v>
      </c>
      <c r="AT104" s="137">
        <f>ROUND(SUM(AV104:AW104),2)</f>
        <v>0</v>
      </c>
      <c r="AU104" s="138">
        <f>'19070-10XR-PA-08.2 - SO 0...'!P122</f>
        <v>0</v>
      </c>
      <c r="AV104" s="137">
        <f>'19070-10XR-PA-08.2 - SO 0...'!J35</f>
        <v>0</v>
      </c>
      <c r="AW104" s="137">
        <f>'19070-10XR-PA-08.2 - SO 0...'!J36</f>
        <v>0</v>
      </c>
      <c r="AX104" s="137">
        <f>'19070-10XR-PA-08.2 - SO 0...'!J37</f>
        <v>0</v>
      </c>
      <c r="AY104" s="137">
        <f>'19070-10XR-PA-08.2 - SO 0...'!J38</f>
        <v>0</v>
      </c>
      <c r="AZ104" s="137">
        <f>'19070-10XR-PA-08.2 - SO 0...'!F35</f>
        <v>0</v>
      </c>
      <c r="BA104" s="137">
        <f>'19070-10XR-PA-08.2 - SO 0...'!F36</f>
        <v>0</v>
      </c>
      <c r="BB104" s="137">
        <f>'19070-10XR-PA-08.2 - SO 0...'!F37</f>
        <v>0</v>
      </c>
      <c r="BC104" s="137">
        <f>'19070-10XR-PA-08.2 - SO 0...'!F38</f>
        <v>0</v>
      </c>
      <c r="BD104" s="139">
        <f>'19070-10XR-PA-08.2 - SO 0...'!F39</f>
        <v>0</v>
      </c>
      <c r="BE104" s="4"/>
      <c r="BT104" s="140" t="s">
        <v>86</v>
      </c>
      <c r="BV104" s="140" t="s">
        <v>78</v>
      </c>
      <c r="BW104" s="140" t="s">
        <v>114</v>
      </c>
      <c r="BX104" s="140" t="s">
        <v>107</v>
      </c>
      <c r="CL104" s="140" t="s">
        <v>1</v>
      </c>
    </row>
    <row r="105" spans="1:90" s="4" customFormat="1" ht="35.25" customHeight="1">
      <c r="A105" s="118" t="s">
        <v>80</v>
      </c>
      <c r="B105" s="69"/>
      <c r="C105" s="132"/>
      <c r="D105" s="132"/>
      <c r="E105" s="133" t="s">
        <v>115</v>
      </c>
      <c r="F105" s="133"/>
      <c r="G105" s="133"/>
      <c r="H105" s="133"/>
      <c r="I105" s="133"/>
      <c r="J105" s="132"/>
      <c r="K105" s="133" t="s">
        <v>116</v>
      </c>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4">
        <f>'19070-10XR-PA-08.3 - SO 0...'!J32</f>
        <v>0</v>
      </c>
      <c r="AH105" s="132"/>
      <c r="AI105" s="132"/>
      <c r="AJ105" s="132"/>
      <c r="AK105" s="132"/>
      <c r="AL105" s="132"/>
      <c r="AM105" s="132"/>
      <c r="AN105" s="134">
        <f>SUM(AG105,AT105)</f>
        <v>0</v>
      </c>
      <c r="AO105" s="132"/>
      <c r="AP105" s="132"/>
      <c r="AQ105" s="135" t="s">
        <v>110</v>
      </c>
      <c r="AR105" s="71"/>
      <c r="AS105" s="136">
        <v>0</v>
      </c>
      <c r="AT105" s="137">
        <f>ROUND(SUM(AV105:AW105),2)</f>
        <v>0</v>
      </c>
      <c r="AU105" s="138">
        <f>'19070-10XR-PA-08.3 - SO 0...'!P122</f>
        <v>0</v>
      </c>
      <c r="AV105" s="137">
        <f>'19070-10XR-PA-08.3 - SO 0...'!J35</f>
        <v>0</v>
      </c>
      <c r="AW105" s="137">
        <f>'19070-10XR-PA-08.3 - SO 0...'!J36</f>
        <v>0</v>
      </c>
      <c r="AX105" s="137">
        <f>'19070-10XR-PA-08.3 - SO 0...'!J37</f>
        <v>0</v>
      </c>
      <c r="AY105" s="137">
        <f>'19070-10XR-PA-08.3 - SO 0...'!J38</f>
        <v>0</v>
      </c>
      <c r="AZ105" s="137">
        <f>'19070-10XR-PA-08.3 - SO 0...'!F35</f>
        <v>0</v>
      </c>
      <c r="BA105" s="137">
        <f>'19070-10XR-PA-08.3 - SO 0...'!F36</f>
        <v>0</v>
      </c>
      <c r="BB105" s="137">
        <f>'19070-10XR-PA-08.3 - SO 0...'!F37</f>
        <v>0</v>
      </c>
      <c r="BC105" s="137">
        <f>'19070-10XR-PA-08.3 - SO 0...'!F38</f>
        <v>0</v>
      </c>
      <c r="BD105" s="139">
        <f>'19070-10XR-PA-08.3 - SO 0...'!F39</f>
        <v>0</v>
      </c>
      <c r="BE105" s="4"/>
      <c r="BT105" s="140" t="s">
        <v>86</v>
      </c>
      <c r="BV105" s="140" t="s">
        <v>78</v>
      </c>
      <c r="BW105" s="140" t="s">
        <v>117</v>
      </c>
      <c r="BX105" s="140" t="s">
        <v>107</v>
      </c>
      <c r="CL105" s="140" t="s">
        <v>1</v>
      </c>
    </row>
    <row r="106" spans="1:90" s="4" customFormat="1" ht="35.25" customHeight="1">
      <c r="A106" s="118" t="s">
        <v>80</v>
      </c>
      <c r="B106" s="69"/>
      <c r="C106" s="132"/>
      <c r="D106" s="132"/>
      <c r="E106" s="133" t="s">
        <v>118</v>
      </c>
      <c r="F106" s="133"/>
      <c r="G106" s="133"/>
      <c r="H106" s="133"/>
      <c r="I106" s="133"/>
      <c r="J106" s="132"/>
      <c r="K106" s="133" t="s">
        <v>119</v>
      </c>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4">
        <f>'19070-10XR-PA-08.4 - SO 0...'!J32</f>
        <v>0</v>
      </c>
      <c r="AH106" s="132"/>
      <c r="AI106" s="132"/>
      <c r="AJ106" s="132"/>
      <c r="AK106" s="132"/>
      <c r="AL106" s="132"/>
      <c r="AM106" s="132"/>
      <c r="AN106" s="134">
        <f>SUM(AG106,AT106)</f>
        <v>0</v>
      </c>
      <c r="AO106" s="132"/>
      <c r="AP106" s="132"/>
      <c r="AQ106" s="135" t="s">
        <v>110</v>
      </c>
      <c r="AR106" s="71"/>
      <c r="AS106" s="136">
        <v>0</v>
      </c>
      <c r="AT106" s="137">
        <f>ROUND(SUM(AV106:AW106),2)</f>
        <v>0</v>
      </c>
      <c r="AU106" s="138">
        <f>'19070-10XR-PA-08.4 - SO 0...'!P122</f>
        <v>0</v>
      </c>
      <c r="AV106" s="137">
        <f>'19070-10XR-PA-08.4 - SO 0...'!J35</f>
        <v>0</v>
      </c>
      <c r="AW106" s="137">
        <f>'19070-10XR-PA-08.4 - SO 0...'!J36</f>
        <v>0</v>
      </c>
      <c r="AX106" s="137">
        <f>'19070-10XR-PA-08.4 - SO 0...'!J37</f>
        <v>0</v>
      </c>
      <c r="AY106" s="137">
        <f>'19070-10XR-PA-08.4 - SO 0...'!J38</f>
        <v>0</v>
      </c>
      <c r="AZ106" s="137">
        <f>'19070-10XR-PA-08.4 - SO 0...'!F35</f>
        <v>0</v>
      </c>
      <c r="BA106" s="137">
        <f>'19070-10XR-PA-08.4 - SO 0...'!F36</f>
        <v>0</v>
      </c>
      <c r="BB106" s="137">
        <f>'19070-10XR-PA-08.4 - SO 0...'!F37</f>
        <v>0</v>
      </c>
      <c r="BC106" s="137">
        <f>'19070-10XR-PA-08.4 - SO 0...'!F38</f>
        <v>0</v>
      </c>
      <c r="BD106" s="139">
        <f>'19070-10XR-PA-08.4 - SO 0...'!F39</f>
        <v>0</v>
      </c>
      <c r="BE106" s="4"/>
      <c r="BT106" s="140" t="s">
        <v>86</v>
      </c>
      <c r="BV106" s="140" t="s">
        <v>78</v>
      </c>
      <c r="BW106" s="140" t="s">
        <v>120</v>
      </c>
      <c r="BX106" s="140" t="s">
        <v>107</v>
      </c>
      <c r="CL106" s="140" t="s">
        <v>1</v>
      </c>
    </row>
    <row r="107" spans="1:91" s="7" customFormat="1" ht="37.5" customHeight="1">
      <c r="A107" s="118" t="s">
        <v>80</v>
      </c>
      <c r="B107" s="119"/>
      <c r="C107" s="120"/>
      <c r="D107" s="121" t="s">
        <v>121</v>
      </c>
      <c r="E107" s="121"/>
      <c r="F107" s="121"/>
      <c r="G107" s="121"/>
      <c r="H107" s="121"/>
      <c r="I107" s="122"/>
      <c r="J107" s="121" t="s">
        <v>122</v>
      </c>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3">
        <f>'19070-10XR-PA-09 - VRN'!J30</f>
        <v>0</v>
      </c>
      <c r="AH107" s="122"/>
      <c r="AI107" s="122"/>
      <c r="AJ107" s="122"/>
      <c r="AK107" s="122"/>
      <c r="AL107" s="122"/>
      <c r="AM107" s="122"/>
      <c r="AN107" s="123">
        <f>SUM(AG107,AT107)</f>
        <v>0</v>
      </c>
      <c r="AO107" s="122"/>
      <c r="AP107" s="122"/>
      <c r="AQ107" s="124" t="s">
        <v>83</v>
      </c>
      <c r="AR107" s="125"/>
      <c r="AS107" s="141">
        <v>0</v>
      </c>
      <c r="AT107" s="142">
        <f>ROUND(SUM(AV107:AW107),2)</f>
        <v>0</v>
      </c>
      <c r="AU107" s="143">
        <f>'19070-10XR-PA-09 - VRN'!P118</f>
        <v>0</v>
      </c>
      <c r="AV107" s="142">
        <f>'19070-10XR-PA-09 - VRN'!J33</f>
        <v>0</v>
      </c>
      <c r="AW107" s="142">
        <f>'19070-10XR-PA-09 - VRN'!J34</f>
        <v>0</v>
      </c>
      <c r="AX107" s="142">
        <f>'19070-10XR-PA-09 - VRN'!J35</f>
        <v>0</v>
      </c>
      <c r="AY107" s="142">
        <f>'19070-10XR-PA-09 - VRN'!J36</f>
        <v>0</v>
      </c>
      <c r="AZ107" s="142">
        <f>'19070-10XR-PA-09 - VRN'!F33</f>
        <v>0</v>
      </c>
      <c r="BA107" s="142">
        <f>'19070-10XR-PA-09 - VRN'!F34</f>
        <v>0</v>
      </c>
      <c r="BB107" s="142">
        <f>'19070-10XR-PA-09 - VRN'!F35</f>
        <v>0</v>
      </c>
      <c r="BC107" s="142">
        <f>'19070-10XR-PA-09 - VRN'!F36</f>
        <v>0</v>
      </c>
      <c r="BD107" s="144">
        <f>'19070-10XR-PA-09 - VRN'!F37</f>
        <v>0</v>
      </c>
      <c r="BE107" s="7"/>
      <c r="BT107" s="130" t="s">
        <v>84</v>
      </c>
      <c r="BV107" s="130" t="s">
        <v>78</v>
      </c>
      <c r="BW107" s="130" t="s">
        <v>123</v>
      </c>
      <c r="BX107" s="130" t="s">
        <v>5</v>
      </c>
      <c r="CL107" s="130" t="s">
        <v>1</v>
      </c>
      <c r="CM107" s="130" t="s">
        <v>86</v>
      </c>
    </row>
    <row r="108" spans="1:57" s="2" customFormat="1" ht="30" customHeight="1">
      <c r="A108" s="37"/>
      <c r="B108" s="38"/>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43"/>
      <c r="AS108" s="37"/>
      <c r="AT108" s="37"/>
      <c r="AU108" s="37"/>
      <c r="AV108" s="37"/>
      <c r="AW108" s="37"/>
      <c r="AX108" s="37"/>
      <c r="AY108" s="37"/>
      <c r="AZ108" s="37"/>
      <c r="BA108" s="37"/>
      <c r="BB108" s="37"/>
      <c r="BC108" s="37"/>
      <c r="BD108" s="37"/>
      <c r="BE108" s="37"/>
    </row>
    <row r="109" spans="1:57" s="2" customFormat="1" ht="6.95" customHeight="1">
      <c r="A109" s="37"/>
      <c r="B109" s="65"/>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43"/>
      <c r="AS109" s="37"/>
      <c r="AT109" s="37"/>
      <c r="AU109" s="37"/>
      <c r="AV109" s="37"/>
      <c r="AW109" s="37"/>
      <c r="AX109" s="37"/>
      <c r="AY109" s="37"/>
      <c r="AZ109" s="37"/>
      <c r="BA109" s="37"/>
      <c r="BB109" s="37"/>
      <c r="BC109" s="37"/>
      <c r="BD109" s="37"/>
      <c r="BE109" s="37"/>
    </row>
  </sheetData>
  <sheetProtection password="CDA2" sheet="1" objects="1" scenarios="1" formatColumns="0" formatRows="0"/>
  <mergeCells count="90">
    <mergeCell ref="C92:G92"/>
    <mergeCell ref="D97:H97"/>
    <mergeCell ref="D98:H98"/>
    <mergeCell ref="D96:H96"/>
    <mergeCell ref="D102:H102"/>
    <mergeCell ref="D95:H95"/>
    <mergeCell ref="D99:H99"/>
    <mergeCell ref="D101:H101"/>
    <mergeCell ref="D100:H100"/>
    <mergeCell ref="E104:I104"/>
    <mergeCell ref="E103:I103"/>
    <mergeCell ref="I92:AF92"/>
    <mergeCell ref="J97:AF97"/>
    <mergeCell ref="J99:AF99"/>
    <mergeCell ref="J101:AF101"/>
    <mergeCell ref="J102:AF102"/>
    <mergeCell ref="J95:AF95"/>
    <mergeCell ref="J96:AF96"/>
    <mergeCell ref="J98:AF98"/>
    <mergeCell ref="J100:AF100"/>
    <mergeCell ref="K103:AF103"/>
    <mergeCell ref="K104:AF104"/>
    <mergeCell ref="L85:AJ85"/>
    <mergeCell ref="E105:I105"/>
    <mergeCell ref="K105:AF105"/>
    <mergeCell ref="E106:I106"/>
    <mergeCell ref="K106:AF106"/>
    <mergeCell ref="D107:H107"/>
    <mergeCell ref="J107:AF107"/>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1:AM101"/>
    <mergeCell ref="AG97:AM97"/>
    <mergeCell ref="AG92:AM92"/>
    <mergeCell ref="AG103:AM103"/>
    <mergeCell ref="AG100:AM100"/>
    <mergeCell ref="AG99:AM99"/>
    <mergeCell ref="AG102:AM102"/>
    <mergeCell ref="AG98:AM98"/>
    <mergeCell ref="AG96:AM96"/>
    <mergeCell ref="AG104:AM104"/>
    <mergeCell ref="AG95:AM95"/>
    <mergeCell ref="AM90:AP90"/>
    <mergeCell ref="AM87:AN87"/>
    <mergeCell ref="AM89:AP89"/>
    <mergeCell ref="AN103:AP103"/>
    <mergeCell ref="AN104:AP104"/>
    <mergeCell ref="AN97:AP97"/>
    <mergeCell ref="AN101:AP101"/>
    <mergeCell ref="AN92:AP92"/>
    <mergeCell ref="AN100:AP100"/>
    <mergeCell ref="AN95:AP95"/>
    <mergeCell ref="AN99:AP99"/>
    <mergeCell ref="AN96:AP96"/>
    <mergeCell ref="AN102:AP102"/>
    <mergeCell ref="AN98:AP98"/>
    <mergeCell ref="AS89:AT91"/>
    <mergeCell ref="AN105:AP105"/>
    <mergeCell ref="AG105:AM105"/>
    <mergeCell ref="AN106:AP106"/>
    <mergeCell ref="AG106:AM106"/>
    <mergeCell ref="AN107:AP107"/>
    <mergeCell ref="AG107:AM107"/>
    <mergeCell ref="AG94:AM94"/>
    <mergeCell ref="AN94:AP94"/>
  </mergeCells>
  <hyperlinks>
    <hyperlink ref="A95" location="'19070-10XR-PA-01 - SO 01 ...'!C2" display="/"/>
    <hyperlink ref="A96" location="'19070-10XR-PA-02 - SO 02 ...'!C2" display="/"/>
    <hyperlink ref="A97" location="'19070-10XR-PA-03 - SO 03 ...'!C2" display="/"/>
    <hyperlink ref="A98" location="'19070-10XR-PA-04 - SO 04 ...'!C2" display="/"/>
    <hyperlink ref="A99" location="'19070-10XR-PA-05 - SO 05 ...'!C2" display="/"/>
    <hyperlink ref="A100" location="'19070-10XR-PA-06 - SO 06 ...'!C2" display="/"/>
    <hyperlink ref="A101" location="'19070-10XR-PA-07 - SO 07 ...'!C2" display="/"/>
    <hyperlink ref="A103" location="'19070-10XR-PA-08.1 - SO 0...'!C2" display="/"/>
    <hyperlink ref="A104" location="'19070-10XR-PA-08.2 - SO 0...'!C2" display="/"/>
    <hyperlink ref="A105" location="'19070-10XR-PA-08.3 - SO 0...'!C2" display="/"/>
    <hyperlink ref="A106" location="'19070-10XR-PA-08.4 - SO 0...'!C2" display="/"/>
    <hyperlink ref="A107" location="'19070-10XR-PA-09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6" t="s">
        <v>114</v>
      </c>
      <c r="AZ2" s="145" t="s">
        <v>838</v>
      </c>
      <c r="BA2" s="145" t="s">
        <v>1</v>
      </c>
      <c r="BB2" s="145" t="s">
        <v>1</v>
      </c>
      <c r="BC2" s="145" t="s">
        <v>189</v>
      </c>
      <c r="BD2" s="145" t="s">
        <v>86</v>
      </c>
    </row>
    <row r="3" spans="2:46" s="1" customFormat="1" ht="6.95" customHeight="1">
      <c r="B3" s="146"/>
      <c r="C3" s="147"/>
      <c r="D3" s="147"/>
      <c r="E3" s="147"/>
      <c r="F3" s="147"/>
      <c r="G3" s="147"/>
      <c r="H3" s="147"/>
      <c r="I3" s="147"/>
      <c r="J3" s="147"/>
      <c r="K3" s="147"/>
      <c r="L3" s="19"/>
      <c r="AT3" s="16" t="s">
        <v>86</v>
      </c>
    </row>
    <row r="4" spans="2:46" s="1" customFormat="1" ht="24.95" customHeight="1">
      <c r="B4" s="19"/>
      <c r="D4" s="148" t="s">
        <v>131</v>
      </c>
      <c r="L4" s="19"/>
      <c r="M4" s="149" t="s">
        <v>10</v>
      </c>
      <c r="AT4" s="16" t="s">
        <v>4</v>
      </c>
    </row>
    <row r="5" spans="2:12" s="1" customFormat="1" ht="6.95" customHeight="1">
      <c r="B5" s="19"/>
      <c r="L5" s="19"/>
    </row>
    <row r="6" spans="2:12" s="1" customFormat="1" ht="12" customHeight="1">
      <c r="B6" s="19"/>
      <c r="D6" s="150" t="s">
        <v>16</v>
      </c>
      <c r="L6" s="19"/>
    </row>
    <row r="7" spans="2:12" s="1" customFormat="1" ht="16.5" customHeight="1">
      <c r="B7" s="19"/>
      <c r="E7" s="151" t="str">
        <f>'Rekapitulace stavby'!K6</f>
        <v>Biocentrum Na Dvorských v k.ú. Vrbátky</v>
      </c>
      <c r="F7" s="150"/>
      <c r="G7" s="150"/>
      <c r="H7" s="150"/>
      <c r="L7" s="19"/>
    </row>
    <row r="8" spans="2:12" s="1" customFormat="1" ht="12" customHeight="1">
      <c r="B8" s="19"/>
      <c r="D8" s="150" t="s">
        <v>145</v>
      </c>
      <c r="L8" s="19"/>
    </row>
    <row r="9" spans="1:31" s="2" customFormat="1" ht="16.5" customHeight="1">
      <c r="A9" s="37"/>
      <c r="B9" s="43"/>
      <c r="C9" s="37"/>
      <c r="D9" s="37"/>
      <c r="E9" s="151" t="s">
        <v>622</v>
      </c>
      <c r="F9" s="37"/>
      <c r="G9" s="37"/>
      <c r="H9" s="37"/>
      <c r="I9" s="37"/>
      <c r="J9" s="37"/>
      <c r="K9" s="37"/>
      <c r="L9" s="62"/>
      <c r="S9" s="37"/>
      <c r="T9" s="37"/>
      <c r="U9" s="37"/>
      <c r="V9" s="37"/>
      <c r="W9" s="37"/>
      <c r="X9" s="37"/>
      <c r="Y9" s="37"/>
      <c r="Z9" s="37"/>
      <c r="AA9" s="37"/>
      <c r="AB9" s="37"/>
      <c r="AC9" s="37"/>
      <c r="AD9" s="37"/>
      <c r="AE9" s="37"/>
    </row>
    <row r="10" spans="1:31" s="2" customFormat="1" ht="12" customHeight="1">
      <c r="A10" s="37"/>
      <c r="B10" s="43"/>
      <c r="C10" s="37"/>
      <c r="D10" s="150" t="s">
        <v>623</v>
      </c>
      <c r="E10" s="37"/>
      <c r="F10" s="37"/>
      <c r="G10" s="37"/>
      <c r="H10" s="37"/>
      <c r="I10" s="37"/>
      <c r="J10" s="37"/>
      <c r="K10" s="37"/>
      <c r="L10" s="62"/>
      <c r="S10" s="37"/>
      <c r="T10" s="37"/>
      <c r="U10" s="37"/>
      <c r="V10" s="37"/>
      <c r="W10" s="37"/>
      <c r="X10" s="37"/>
      <c r="Y10" s="37"/>
      <c r="Z10" s="37"/>
      <c r="AA10" s="37"/>
      <c r="AB10" s="37"/>
      <c r="AC10" s="37"/>
      <c r="AD10" s="37"/>
      <c r="AE10" s="37"/>
    </row>
    <row r="11" spans="1:31" s="2" customFormat="1" ht="16.5" customHeight="1">
      <c r="A11" s="37"/>
      <c r="B11" s="43"/>
      <c r="C11" s="37"/>
      <c r="D11" s="37"/>
      <c r="E11" s="152" t="s">
        <v>839</v>
      </c>
      <c r="F11" s="37"/>
      <c r="G11" s="37"/>
      <c r="H11" s="37"/>
      <c r="I11" s="37"/>
      <c r="J11" s="37"/>
      <c r="K11" s="37"/>
      <c r="L11" s="62"/>
      <c r="S11" s="37"/>
      <c r="T11" s="37"/>
      <c r="U11" s="37"/>
      <c r="V11" s="37"/>
      <c r="W11" s="37"/>
      <c r="X11" s="37"/>
      <c r="Y11" s="37"/>
      <c r="Z11" s="37"/>
      <c r="AA11" s="37"/>
      <c r="AB11" s="37"/>
      <c r="AC11" s="37"/>
      <c r="AD11" s="37"/>
      <c r="AE11" s="37"/>
    </row>
    <row r="12" spans="1:31" s="2" customFormat="1" ht="12">
      <c r="A12" s="37"/>
      <c r="B12" s="43"/>
      <c r="C12" s="37"/>
      <c r="D12" s="37"/>
      <c r="E12" s="37"/>
      <c r="F12" s="37"/>
      <c r="G12" s="37"/>
      <c r="H12" s="37"/>
      <c r="I12" s="37"/>
      <c r="J12" s="37"/>
      <c r="K12" s="37"/>
      <c r="L12" s="62"/>
      <c r="S12" s="37"/>
      <c r="T12" s="37"/>
      <c r="U12" s="37"/>
      <c r="V12" s="37"/>
      <c r="W12" s="37"/>
      <c r="X12" s="37"/>
      <c r="Y12" s="37"/>
      <c r="Z12" s="37"/>
      <c r="AA12" s="37"/>
      <c r="AB12" s="37"/>
      <c r="AC12" s="37"/>
      <c r="AD12" s="37"/>
      <c r="AE12" s="37"/>
    </row>
    <row r="13" spans="1:31" s="2" customFormat="1" ht="12" customHeight="1">
      <c r="A13" s="37"/>
      <c r="B13" s="43"/>
      <c r="C13" s="37"/>
      <c r="D13" s="150" t="s">
        <v>18</v>
      </c>
      <c r="E13" s="37"/>
      <c r="F13" s="140" t="s">
        <v>1</v>
      </c>
      <c r="G13" s="37"/>
      <c r="H13" s="37"/>
      <c r="I13" s="150" t="s">
        <v>19</v>
      </c>
      <c r="J13" s="140" t="s">
        <v>1</v>
      </c>
      <c r="K13" s="37"/>
      <c r="L13" s="62"/>
      <c r="S13" s="37"/>
      <c r="T13" s="37"/>
      <c r="U13" s="37"/>
      <c r="V13" s="37"/>
      <c r="W13" s="37"/>
      <c r="X13" s="37"/>
      <c r="Y13" s="37"/>
      <c r="Z13" s="37"/>
      <c r="AA13" s="37"/>
      <c r="AB13" s="37"/>
      <c r="AC13" s="37"/>
      <c r="AD13" s="37"/>
      <c r="AE13" s="37"/>
    </row>
    <row r="14" spans="1:31" s="2" customFormat="1" ht="12" customHeight="1">
      <c r="A14" s="37"/>
      <c r="B14" s="43"/>
      <c r="C14" s="37"/>
      <c r="D14" s="150" t="s">
        <v>20</v>
      </c>
      <c r="E14" s="37"/>
      <c r="F14" s="140" t="s">
        <v>21</v>
      </c>
      <c r="G14" s="37"/>
      <c r="H14" s="37"/>
      <c r="I14" s="150" t="s">
        <v>22</v>
      </c>
      <c r="J14" s="153" t="str">
        <f>'Rekapitulace stavby'!AN8</f>
        <v>12. 1. 2021</v>
      </c>
      <c r="K14" s="37"/>
      <c r="L14" s="62"/>
      <c r="S14" s="37"/>
      <c r="T14" s="37"/>
      <c r="U14" s="37"/>
      <c r="V14" s="37"/>
      <c r="W14" s="37"/>
      <c r="X14" s="37"/>
      <c r="Y14" s="37"/>
      <c r="Z14" s="37"/>
      <c r="AA14" s="37"/>
      <c r="AB14" s="37"/>
      <c r="AC14" s="37"/>
      <c r="AD14" s="37"/>
      <c r="AE14" s="37"/>
    </row>
    <row r="15" spans="1:31" s="2" customFormat="1" ht="10.8" customHeight="1">
      <c r="A15" s="37"/>
      <c r="B15" s="43"/>
      <c r="C15" s="37"/>
      <c r="D15" s="37"/>
      <c r="E15" s="37"/>
      <c r="F15" s="37"/>
      <c r="G15" s="37"/>
      <c r="H15" s="37"/>
      <c r="I15" s="37"/>
      <c r="J15" s="37"/>
      <c r="K15" s="37"/>
      <c r="L15" s="62"/>
      <c r="S15" s="37"/>
      <c r="T15" s="37"/>
      <c r="U15" s="37"/>
      <c r="V15" s="37"/>
      <c r="W15" s="37"/>
      <c r="X15" s="37"/>
      <c r="Y15" s="37"/>
      <c r="Z15" s="37"/>
      <c r="AA15" s="37"/>
      <c r="AB15" s="37"/>
      <c r="AC15" s="37"/>
      <c r="AD15" s="37"/>
      <c r="AE15" s="37"/>
    </row>
    <row r="16" spans="1:31" s="2" customFormat="1" ht="12" customHeight="1">
      <c r="A16" s="37"/>
      <c r="B16" s="43"/>
      <c r="C16" s="37"/>
      <c r="D16" s="150" t="s">
        <v>24</v>
      </c>
      <c r="E16" s="37"/>
      <c r="F16" s="37"/>
      <c r="G16" s="37"/>
      <c r="H16" s="37"/>
      <c r="I16" s="150" t="s">
        <v>25</v>
      </c>
      <c r="J16" s="140" t="s">
        <v>1</v>
      </c>
      <c r="K16" s="37"/>
      <c r="L16" s="62"/>
      <c r="S16" s="37"/>
      <c r="T16" s="37"/>
      <c r="U16" s="37"/>
      <c r="V16" s="37"/>
      <c r="W16" s="37"/>
      <c r="X16" s="37"/>
      <c r="Y16" s="37"/>
      <c r="Z16" s="37"/>
      <c r="AA16" s="37"/>
      <c r="AB16" s="37"/>
      <c r="AC16" s="37"/>
      <c r="AD16" s="37"/>
      <c r="AE16" s="37"/>
    </row>
    <row r="17" spans="1:31" s="2" customFormat="1" ht="18" customHeight="1">
      <c r="A17" s="37"/>
      <c r="B17" s="43"/>
      <c r="C17" s="37"/>
      <c r="D17" s="37"/>
      <c r="E17" s="140" t="s">
        <v>26</v>
      </c>
      <c r="F17" s="37"/>
      <c r="G17" s="37"/>
      <c r="H17" s="37"/>
      <c r="I17" s="150" t="s">
        <v>27</v>
      </c>
      <c r="J17" s="140" t="s">
        <v>1</v>
      </c>
      <c r="K17" s="37"/>
      <c r="L17" s="62"/>
      <c r="S17" s="37"/>
      <c r="T17" s="37"/>
      <c r="U17" s="37"/>
      <c r="V17" s="37"/>
      <c r="W17" s="37"/>
      <c r="X17" s="37"/>
      <c r="Y17" s="37"/>
      <c r="Z17" s="37"/>
      <c r="AA17" s="37"/>
      <c r="AB17" s="37"/>
      <c r="AC17" s="37"/>
      <c r="AD17" s="37"/>
      <c r="AE17" s="37"/>
    </row>
    <row r="18" spans="1:31" s="2" customFormat="1" ht="6.95" customHeight="1">
      <c r="A18" s="37"/>
      <c r="B18" s="43"/>
      <c r="C18" s="37"/>
      <c r="D18" s="37"/>
      <c r="E18" s="37"/>
      <c r="F18" s="37"/>
      <c r="G18" s="37"/>
      <c r="H18" s="37"/>
      <c r="I18" s="37"/>
      <c r="J18" s="37"/>
      <c r="K18" s="37"/>
      <c r="L18" s="62"/>
      <c r="S18" s="37"/>
      <c r="T18" s="37"/>
      <c r="U18" s="37"/>
      <c r="V18" s="37"/>
      <c r="W18" s="37"/>
      <c r="X18" s="37"/>
      <c r="Y18" s="37"/>
      <c r="Z18" s="37"/>
      <c r="AA18" s="37"/>
      <c r="AB18" s="37"/>
      <c r="AC18" s="37"/>
      <c r="AD18" s="37"/>
      <c r="AE18" s="37"/>
    </row>
    <row r="19" spans="1:31" s="2" customFormat="1" ht="12" customHeight="1">
      <c r="A19" s="37"/>
      <c r="B19" s="43"/>
      <c r="C19" s="37"/>
      <c r="D19" s="150" t="s">
        <v>28</v>
      </c>
      <c r="E19" s="37"/>
      <c r="F19" s="37"/>
      <c r="G19" s="37"/>
      <c r="H19" s="37"/>
      <c r="I19" s="150" t="s">
        <v>25</v>
      </c>
      <c r="J19" s="32" t="str">
        <f>'Rekapitulace stavby'!AN13</f>
        <v>Vyplň údaj</v>
      </c>
      <c r="K19" s="37"/>
      <c r="L19" s="62"/>
      <c r="S19" s="37"/>
      <c r="T19" s="37"/>
      <c r="U19" s="37"/>
      <c r="V19" s="37"/>
      <c r="W19" s="37"/>
      <c r="X19" s="37"/>
      <c r="Y19" s="37"/>
      <c r="Z19" s="37"/>
      <c r="AA19" s="37"/>
      <c r="AB19" s="37"/>
      <c r="AC19" s="37"/>
      <c r="AD19" s="37"/>
      <c r="AE19" s="37"/>
    </row>
    <row r="20" spans="1:31" s="2" customFormat="1" ht="18" customHeight="1">
      <c r="A20" s="37"/>
      <c r="B20" s="43"/>
      <c r="C20" s="37"/>
      <c r="D20" s="37"/>
      <c r="E20" s="32" t="str">
        <f>'Rekapitulace stavby'!E14</f>
        <v>Vyplň údaj</v>
      </c>
      <c r="F20" s="140"/>
      <c r="G20" s="140"/>
      <c r="H20" s="140"/>
      <c r="I20" s="150" t="s">
        <v>27</v>
      </c>
      <c r="J20" s="32" t="str">
        <f>'Rekapitulace stavby'!AN14</f>
        <v>Vyplň údaj</v>
      </c>
      <c r="K20" s="37"/>
      <c r="L20" s="62"/>
      <c r="S20" s="37"/>
      <c r="T20" s="37"/>
      <c r="U20" s="37"/>
      <c r="V20" s="37"/>
      <c r="W20" s="37"/>
      <c r="X20" s="37"/>
      <c r="Y20" s="37"/>
      <c r="Z20" s="37"/>
      <c r="AA20" s="37"/>
      <c r="AB20" s="37"/>
      <c r="AC20" s="37"/>
      <c r="AD20" s="37"/>
      <c r="AE20" s="37"/>
    </row>
    <row r="21" spans="1:31" s="2" customFormat="1" ht="6.95" customHeight="1">
      <c r="A21" s="37"/>
      <c r="B21" s="43"/>
      <c r="C21" s="37"/>
      <c r="D21" s="37"/>
      <c r="E21" s="37"/>
      <c r="F21" s="37"/>
      <c r="G21" s="37"/>
      <c r="H21" s="37"/>
      <c r="I21" s="37"/>
      <c r="J21" s="37"/>
      <c r="K21" s="37"/>
      <c r="L21" s="62"/>
      <c r="S21" s="37"/>
      <c r="T21" s="37"/>
      <c r="U21" s="37"/>
      <c r="V21" s="37"/>
      <c r="W21" s="37"/>
      <c r="X21" s="37"/>
      <c r="Y21" s="37"/>
      <c r="Z21" s="37"/>
      <c r="AA21" s="37"/>
      <c r="AB21" s="37"/>
      <c r="AC21" s="37"/>
      <c r="AD21" s="37"/>
      <c r="AE21" s="37"/>
    </row>
    <row r="22" spans="1:31" s="2" customFormat="1" ht="12" customHeight="1">
      <c r="A22" s="37"/>
      <c r="B22" s="43"/>
      <c r="C22" s="37"/>
      <c r="D22" s="150" t="s">
        <v>30</v>
      </c>
      <c r="E22" s="37"/>
      <c r="F22" s="37"/>
      <c r="G22" s="37"/>
      <c r="H22" s="37"/>
      <c r="I22" s="150" t="s">
        <v>25</v>
      </c>
      <c r="J22" s="140" t="str">
        <f>IF('Rekapitulace stavby'!AN16="","",'Rekapitulace stavby'!AN16)</f>
        <v/>
      </c>
      <c r="K22" s="37"/>
      <c r="L22" s="62"/>
      <c r="S22" s="37"/>
      <c r="T22" s="37"/>
      <c r="U22" s="37"/>
      <c r="V22" s="37"/>
      <c r="W22" s="37"/>
      <c r="X22" s="37"/>
      <c r="Y22" s="37"/>
      <c r="Z22" s="37"/>
      <c r="AA22" s="37"/>
      <c r="AB22" s="37"/>
      <c r="AC22" s="37"/>
      <c r="AD22" s="37"/>
      <c r="AE22" s="37"/>
    </row>
    <row r="23" spans="1:31" s="2" customFormat="1" ht="18" customHeight="1">
      <c r="A23" s="37"/>
      <c r="B23" s="43"/>
      <c r="C23" s="37"/>
      <c r="D23" s="37"/>
      <c r="E23" s="140" t="str">
        <f>IF('Rekapitulace stavby'!E17="","",'Rekapitulace stavby'!E17)</f>
        <v xml:space="preserve"> </v>
      </c>
      <c r="F23" s="37"/>
      <c r="G23" s="37"/>
      <c r="H23" s="37"/>
      <c r="I23" s="150" t="s">
        <v>27</v>
      </c>
      <c r="J23" s="140" t="str">
        <f>IF('Rekapitulace stavby'!AN17="","",'Rekapitulace stavby'!AN17)</f>
        <v/>
      </c>
      <c r="K23" s="37"/>
      <c r="L23" s="62"/>
      <c r="S23" s="37"/>
      <c r="T23" s="37"/>
      <c r="U23" s="37"/>
      <c r="V23" s="37"/>
      <c r="W23" s="37"/>
      <c r="X23" s="37"/>
      <c r="Y23" s="37"/>
      <c r="Z23" s="37"/>
      <c r="AA23" s="37"/>
      <c r="AB23" s="37"/>
      <c r="AC23" s="37"/>
      <c r="AD23" s="37"/>
      <c r="AE23" s="37"/>
    </row>
    <row r="24" spans="1:31" s="2" customFormat="1" ht="6.95" customHeight="1">
      <c r="A24" s="37"/>
      <c r="B24" s="43"/>
      <c r="C24" s="37"/>
      <c r="D24" s="37"/>
      <c r="E24" s="37"/>
      <c r="F24" s="37"/>
      <c r="G24" s="37"/>
      <c r="H24" s="37"/>
      <c r="I24" s="37"/>
      <c r="J24" s="37"/>
      <c r="K24" s="37"/>
      <c r="L24" s="62"/>
      <c r="S24" s="37"/>
      <c r="T24" s="37"/>
      <c r="U24" s="37"/>
      <c r="V24" s="37"/>
      <c r="W24" s="37"/>
      <c r="X24" s="37"/>
      <c r="Y24" s="37"/>
      <c r="Z24" s="37"/>
      <c r="AA24" s="37"/>
      <c r="AB24" s="37"/>
      <c r="AC24" s="37"/>
      <c r="AD24" s="37"/>
      <c r="AE24" s="37"/>
    </row>
    <row r="25" spans="1:31" s="2" customFormat="1" ht="12" customHeight="1">
      <c r="A25" s="37"/>
      <c r="B25" s="43"/>
      <c r="C25" s="37"/>
      <c r="D25" s="150" t="s">
        <v>33</v>
      </c>
      <c r="E25" s="37"/>
      <c r="F25" s="37"/>
      <c r="G25" s="37"/>
      <c r="H25" s="37"/>
      <c r="I25" s="150" t="s">
        <v>25</v>
      </c>
      <c r="J25" s="140" t="s">
        <v>1</v>
      </c>
      <c r="K25" s="37"/>
      <c r="L25" s="62"/>
      <c r="S25" s="37"/>
      <c r="T25" s="37"/>
      <c r="U25" s="37"/>
      <c r="V25" s="37"/>
      <c r="W25" s="37"/>
      <c r="X25" s="37"/>
      <c r="Y25" s="37"/>
      <c r="Z25" s="37"/>
      <c r="AA25" s="37"/>
      <c r="AB25" s="37"/>
      <c r="AC25" s="37"/>
      <c r="AD25" s="37"/>
      <c r="AE25" s="37"/>
    </row>
    <row r="26" spans="1:31" s="2" customFormat="1" ht="18" customHeight="1">
      <c r="A26" s="37"/>
      <c r="B26" s="43"/>
      <c r="C26" s="37"/>
      <c r="D26" s="37"/>
      <c r="E26" s="140" t="s">
        <v>34</v>
      </c>
      <c r="F26" s="37"/>
      <c r="G26" s="37"/>
      <c r="H26" s="37"/>
      <c r="I26" s="150" t="s">
        <v>27</v>
      </c>
      <c r="J26" s="140" t="s">
        <v>1</v>
      </c>
      <c r="K26" s="37"/>
      <c r="L26" s="62"/>
      <c r="S26" s="37"/>
      <c r="T26" s="37"/>
      <c r="U26" s="37"/>
      <c r="V26" s="37"/>
      <c r="W26" s="37"/>
      <c r="X26" s="37"/>
      <c r="Y26" s="37"/>
      <c r="Z26" s="37"/>
      <c r="AA26" s="37"/>
      <c r="AB26" s="37"/>
      <c r="AC26" s="37"/>
      <c r="AD26" s="37"/>
      <c r="AE26" s="37"/>
    </row>
    <row r="27" spans="1:31" s="2" customFormat="1" ht="6.95" customHeight="1">
      <c r="A27" s="37"/>
      <c r="B27" s="43"/>
      <c r="C27" s="37"/>
      <c r="D27" s="37"/>
      <c r="E27" s="37"/>
      <c r="F27" s="37"/>
      <c r="G27" s="37"/>
      <c r="H27" s="37"/>
      <c r="I27" s="37"/>
      <c r="J27" s="37"/>
      <c r="K27" s="37"/>
      <c r="L27" s="62"/>
      <c r="S27" s="37"/>
      <c r="T27" s="37"/>
      <c r="U27" s="37"/>
      <c r="V27" s="37"/>
      <c r="W27" s="37"/>
      <c r="X27" s="37"/>
      <c r="Y27" s="37"/>
      <c r="Z27" s="37"/>
      <c r="AA27" s="37"/>
      <c r="AB27" s="37"/>
      <c r="AC27" s="37"/>
      <c r="AD27" s="37"/>
      <c r="AE27" s="37"/>
    </row>
    <row r="28" spans="1:31" s="2" customFormat="1" ht="12" customHeight="1">
      <c r="A28" s="37"/>
      <c r="B28" s="43"/>
      <c r="C28" s="37"/>
      <c r="D28" s="150" t="s">
        <v>35</v>
      </c>
      <c r="E28" s="37"/>
      <c r="F28" s="37"/>
      <c r="G28" s="37"/>
      <c r="H28" s="37"/>
      <c r="I28" s="37"/>
      <c r="J28" s="37"/>
      <c r="K28" s="37"/>
      <c r="L28" s="62"/>
      <c r="S28" s="37"/>
      <c r="T28" s="37"/>
      <c r="U28" s="37"/>
      <c r="V28" s="37"/>
      <c r="W28" s="37"/>
      <c r="X28" s="37"/>
      <c r="Y28" s="37"/>
      <c r="Z28" s="37"/>
      <c r="AA28" s="37"/>
      <c r="AB28" s="37"/>
      <c r="AC28" s="37"/>
      <c r="AD28" s="37"/>
      <c r="AE28" s="37"/>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7"/>
      <c r="B30" s="43"/>
      <c r="C30" s="37"/>
      <c r="D30" s="37"/>
      <c r="E30" s="37"/>
      <c r="F30" s="37"/>
      <c r="G30" s="37"/>
      <c r="H30" s="37"/>
      <c r="I30" s="37"/>
      <c r="J30" s="37"/>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25.4" customHeight="1">
      <c r="A32" s="37"/>
      <c r="B32" s="43"/>
      <c r="C32" s="37"/>
      <c r="D32" s="159" t="s">
        <v>36</v>
      </c>
      <c r="E32" s="37"/>
      <c r="F32" s="37"/>
      <c r="G32" s="37"/>
      <c r="H32" s="37"/>
      <c r="I32" s="37"/>
      <c r="J32" s="160">
        <f>ROUND(J122,2)</f>
        <v>0</v>
      </c>
      <c r="K32" s="37"/>
      <c r="L32" s="62"/>
      <c r="S32" s="37"/>
      <c r="T32" s="37"/>
      <c r="U32" s="37"/>
      <c r="V32" s="37"/>
      <c r="W32" s="37"/>
      <c r="X32" s="37"/>
      <c r="Y32" s="37"/>
      <c r="Z32" s="37"/>
      <c r="AA32" s="37"/>
      <c r="AB32" s="37"/>
      <c r="AC32" s="37"/>
      <c r="AD32" s="37"/>
      <c r="AE32" s="37"/>
    </row>
    <row r="33" spans="1:31" s="2" customFormat="1" ht="6.95" customHeight="1">
      <c r="A33" s="37"/>
      <c r="B33" s="43"/>
      <c r="C33" s="37"/>
      <c r="D33" s="158"/>
      <c r="E33" s="158"/>
      <c r="F33" s="158"/>
      <c r="G33" s="158"/>
      <c r="H33" s="158"/>
      <c r="I33" s="158"/>
      <c r="J33" s="158"/>
      <c r="K33" s="158"/>
      <c r="L33" s="62"/>
      <c r="S33" s="37"/>
      <c r="T33" s="37"/>
      <c r="U33" s="37"/>
      <c r="V33" s="37"/>
      <c r="W33" s="37"/>
      <c r="X33" s="37"/>
      <c r="Y33" s="37"/>
      <c r="Z33" s="37"/>
      <c r="AA33" s="37"/>
      <c r="AB33" s="37"/>
      <c r="AC33" s="37"/>
      <c r="AD33" s="37"/>
      <c r="AE33" s="37"/>
    </row>
    <row r="34" spans="1:31" s="2" customFormat="1" ht="14.4" customHeight="1">
      <c r="A34" s="37"/>
      <c r="B34" s="43"/>
      <c r="C34" s="37"/>
      <c r="D34" s="37"/>
      <c r="E34" s="37"/>
      <c r="F34" s="161" t="s">
        <v>38</v>
      </c>
      <c r="G34" s="37"/>
      <c r="H34" s="37"/>
      <c r="I34" s="161" t="s">
        <v>37</v>
      </c>
      <c r="J34" s="161" t="s">
        <v>39</v>
      </c>
      <c r="K34" s="37"/>
      <c r="L34" s="62"/>
      <c r="S34" s="37"/>
      <c r="T34" s="37"/>
      <c r="U34" s="37"/>
      <c r="V34" s="37"/>
      <c r="W34" s="37"/>
      <c r="X34" s="37"/>
      <c r="Y34" s="37"/>
      <c r="Z34" s="37"/>
      <c r="AA34" s="37"/>
      <c r="AB34" s="37"/>
      <c r="AC34" s="37"/>
      <c r="AD34" s="37"/>
      <c r="AE34" s="37"/>
    </row>
    <row r="35" spans="1:31" s="2" customFormat="1" ht="14.4" customHeight="1">
      <c r="A35" s="37"/>
      <c r="B35" s="43"/>
      <c r="C35" s="37"/>
      <c r="D35" s="162" t="s">
        <v>40</v>
      </c>
      <c r="E35" s="150" t="s">
        <v>41</v>
      </c>
      <c r="F35" s="163">
        <f>ROUND((SUM(BE122:BE159)),2)</f>
        <v>0</v>
      </c>
      <c r="G35" s="37"/>
      <c r="H35" s="37"/>
      <c r="I35" s="164">
        <v>0.21</v>
      </c>
      <c r="J35" s="163">
        <f>ROUND(((SUM(BE122:BE159))*I35),2)</f>
        <v>0</v>
      </c>
      <c r="K35" s="37"/>
      <c r="L35" s="62"/>
      <c r="S35" s="37"/>
      <c r="T35" s="37"/>
      <c r="U35" s="37"/>
      <c r="V35" s="37"/>
      <c r="W35" s="37"/>
      <c r="X35" s="37"/>
      <c r="Y35" s="37"/>
      <c r="Z35" s="37"/>
      <c r="AA35" s="37"/>
      <c r="AB35" s="37"/>
      <c r="AC35" s="37"/>
      <c r="AD35" s="37"/>
      <c r="AE35" s="37"/>
    </row>
    <row r="36" spans="1:31" s="2" customFormat="1" ht="14.4" customHeight="1">
      <c r="A36" s="37"/>
      <c r="B36" s="43"/>
      <c r="C36" s="37"/>
      <c r="D36" s="37"/>
      <c r="E36" s="150" t="s">
        <v>42</v>
      </c>
      <c r="F36" s="163">
        <f>ROUND((SUM(BF122:BF159)),2)</f>
        <v>0</v>
      </c>
      <c r="G36" s="37"/>
      <c r="H36" s="37"/>
      <c r="I36" s="164">
        <v>0.15</v>
      </c>
      <c r="J36" s="163">
        <f>ROUND(((SUM(BF122:BF159))*I36),2)</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43</v>
      </c>
      <c r="F37" s="163">
        <f>ROUND((SUM(BG122:BG159)),2)</f>
        <v>0</v>
      </c>
      <c r="G37" s="37"/>
      <c r="H37" s="37"/>
      <c r="I37" s="164">
        <v>0.21</v>
      </c>
      <c r="J37" s="163">
        <f>0</f>
        <v>0</v>
      </c>
      <c r="K37" s="37"/>
      <c r="L37" s="62"/>
      <c r="S37" s="37"/>
      <c r="T37" s="37"/>
      <c r="U37" s="37"/>
      <c r="V37" s="37"/>
      <c r="W37" s="37"/>
      <c r="X37" s="37"/>
      <c r="Y37" s="37"/>
      <c r="Z37" s="37"/>
      <c r="AA37" s="37"/>
      <c r="AB37" s="37"/>
      <c r="AC37" s="37"/>
      <c r="AD37" s="37"/>
      <c r="AE37" s="37"/>
    </row>
    <row r="38" spans="1:31" s="2" customFormat="1" ht="14.4" customHeight="1" hidden="1">
      <c r="A38" s="37"/>
      <c r="B38" s="43"/>
      <c r="C38" s="37"/>
      <c r="D38" s="37"/>
      <c r="E38" s="150" t="s">
        <v>44</v>
      </c>
      <c r="F38" s="163">
        <f>ROUND((SUM(BH122:BH159)),2)</f>
        <v>0</v>
      </c>
      <c r="G38" s="37"/>
      <c r="H38" s="37"/>
      <c r="I38" s="164">
        <v>0.15</v>
      </c>
      <c r="J38" s="163">
        <f>0</f>
        <v>0</v>
      </c>
      <c r="K38" s="37"/>
      <c r="L38" s="62"/>
      <c r="S38" s="37"/>
      <c r="T38" s="37"/>
      <c r="U38" s="37"/>
      <c r="V38" s="37"/>
      <c r="W38" s="37"/>
      <c r="X38" s="37"/>
      <c r="Y38" s="37"/>
      <c r="Z38" s="37"/>
      <c r="AA38" s="37"/>
      <c r="AB38" s="37"/>
      <c r="AC38" s="37"/>
      <c r="AD38" s="37"/>
      <c r="AE38" s="37"/>
    </row>
    <row r="39" spans="1:31" s="2" customFormat="1" ht="14.4" customHeight="1" hidden="1">
      <c r="A39" s="37"/>
      <c r="B39" s="43"/>
      <c r="C39" s="37"/>
      <c r="D39" s="37"/>
      <c r="E39" s="150" t="s">
        <v>45</v>
      </c>
      <c r="F39" s="163">
        <f>ROUND((SUM(BI122:BI159)),2)</f>
        <v>0</v>
      </c>
      <c r="G39" s="37"/>
      <c r="H39" s="37"/>
      <c r="I39" s="164">
        <v>0</v>
      </c>
      <c r="J39" s="163">
        <f>0</f>
        <v>0</v>
      </c>
      <c r="K39" s="37"/>
      <c r="L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1:31" s="2" customFormat="1" ht="25.4" customHeight="1">
      <c r="A41" s="37"/>
      <c r="B41" s="43"/>
      <c r="C41" s="165"/>
      <c r="D41" s="166" t="s">
        <v>46</v>
      </c>
      <c r="E41" s="167"/>
      <c r="F41" s="167"/>
      <c r="G41" s="168" t="s">
        <v>47</v>
      </c>
      <c r="H41" s="169" t="s">
        <v>48</v>
      </c>
      <c r="I41" s="167"/>
      <c r="J41" s="170">
        <f>SUM(J32:J39)</f>
        <v>0</v>
      </c>
      <c r="K41" s="171"/>
      <c r="L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62"/>
      <c r="S42" s="37"/>
      <c r="T42" s="37"/>
      <c r="U42" s="37"/>
      <c r="V42" s="37"/>
      <c r="W42" s="37"/>
      <c r="X42" s="37"/>
      <c r="Y42" s="37"/>
      <c r="Z42" s="37"/>
      <c r="AA42" s="37"/>
      <c r="AB42" s="37"/>
      <c r="AC42" s="37"/>
      <c r="AD42" s="37"/>
      <c r="AE42" s="37"/>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2:12" s="1" customFormat="1" ht="12" customHeight="1" hidden="1">
      <c r="B86" s="20"/>
      <c r="C86" s="31" t="s">
        <v>145</v>
      </c>
      <c r="D86" s="21"/>
      <c r="E86" s="21"/>
      <c r="F86" s="21"/>
      <c r="G86" s="21"/>
      <c r="H86" s="21"/>
      <c r="I86" s="21"/>
      <c r="J86" s="21"/>
      <c r="K86" s="21"/>
      <c r="L86" s="19"/>
    </row>
    <row r="87" spans="1:31" s="2" customFormat="1" ht="16.5" customHeight="1" hidden="1">
      <c r="A87" s="37"/>
      <c r="B87" s="38"/>
      <c r="C87" s="39"/>
      <c r="D87" s="39"/>
      <c r="E87" s="183" t="s">
        <v>622</v>
      </c>
      <c r="F87" s="39"/>
      <c r="G87" s="39"/>
      <c r="H87" s="39"/>
      <c r="I87" s="39"/>
      <c r="J87" s="39"/>
      <c r="K87" s="39"/>
      <c r="L87" s="62"/>
      <c r="S87" s="37"/>
      <c r="T87" s="37"/>
      <c r="U87" s="37"/>
      <c r="V87" s="37"/>
      <c r="W87" s="37"/>
      <c r="X87" s="37"/>
      <c r="Y87" s="37"/>
      <c r="Z87" s="37"/>
      <c r="AA87" s="37"/>
      <c r="AB87" s="37"/>
      <c r="AC87" s="37"/>
      <c r="AD87" s="37"/>
      <c r="AE87" s="37"/>
    </row>
    <row r="88" spans="1:31" s="2" customFormat="1" ht="12" customHeight="1" hidden="1">
      <c r="A88" s="37"/>
      <c r="B88" s="38"/>
      <c r="C88" s="31" t="s">
        <v>623</v>
      </c>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6.5" customHeight="1" hidden="1">
      <c r="A89" s="37"/>
      <c r="B89" s="38"/>
      <c r="C89" s="39"/>
      <c r="D89" s="39"/>
      <c r="E89" s="75" t="str">
        <f>E11</f>
        <v>19070-10XR-PA-08.2 - SO 08.2. Následná péče - 1. rok</v>
      </c>
      <c r="F89" s="39"/>
      <c r="G89" s="39"/>
      <c r="H89" s="39"/>
      <c r="I89" s="39"/>
      <c r="J89" s="39"/>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2" customHeight="1" hidden="1">
      <c r="A91" s="37"/>
      <c r="B91" s="38"/>
      <c r="C91" s="31" t="s">
        <v>20</v>
      </c>
      <c r="D91" s="39"/>
      <c r="E91" s="39"/>
      <c r="F91" s="26" t="str">
        <f>F14</f>
        <v>k.ú. Vrbátky</v>
      </c>
      <c r="G91" s="39"/>
      <c r="H91" s="39"/>
      <c r="I91" s="31" t="s">
        <v>22</v>
      </c>
      <c r="J91" s="78" t="str">
        <f>IF(J14="","",J14)</f>
        <v>12. 1. 2021</v>
      </c>
      <c r="K91" s="39"/>
      <c r="L91" s="62"/>
      <c r="S91" s="37"/>
      <c r="T91" s="37"/>
      <c r="U91" s="37"/>
      <c r="V91" s="37"/>
      <c r="W91" s="37"/>
      <c r="X91" s="37"/>
      <c r="Y91" s="37"/>
      <c r="Z91" s="37"/>
      <c r="AA91" s="37"/>
      <c r="AB91" s="37"/>
      <c r="AC91" s="37"/>
      <c r="AD91" s="37"/>
      <c r="AE91" s="37"/>
    </row>
    <row r="92" spans="1:31" s="2" customFormat="1" ht="6.95" customHeight="1" hidden="1">
      <c r="A92" s="37"/>
      <c r="B92" s="38"/>
      <c r="C92" s="39"/>
      <c r="D92" s="39"/>
      <c r="E92" s="39"/>
      <c r="F92" s="39"/>
      <c r="G92" s="39"/>
      <c r="H92" s="39"/>
      <c r="I92" s="39"/>
      <c r="J92" s="39"/>
      <c r="K92" s="39"/>
      <c r="L92" s="62"/>
      <c r="S92" s="37"/>
      <c r="T92" s="37"/>
      <c r="U92" s="37"/>
      <c r="V92" s="37"/>
      <c r="W92" s="37"/>
      <c r="X92" s="37"/>
      <c r="Y92" s="37"/>
      <c r="Z92" s="37"/>
      <c r="AA92" s="37"/>
      <c r="AB92" s="37"/>
      <c r="AC92" s="37"/>
      <c r="AD92" s="37"/>
      <c r="AE92" s="37"/>
    </row>
    <row r="93" spans="1:31" s="2" customFormat="1" ht="15.15" customHeight="1" hidden="1">
      <c r="A93" s="37"/>
      <c r="B93" s="38"/>
      <c r="C93" s="31" t="s">
        <v>24</v>
      </c>
      <c r="D93" s="39"/>
      <c r="E93" s="39"/>
      <c r="F93" s="26" t="str">
        <f>E17</f>
        <v>Obec Vrbátky</v>
      </c>
      <c r="G93" s="39"/>
      <c r="H93" s="39"/>
      <c r="I93" s="31" t="s">
        <v>30</v>
      </c>
      <c r="J93" s="35" t="str">
        <f>E23</f>
        <v xml:space="preserve"> </v>
      </c>
      <c r="K93" s="39"/>
      <c r="L93" s="62"/>
      <c r="S93" s="37"/>
      <c r="T93" s="37"/>
      <c r="U93" s="37"/>
      <c r="V93" s="37"/>
      <c r="W93" s="37"/>
      <c r="X93" s="37"/>
      <c r="Y93" s="37"/>
      <c r="Z93" s="37"/>
      <c r="AA93" s="37"/>
      <c r="AB93" s="37"/>
      <c r="AC93" s="37"/>
      <c r="AD93" s="37"/>
      <c r="AE93" s="37"/>
    </row>
    <row r="94" spans="1:31" s="2" customFormat="1" ht="15.15" customHeight="1" hidden="1">
      <c r="A94" s="37"/>
      <c r="B94" s="38"/>
      <c r="C94" s="31" t="s">
        <v>28</v>
      </c>
      <c r="D94" s="39"/>
      <c r="E94" s="39"/>
      <c r="F94" s="26" t="str">
        <f>IF(E20="","",E20)</f>
        <v>Vyplň údaj</v>
      </c>
      <c r="G94" s="39"/>
      <c r="H94" s="39"/>
      <c r="I94" s="31" t="s">
        <v>33</v>
      </c>
      <c r="J94" s="35" t="str">
        <f>E26</f>
        <v>Ing. Alena Petříková</v>
      </c>
      <c r="K94" s="39"/>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31" s="2" customFormat="1" ht="29.25" customHeight="1" hidden="1">
      <c r="A96" s="37"/>
      <c r="B96" s="38"/>
      <c r="C96" s="184" t="s">
        <v>160</v>
      </c>
      <c r="D96" s="185"/>
      <c r="E96" s="185"/>
      <c r="F96" s="185"/>
      <c r="G96" s="185"/>
      <c r="H96" s="185"/>
      <c r="I96" s="185"/>
      <c r="J96" s="186" t="s">
        <v>161</v>
      </c>
      <c r="K96" s="185"/>
      <c r="L96" s="62"/>
      <c r="S96" s="37"/>
      <c r="T96" s="37"/>
      <c r="U96" s="37"/>
      <c r="V96" s="37"/>
      <c r="W96" s="37"/>
      <c r="X96" s="37"/>
      <c r="Y96" s="37"/>
      <c r="Z96" s="37"/>
      <c r="AA96" s="37"/>
      <c r="AB96" s="37"/>
      <c r="AC96" s="37"/>
      <c r="AD96" s="37"/>
      <c r="AE96" s="37"/>
    </row>
    <row r="97" spans="1:31" s="2" customFormat="1" ht="10.3" customHeight="1" hidden="1">
      <c r="A97" s="37"/>
      <c r="B97" s="38"/>
      <c r="C97" s="39"/>
      <c r="D97" s="39"/>
      <c r="E97" s="39"/>
      <c r="F97" s="39"/>
      <c r="G97" s="39"/>
      <c r="H97" s="39"/>
      <c r="I97" s="39"/>
      <c r="J97" s="39"/>
      <c r="K97" s="39"/>
      <c r="L97" s="62"/>
      <c r="S97" s="37"/>
      <c r="T97" s="37"/>
      <c r="U97" s="37"/>
      <c r="V97" s="37"/>
      <c r="W97" s="37"/>
      <c r="X97" s="37"/>
      <c r="Y97" s="37"/>
      <c r="Z97" s="37"/>
      <c r="AA97" s="37"/>
      <c r="AB97" s="37"/>
      <c r="AC97" s="37"/>
      <c r="AD97" s="37"/>
      <c r="AE97" s="37"/>
    </row>
    <row r="98" spans="1:47" s="2" customFormat="1" ht="22.8" customHeight="1" hidden="1">
      <c r="A98" s="37"/>
      <c r="B98" s="38"/>
      <c r="C98" s="187" t="s">
        <v>162</v>
      </c>
      <c r="D98" s="39"/>
      <c r="E98" s="39"/>
      <c r="F98" s="39"/>
      <c r="G98" s="39"/>
      <c r="H98" s="39"/>
      <c r="I98" s="39"/>
      <c r="J98" s="109">
        <f>J122</f>
        <v>0</v>
      </c>
      <c r="K98" s="39"/>
      <c r="L98" s="62"/>
      <c r="S98" s="37"/>
      <c r="T98" s="37"/>
      <c r="U98" s="37"/>
      <c r="V98" s="37"/>
      <c r="W98" s="37"/>
      <c r="X98" s="37"/>
      <c r="Y98" s="37"/>
      <c r="Z98" s="37"/>
      <c r="AA98" s="37"/>
      <c r="AB98" s="37"/>
      <c r="AC98" s="37"/>
      <c r="AD98" s="37"/>
      <c r="AE98" s="37"/>
      <c r="AU98" s="16" t="s">
        <v>163</v>
      </c>
    </row>
    <row r="99" spans="1:31" s="9" customFormat="1" ht="24.95" customHeight="1" hidden="1">
      <c r="A99" s="9"/>
      <c r="B99" s="188"/>
      <c r="C99" s="189"/>
      <c r="D99" s="190" t="s">
        <v>164</v>
      </c>
      <c r="E99" s="191"/>
      <c r="F99" s="191"/>
      <c r="G99" s="191"/>
      <c r="H99" s="191"/>
      <c r="I99" s="191"/>
      <c r="J99" s="192">
        <f>J123</f>
        <v>0</v>
      </c>
      <c r="K99" s="189"/>
      <c r="L99" s="193"/>
      <c r="S99" s="9"/>
      <c r="T99" s="9"/>
      <c r="U99" s="9"/>
      <c r="V99" s="9"/>
      <c r="W99" s="9"/>
      <c r="X99" s="9"/>
      <c r="Y99" s="9"/>
      <c r="Z99" s="9"/>
      <c r="AA99" s="9"/>
      <c r="AB99" s="9"/>
      <c r="AC99" s="9"/>
      <c r="AD99" s="9"/>
      <c r="AE99" s="9"/>
    </row>
    <row r="100" spans="1:31" s="10" customFormat="1" ht="19.9" customHeight="1" hidden="1">
      <c r="A100" s="10"/>
      <c r="B100" s="194"/>
      <c r="C100" s="132"/>
      <c r="D100" s="195" t="s">
        <v>165</v>
      </c>
      <c r="E100" s="196"/>
      <c r="F100" s="196"/>
      <c r="G100" s="196"/>
      <c r="H100" s="196"/>
      <c r="I100" s="196"/>
      <c r="J100" s="197">
        <f>J124</f>
        <v>0</v>
      </c>
      <c r="K100" s="132"/>
      <c r="L100" s="198"/>
      <c r="S100" s="10"/>
      <c r="T100" s="10"/>
      <c r="U100" s="10"/>
      <c r="V100" s="10"/>
      <c r="W100" s="10"/>
      <c r="X100" s="10"/>
      <c r="Y100" s="10"/>
      <c r="Z100" s="10"/>
      <c r="AA100" s="10"/>
      <c r="AB100" s="10"/>
      <c r="AC100" s="10"/>
      <c r="AD100" s="10"/>
      <c r="AE100" s="10"/>
    </row>
    <row r="101" spans="1:31" s="2" customFormat="1" ht="21.8" customHeight="1" hidden="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pans="1:31" s="2" customFormat="1" ht="6.95" customHeight="1" hidden="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3" ht="12" hidden="1"/>
    <row r="104" ht="12" hidden="1"/>
    <row r="105" ht="12" hidden="1"/>
    <row r="106" spans="1:31" s="2" customFormat="1" ht="6.95"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pans="1:31" s="2" customFormat="1" ht="24.95" customHeight="1">
      <c r="A107" s="37"/>
      <c r="B107" s="38"/>
      <c r="C107" s="22" t="s">
        <v>168</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83" t="str">
        <f>E7</f>
        <v>Biocentrum Na Dvorských v k.ú. Vrbátky</v>
      </c>
      <c r="F110" s="31"/>
      <c r="G110" s="31"/>
      <c r="H110" s="31"/>
      <c r="I110" s="39"/>
      <c r="J110" s="39"/>
      <c r="K110" s="39"/>
      <c r="L110" s="62"/>
      <c r="S110" s="37"/>
      <c r="T110" s="37"/>
      <c r="U110" s="37"/>
      <c r="V110" s="37"/>
      <c r="W110" s="37"/>
      <c r="X110" s="37"/>
      <c r="Y110" s="37"/>
      <c r="Z110" s="37"/>
      <c r="AA110" s="37"/>
      <c r="AB110" s="37"/>
      <c r="AC110" s="37"/>
      <c r="AD110" s="37"/>
      <c r="AE110" s="37"/>
    </row>
    <row r="111" spans="2:12" s="1" customFormat="1" ht="12" customHeight="1">
      <c r="B111" s="20"/>
      <c r="C111" s="31" t="s">
        <v>145</v>
      </c>
      <c r="D111" s="21"/>
      <c r="E111" s="21"/>
      <c r="F111" s="21"/>
      <c r="G111" s="21"/>
      <c r="H111" s="21"/>
      <c r="I111" s="21"/>
      <c r="J111" s="21"/>
      <c r="K111" s="21"/>
      <c r="L111" s="19"/>
    </row>
    <row r="112" spans="1:31" s="2" customFormat="1" ht="16.5" customHeight="1">
      <c r="A112" s="37"/>
      <c r="B112" s="38"/>
      <c r="C112" s="39"/>
      <c r="D112" s="39"/>
      <c r="E112" s="183" t="s">
        <v>622</v>
      </c>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623</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75" t="str">
        <f>E11</f>
        <v>19070-10XR-PA-08.2 - SO 08.2. Následná péče - 1. rok</v>
      </c>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1" t="s">
        <v>20</v>
      </c>
      <c r="D116" s="39"/>
      <c r="E116" s="39"/>
      <c r="F116" s="26" t="str">
        <f>F14</f>
        <v>k.ú. Vrbátky</v>
      </c>
      <c r="G116" s="39"/>
      <c r="H116" s="39"/>
      <c r="I116" s="31" t="s">
        <v>22</v>
      </c>
      <c r="J116" s="78" t="str">
        <f>IF(J14="","",J14)</f>
        <v>12. 1. 2021</v>
      </c>
      <c r="K116" s="39"/>
      <c r="L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5.15" customHeight="1">
      <c r="A118" s="37"/>
      <c r="B118" s="38"/>
      <c r="C118" s="31" t="s">
        <v>24</v>
      </c>
      <c r="D118" s="39"/>
      <c r="E118" s="39"/>
      <c r="F118" s="26" t="str">
        <f>E17</f>
        <v>Obec Vrbátky</v>
      </c>
      <c r="G118" s="39"/>
      <c r="H118" s="39"/>
      <c r="I118" s="31" t="s">
        <v>30</v>
      </c>
      <c r="J118" s="35" t="str">
        <f>E23</f>
        <v xml:space="preserve"> </v>
      </c>
      <c r="K118" s="39"/>
      <c r="L118" s="62"/>
      <c r="S118" s="37"/>
      <c r="T118" s="37"/>
      <c r="U118" s="37"/>
      <c r="V118" s="37"/>
      <c r="W118" s="37"/>
      <c r="X118" s="37"/>
      <c r="Y118" s="37"/>
      <c r="Z118" s="37"/>
      <c r="AA118" s="37"/>
      <c r="AB118" s="37"/>
      <c r="AC118" s="37"/>
      <c r="AD118" s="37"/>
      <c r="AE118" s="37"/>
    </row>
    <row r="119" spans="1:31" s="2" customFormat="1" ht="15.15" customHeight="1">
      <c r="A119" s="37"/>
      <c r="B119" s="38"/>
      <c r="C119" s="31" t="s">
        <v>28</v>
      </c>
      <c r="D119" s="39"/>
      <c r="E119" s="39"/>
      <c r="F119" s="26" t="str">
        <f>IF(E20="","",E20)</f>
        <v>Vyplň údaj</v>
      </c>
      <c r="G119" s="39"/>
      <c r="H119" s="39"/>
      <c r="I119" s="31" t="s">
        <v>33</v>
      </c>
      <c r="J119" s="35" t="str">
        <f>E26</f>
        <v>Ing. Alena Petříková</v>
      </c>
      <c r="K119" s="39"/>
      <c r="L119" s="62"/>
      <c r="S119" s="37"/>
      <c r="T119" s="37"/>
      <c r="U119" s="37"/>
      <c r="V119" s="37"/>
      <c r="W119" s="37"/>
      <c r="X119" s="37"/>
      <c r="Y119" s="37"/>
      <c r="Z119" s="37"/>
      <c r="AA119" s="37"/>
      <c r="AB119" s="37"/>
      <c r="AC119" s="37"/>
      <c r="AD119" s="37"/>
      <c r="AE119" s="37"/>
    </row>
    <row r="120" spans="1:31" s="2" customFormat="1" ht="10.3"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pans="1:31" s="11" customFormat="1" ht="29.25" customHeight="1">
      <c r="A121" s="199"/>
      <c r="B121" s="200"/>
      <c r="C121" s="201" t="s">
        <v>169</v>
      </c>
      <c r="D121" s="202" t="s">
        <v>61</v>
      </c>
      <c r="E121" s="202" t="s">
        <v>57</v>
      </c>
      <c r="F121" s="202" t="s">
        <v>58</v>
      </c>
      <c r="G121" s="202" t="s">
        <v>170</v>
      </c>
      <c r="H121" s="202" t="s">
        <v>171</v>
      </c>
      <c r="I121" s="202" t="s">
        <v>172</v>
      </c>
      <c r="J121" s="202" t="s">
        <v>161</v>
      </c>
      <c r="K121" s="203" t="s">
        <v>173</v>
      </c>
      <c r="L121" s="204"/>
      <c r="M121" s="99" t="s">
        <v>1</v>
      </c>
      <c r="N121" s="100" t="s">
        <v>40</v>
      </c>
      <c r="O121" s="100" t="s">
        <v>174</v>
      </c>
      <c r="P121" s="100" t="s">
        <v>175</v>
      </c>
      <c r="Q121" s="100" t="s">
        <v>176</v>
      </c>
      <c r="R121" s="100" t="s">
        <v>177</v>
      </c>
      <c r="S121" s="100" t="s">
        <v>178</v>
      </c>
      <c r="T121" s="101" t="s">
        <v>179</v>
      </c>
      <c r="U121" s="199"/>
      <c r="V121" s="199"/>
      <c r="W121" s="199"/>
      <c r="X121" s="199"/>
      <c r="Y121" s="199"/>
      <c r="Z121" s="199"/>
      <c r="AA121" s="199"/>
      <c r="AB121" s="199"/>
      <c r="AC121" s="199"/>
      <c r="AD121" s="199"/>
      <c r="AE121" s="199"/>
    </row>
    <row r="122" spans="1:63" s="2" customFormat="1" ht="22.8" customHeight="1">
      <c r="A122" s="37"/>
      <c r="B122" s="38"/>
      <c r="C122" s="106" t="s">
        <v>180</v>
      </c>
      <c r="D122" s="39"/>
      <c r="E122" s="39"/>
      <c r="F122" s="39"/>
      <c r="G122" s="39"/>
      <c r="H122" s="39"/>
      <c r="I122" s="39"/>
      <c r="J122" s="205">
        <f>BK122</f>
        <v>0</v>
      </c>
      <c r="K122" s="39"/>
      <c r="L122" s="43"/>
      <c r="M122" s="102"/>
      <c r="N122" s="206"/>
      <c r="O122" s="103"/>
      <c r="P122" s="207">
        <f>P123</f>
        <v>0</v>
      </c>
      <c r="Q122" s="103"/>
      <c r="R122" s="207">
        <f>R123</f>
        <v>0.086482</v>
      </c>
      <c r="S122" s="103"/>
      <c r="T122" s="208">
        <f>T123</f>
        <v>0</v>
      </c>
      <c r="U122" s="37"/>
      <c r="V122" s="37"/>
      <c r="W122" s="37"/>
      <c r="X122" s="37"/>
      <c r="Y122" s="37"/>
      <c r="Z122" s="37"/>
      <c r="AA122" s="37"/>
      <c r="AB122" s="37"/>
      <c r="AC122" s="37"/>
      <c r="AD122" s="37"/>
      <c r="AE122" s="37"/>
      <c r="AT122" s="16" t="s">
        <v>75</v>
      </c>
      <c r="AU122" s="16" t="s">
        <v>163</v>
      </c>
      <c r="BK122" s="209">
        <f>BK123</f>
        <v>0</v>
      </c>
    </row>
    <row r="123" spans="1:63" s="12" customFormat="1" ht="25.9" customHeight="1">
      <c r="A123" s="12"/>
      <c r="B123" s="210"/>
      <c r="C123" s="211"/>
      <c r="D123" s="212" t="s">
        <v>75</v>
      </c>
      <c r="E123" s="213" t="s">
        <v>181</v>
      </c>
      <c r="F123" s="213" t="s">
        <v>182</v>
      </c>
      <c r="G123" s="211"/>
      <c r="H123" s="211"/>
      <c r="I123" s="214"/>
      <c r="J123" s="215">
        <f>BK123</f>
        <v>0</v>
      </c>
      <c r="K123" s="211"/>
      <c r="L123" s="216"/>
      <c r="M123" s="217"/>
      <c r="N123" s="218"/>
      <c r="O123" s="218"/>
      <c r="P123" s="219">
        <f>P124</f>
        <v>0</v>
      </c>
      <c r="Q123" s="218"/>
      <c r="R123" s="219">
        <f>R124</f>
        <v>0.086482</v>
      </c>
      <c r="S123" s="218"/>
      <c r="T123" s="220">
        <f>T124</f>
        <v>0</v>
      </c>
      <c r="U123" s="12"/>
      <c r="V123" s="12"/>
      <c r="W123" s="12"/>
      <c r="X123" s="12"/>
      <c r="Y123" s="12"/>
      <c r="Z123" s="12"/>
      <c r="AA123" s="12"/>
      <c r="AB123" s="12"/>
      <c r="AC123" s="12"/>
      <c r="AD123" s="12"/>
      <c r="AE123" s="12"/>
      <c r="AR123" s="221" t="s">
        <v>84</v>
      </c>
      <c r="AT123" s="222" t="s">
        <v>75</v>
      </c>
      <c r="AU123" s="222" t="s">
        <v>76</v>
      </c>
      <c r="AY123" s="221" t="s">
        <v>183</v>
      </c>
      <c r="BK123" s="223">
        <f>BK124</f>
        <v>0</v>
      </c>
    </row>
    <row r="124" spans="1:63" s="12" customFormat="1" ht="22.8" customHeight="1">
      <c r="A124" s="12"/>
      <c r="B124" s="210"/>
      <c r="C124" s="211"/>
      <c r="D124" s="212" t="s">
        <v>75</v>
      </c>
      <c r="E124" s="224" t="s">
        <v>84</v>
      </c>
      <c r="F124" s="224" t="s">
        <v>184</v>
      </c>
      <c r="G124" s="211"/>
      <c r="H124" s="211"/>
      <c r="I124" s="214"/>
      <c r="J124" s="225">
        <f>BK124</f>
        <v>0</v>
      </c>
      <c r="K124" s="211"/>
      <c r="L124" s="216"/>
      <c r="M124" s="217"/>
      <c r="N124" s="218"/>
      <c r="O124" s="218"/>
      <c r="P124" s="219">
        <f>SUM(P125:P159)</f>
        <v>0</v>
      </c>
      <c r="Q124" s="218"/>
      <c r="R124" s="219">
        <f>SUM(R125:R159)</f>
        <v>0.086482</v>
      </c>
      <c r="S124" s="218"/>
      <c r="T124" s="220">
        <f>SUM(T125:T159)</f>
        <v>0</v>
      </c>
      <c r="U124" s="12"/>
      <c r="V124" s="12"/>
      <c r="W124" s="12"/>
      <c r="X124" s="12"/>
      <c r="Y124" s="12"/>
      <c r="Z124" s="12"/>
      <c r="AA124" s="12"/>
      <c r="AB124" s="12"/>
      <c r="AC124" s="12"/>
      <c r="AD124" s="12"/>
      <c r="AE124" s="12"/>
      <c r="AR124" s="221" t="s">
        <v>84</v>
      </c>
      <c r="AT124" s="222" t="s">
        <v>75</v>
      </c>
      <c r="AU124" s="222" t="s">
        <v>84</v>
      </c>
      <c r="AY124" s="221" t="s">
        <v>183</v>
      </c>
      <c r="BK124" s="223">
        <f>SUM(BK125:BK159)</f>
        <v>0</v>
      </c>
    </row>
    <row r="125" spans="1:65" s="2" customFormat="1" ht="24.15" customHeight="1">
      <c r="A125" s="37"/>
      <c r="B125" s="38"/>
      <c r="C125" s="226" t="s">
        <v>84</v>
      </c>
      <c r="D125" s="226" t="s">
        <v>185</v>
      </c>
      <c r="E125" s="227" t="s">
        <v>745</v>
      </c>
      <c r="F125" s="228" t="s">
        <v>746</v>
      </c>
      <c r="G125" s="229" t="s">
        <v>617</v>
      </c>
      <c r="H125" s="230">
        <v>4</v>
      </c>
      <c r="I125" s="231"/>
      <c r="J125" s="232">
        <f>ROUND(I125*H125,2)</f>
        <v>0</v>
      </c>
      <c r="K125" s="228" t="s">
        <v>188</v>
      </c>
      <c r="L125" s="43"/>
      <c r="M125" s="233" t="s">
        <v>1</v>
      </c>
      <c r="N125" s="234" t="s">
        <v>41</v>
      </c>
      <c r="O125" s="90"/>
      <c r="P125" s="235">
        <f>O125*H125</f>
        <v>0</v>
      </c>
      <c r="Q125" s="235">
        <v>5.8E-05</v>
      </c>
      <c r="R125" s="235">
        <f>Q125*H125</f>
        <v>0.000232</v>
      </c>
      <c r="S125" s="235">
        <v>0</v>
      </c>
      <c r="T125" s="236">
        <f>S125*H125</f>
        <v>0</v>
      </c>
      <c r="U125" s="37"/>
      <c r="V125" s="37"/>
      <c r="W125" s="37"/>
      <c r="X125" s="37"/>
      <c r="Y125" s="37"/>
      <c r="Z125" s="37"/>
      <c r="AA125" s="37"/>
      <c r="AB125" s="37"/>
      <c r="AC125" s="37"/>
      <c r="AD125" s="37"/>
      <c r="AE125" s="37"/>
      <c r="AR125" s="237" t="s">
        <v>189</v>
      </c>
      <c r="AT125" s="237" t="s">
        <v>185</v>
      </c>
      <c r="AU125" s="237" t="s">
        <v>86</v>
      </c>
      <c r="AY125" s="16" t="s">
        <v>183</v>
      </c>
      <c r="BE125" s="238">
        <f>IF(N125="základní",J125,0)</f>
        <v>0</v>
      </c>
      <c r="BF125" s="238">
        <f>IF(N125="snížená",J125,0)</f>
        <v>0</v>
      </c>
      <c r="BG125" s="238">
        <f>IF(N125="zákl. přenesená",J125,0)</f>
        <v>0</v>
      </c>
      <c r="BH125" s="238">
        <f>IF(N125="sníž. přenesená",J125,0)</f>
        <v>0</v>
      </c>
      <c r="BI125" s="238">
        <f>IF(N125="nulová",J125,0)</f>
        <v>0</v>
      </c>
      <c r="BJ125" s="16" t="s">
        <v>84</v>
      </c>
      <c r="BK125" s="238">
        <f>ROUND(I125*H125,2)</f>
        <v>0</v>
      </c>
      <c r="BL125" s="16" t="s">
        <v>189</v>
      </c>
      <c r="BM125" s="237" t="s">
        <v>840</v>
      </c>
    </row>
    <row r="126" spans="1:47" s="2" customFormat="1" ht="12">
      <c r="A126" s="37"/>
      <c r="B126" s="38"/>
      <c r="C126" s="39"/>
      <c r="D126" s="239" t="s">
        <v>191</v>
      </c>
      <c r="E126" s="39"/>
      <c r="F126" s="240" t="s">
        <v>748</v>
      </c>
      <c r="G126" s="39"/>
      <c r="H126" s="39"/>
      <c r="I126" s="241"/>
      <c r="J126" s="39"/>
      <c r="K126" s="39"/>
      <c r="L126" s="43"/>
      <c r="M126" s="242"/>
      <c r="N126" s="243"/>
      <c r="O126" s="90"/>
      <c r="P126" s="90"/>
      <c r="Q126" s="90"/>
      <c r="R126" s="90"/>
      <c r="S126" s="90"/>
      <c r="T126" s="91"/>
      <c r="U126" s="37"/>
      <c r="V126" s="37"/>
      <c r="W126" s="37"/>
      <c r="X126" s="37"/>
      <c r="Y126" s="37"/>
      <c r="Z126" s="37"/>
      <c r="AA126" s="37"/>
      <c r="AB126" s="37"/>
      <c r="AC126" s="37"/>
      <c r="AD126" s="37"/>
      <c r="AE126" s="37"/>
      <c r="AT126" s="16" t="s">
        <v>191</v>
      </c>
      <c r="AU126" s="16" t="s">
        <v>86</v>
      </c>
    </row>
    <row r="127" spans="1:47" s="2" customFormat="1" ht="12">
      <c r="A127" s="37"/>
      <c r="B127" s="38"/>
      <c r="C127" s="39"/>
      <c r="D127" s="244" t="s">
        <v>193</v>
      </c>
      <c r="E127" s="39"/>
      <c r="F127" s="245" t="s">
        <v>749</v>
      </c>
      <c r="G127" s="39"/>
      <c r="H127" s="39"/>
      <c r="I127" s="241"/>
      <c r="J127" s="39"/>
      <c r="K127" s="39"/>
      <c r="L127" s="43"/>
      <c r="M127" s="242"/>
      <c r="N127" s="243"/>
      <c r="O127" s="90"/>
      <c r="P127" s="90"/>
      <c r="Q127" s="90"/>
      <c r="R127" s="90"/>
      <c r="S127" s="90"/>
      <c r="T127" s="91"/>
      <c r="U127" s="37"/>
      <c r="V127" s="37"/>
      <c r="W127" s="37"/>
      <c r="X127" s="37"/>
      <c r="Y127" s="37"/>
      <c r="Z127" s="37"/>
      <c r="AA127" s="37"/>
      <c r="AB127" s="37"/>
      <c r="AC127" s="37"/>
      <c r="AD127" s="37"/>
      <c r="AE127" s="37"/>
      <c r="AT127" s="16" t="s">
        <v>193</v>
      </c>
      <c r="AU127" s="16" t="s">
        <v>86</v>
      </c>
    </row>
    <row r="128" spans="1:47" s="2" customFormat="1" ht="12">
      <c r="A128" s="37"/>
      <c r="B128" s="38"/>
      <c r="C128" s="39"/>
      <c r="D128" s="239" t="s">
        <v>195</v>
      </c>
      <c r="E128" s="39"/>
      <c r="F128" s="246" t="s">
        <v>750</v>
      </c>
      <c r="G128" s="39"/>
      <c r="H128" s="39"/>
      <c r="I128" s="241"/>
      <c r="J128" s="39"/>
      <c r="K128" s="39"/>
      <c r="L128" s="43"/>
      <c r="M128" s="242"/>
      <c r="N128" s="243"/>
      <c r="O128" s="90"/>
      <c r="P128" s="90"/>
      <c r="Q128" s="90"/>
      <c r="R128" s="90"/>
      <c r="S128" s="90"/>
      <c r="T128" s="91"/>
      <c r="U128" s="37"/>
      <c r="V128" s="37"/>
      <c r="W128" s="37"/>
      <c r="X128" s="37"/>
      <c r="Y128" s="37"/>
      <c r="Z128" s="37"/>
      <c r="AA128" s="37"/>
      <c r="AB128" s="37"/>
      <c r="AC128" s="37"/>
      <c r="AD128" s="37"/>
      <c r="AE128" s="37"/>
      <c r="AT128" s="16" t="s">
        <v>195</v>
      </c>
      <c r="AU128" s="16" t="s">
        <v>86</v>
      </c>
    </row>
    <row r="129" spans="1:51" s="13" customFormat="1" ht="12">
      <c r="A129" s="13"/>
      <c r="B129" s="247"/>
      <c r="C129" s="248"/>
      <c r="D129" s="239" t="s">
        <v>197</v>
      </c>
      <c r="E129" s="249" t="s">
        <v>838</v>
      </c>
      <c r="F129" s="250" t="s">
        <v>841</v>
      </c>
      <c r="G129" s="248"/>
      <c r="H129" s="251">
        <v>4</v>
      </c>
      <c r="I129" s="252"/>
      <c r="J129" s="248"/>
      <c r="K129" s="248"/>
      <c r="L129" s="253"/>
      <c r="M129" s="254"/>
      <c r="N129" s="255"/>
      <c r="O129" s="255"/>
      <c r="P129" s="255"/>
      <c r="Q129" s="255"/>
      <c r="R129" s="255"/>
      <c r="S129" s="255"/>
      <c r="T129" s="256"/>
      <c r="U129" s="13"/>
      <c r="V129" s="13"/>
      <c r="W129" s="13"/>
      <c r="X129" s="13"/>
      <c r="Y129" s="13"/>
      <c r="Z129" s="13"/>
      <c r="AA129" s="13"/>
      <c r="AB129" s="13"/>
      <c r="AC129" s="13"/>
      <c r="AD129" s="13"/>
      <c r="AE129" s="13"/>
      <c r="AT129" s="257" t="s">
        <v>197</v>
      </c>
      <c r="AU129" s="257" t="s">
        <v>86</v>
      </c>
      <c r="AV129" s="13" t="s">
        <v>86</v>
      </c>
      <c r="AW129" s="13" t="s">
        <v>32</v>
      </c>
      <c r="AX129" s="13" t="s">
        <v>84</v>
      </c>
      <c r="AY129" s="257" t="s">
        <v>183</v>
      </c>
    </row>
    <row r="130" spans="1:65" s="2" customFormat="1" ht="21.75" customHeight="1">
      <c r="A130" s="37"/>
      <c r="B130" s="38"/>
      <c r="C130" s="269" t="s">
        <v>86</v>
      </c>
      <c r="D130" s="269" t="s">
        <v>304</v>
      </c>
      <c r="E130" s="270" t="s">
        <v>752</v>
      </c>
      <c r="F130" s="271" t="s">
        <v>753</v>
      </c>
      <c r="G130" s="272" t="s">
        <v>617</v>
      </c>
      <c r="H130" s="273">
        <v>12</v>
      </c>
      <c r="I130" s="274"/>
      <c r="J130" s="275">
        <f>ROUND(I130*H130,2)</f>
        <v>0</v>
      </c>
      <c r="K130" s="271" t="s">
        <v>188</v>
      </c>
      <c r="L130" s="276"/>
      <c r="M130" s="277" t="s">
        <v>1</v>
      </c>
      <c r="N130" s="278" t="s">
        <v>41</v>
      </c>
      <c r="O130" s="90"/>
      <c r="P130" s="235">
        <f>O130*H130</f>
        <v>0</v>
      </c>
      <c r="Q130" s="235">
        <v>0.00709</v>
      </c>
      <c r="R130" s="235">
        <f>Q130*H130</f>
        <v>0.08508</v>
      </c>
      <c r="S130" s="235">
        <v>0</v>
      </c>
      <c r="T130" s="236">
        <f>S130*H130</f>
        <v>0</v>
      </c>
      <c r="U130" s="37"/>
      <c r="V130" s="37"/>
      <c r="W130" s="37"/>
      <c r="X130" s="37"/>
      <c r="Y130" s="37"/>
      <c r="Z130" s="37"/>
      <c r="AA130" s="37"/>
      <c r="AB130" s="37"/>
      <c r="AC130" s="37"/>
      <c r="AD130" s="37"/>
      <c r="AE130" s="37"/>
      <c r="AR130" s="237" t="s">
        <v>251</v>
      </c>
      <c r="AT130" s="237" t="s">
        <v>304</v>
      </c>
      <c r="AU130" s="237" t="s">
        <v>86</v>
      </c>
      <c r="AY130" s="16" t="s">
        <v>183</v>
      </c>
      <c r="BE130" s="238">
        <f>IF(N130="základní",J130,0)</f>
        <v>0</v>
      </c>
      <c r="BF130" s="238">
        <f>IF(N130="snížená",J130,0)</f>
        <v>0</v>
      </c>
      <c r="BG130" s="238">
        <f>IF(N130="zákl. přenesená",J130,0)</f>
        <v>0</v>
      </c>
      <c r="BH130" s="238">
        <f>IF(N130="sníž. přenesená",J130,0)</f>
        <v>0</v>
      </c>
      <c r="BI130" s="238">
        <f>IF(N130="nulová",J130,0)</f>
        <v>0</v>
      </c>
      <c r="BJ130" s="16" t="s">
        <v>84</v>
      </c>
      <c r="BK130" s="238">
        <f>ROUND(I130*H130,2)</f>
        <v>0</v>
      </c>
      <c r="BL130" s="16" t="s">
        <v>189</v>
      </c>
      <c r="BM130" s="237" t="s">
        <v>842</v>
      </c>
    </row>
    <row r="131" spans="1:47" s="2" customFormat="1" ht="12">
      <c r="A131" s="37"/>
      <c r="B131" s="38"/>
      <c r="C131" s="39"/>
      <c r="D131" s="239" t="s">
        <v>191</v>
      </c>
      <c r="E131" s="39"/>
      <c r="F131" s="240" t="s">
        <v>753</v>
      </c>
      <c r="G131" s="39"/>
      <c r="H131" s="39"/>
      <c r="I131" s="241"/>
      <c r="J131" s="39"/>
      <c r="K131" s="39"/>
      <c r="L131" s="43"/>
      <c r="M131" s="242"/>
      <c r="N131" s="243"/>
      <c r="O131" s="90"/>
      <c r="P131" s="90"/>
      <c r="Q131" s="90"/>
      <c r="R131" s="90"/>
      <c r="S131" s="90"/>
      <c r="T131" s="91"/>
      <c r="U131" s="37"/>
      <c r="V131" s="37"/>
      <c r="W131" s="37"/>
      <c r="X131" s="37"/>
      <c r="Y131" s="37"/>
      <c r="Z131" s="37"/>
      <c r="AA131" s="37"/>
      <c r="AB131" s="37"/>
      <c r="AC131" s="37"/>
      <c r="AD131" s="37"/>
      <c r="AE131" s="37"/>
      <c r="AT131" s="16" t="s">
        <v>191</v>
      </c>
      <c r="AU131" s="16" t="s">
        <v>86</v>
      </c>
    </row>
    <row r="132" spans="1:51" s="13" customFormat="1" ht="12">
      <c r="A132" s="13"/>
      <c r="B132" s="247"/>
      <c r="C132" s="248"/>
      <c r="D132" s="239" t="s">
        <v>197</v>
      </c>
      <c r="E132" s="248"/>
      <c r="F132" s="250" t="s">
        <v>843</v>
      </c>
      <c r="G132" s="248"/>
      <c r="H132" s="251">
        <v>12</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197</v>
      </c>
      <c r="AU132" s="257" t="s">
        <v>86</v>
      </c>
      <c r="AV132" s="13" t="s">
        <v>86</v>
      </c>
      <c r="AW132" s="13" t="s">
        <v>4</v>
      </c>
      <c r="AX132" s="13" t="s">
        <v>84</v>
      </c>
      <c r="AY132" s="257" t="s">
        <v>183</v>
      </c>
    </row>
    <row r="133" spans="1:65" s="2" customFormat="1" ht="21.75" customHeight="1">
      <c r="A133" s="37"/>
      <c r="B133" s="38"/>
      <c r="C133" s="269" t="s">
        <v>210</v>
      </c>
      <c r="D133" s="269" t="s">
        <v>304</v>
      </c>
      <c r="E133" s="270" t="s">
        <v>757</v>
      </c>
      <c r="F133" s="271" t="s">
        <v>758</v>
      </c>
      <c r="G133" s="272" t="s">
        <v>658</v>
      </c>
      <c r="H133" s="273">
        <v>12</v>
      </c>
      <c r="I133" s="274"/>
      <c r="J133" s="275">
        <f>ROUND(I133*H133,2)</f>
        <v>0</v>
      </c>
      <c r="K133" s="271" t="s">
        <v>1</v>
      </c>
      <c r="L133" s="276"/>
      <c r="M133" s="277" t="s">
        <v>1</v>
      </c>
      <c r="N133" s="278" t="s">
        <v>41</v>
      </c>
      <c r="O133" s="90"/>
      <c r="P133" s="235">
        <f>O133*H133</f>
        <v>0</v>
      </c>
      <c r="Q133" s="235">
        <v>0</v>
      </c>
      <c r="R133" s="235">
        <f>Q133*H133</f>
        <v>0</v>
      </c>
      <c r="S133" s="235">
        <v>0</v>
      </c>
      <c r="T133" s="236">
        <f>S133*H133</f>
        <v>0</v>
      </c>
      <c r="U133" s="37"/>
      <c r="V133" s="37"/>
      <c r="W133" s="37"/>
      <c r="X133" s="37"/>
      <c r="Y133" s="37"/>
      <c r="Z133" s="37"/>
      <c r="AA133" s="37"/>
      <c r="AB133" s="37"/>
      <c r="AC133" s="37"/>
      <c r="AD133" s="37"/>
      <c r="AE133" s="37"/>
      <c r="AR133" s="237" t="s">
        <v>251</v>
      </c>
      <c r="AT133" s="237" t="s">
        <v>304</v>
      </c>
      <c r="AU133" s="237" t="s">
        <v>86</v>
      </c>
      <c r="AY133" s="16" t="s">
        <v>183</v>
      </c>
      <c r="BE133" s="238">
        <f>IF(N133="základní",J133,0)</f>
        <v>0</v>
      </c>
      <c r="BF133" s="238">
        <f>IF(N133="snížená",J133,0)</f>
        <v>0</v>
      </c>
      <c r="BG133" s="238">
        <f>IF(N133="zákl. přenesená",J133,0)</f>
        <v>0</v>
      </c>
      <c r="BH133" s="238">
        <f>IF(N133="sníž. přenesená",J133,0)</f>
        <v>0</v>
      </c>
      <c r="BI133" s="238">
        <f>IF(N133="nulová",J133,0)</f>
        <v>0</v>
      </c>
      <c r="BJ133" s="16" t="s">
        <v>84</v>
      </c>
      <c r="BK133" s="238">
        <f>ROUND(I133*H133,2)</f>
        <v>0</v>
      </c>
      <c r="BL133" s="16" t="s">
        <v>189</v>
      </c>
      <c r="BM133" s="237" t="s">
        <v>844</v>
      </c>
    </row>
    <row r="134" spans="1:47" s="2" customFormat="1" ht="12">
      <c r="A134" s="37"/>
      <c r="B134" s="38"/>
      <c r="C134" s="39"/>
      <c r="D134" s="239" t="s">
        <v>191</v>
      </c>
      <c r="E134" s="39"/>
      <c r="F134" s="240" t="s">
        <v>758</v>
      </c>
      <c r="G134" s="39"/>
      <c r="H134" s="39"/>
      <c r="I134" s="241"/>
      <c r="J134" s="39"/>
      <c r="K134" s="39"/>
      <c r="L134" s="43"/>
      <c r="M134" s="242"/>
      <c r="N134" s="243"/>
      <c r="O134" s="90"/>
      <c r="P134" s="90"/>
      <c r="Q134" s="90"/>
      <c r="R134" s="90"/>
      <c r="S134" s="90"/>
      <c r="T134" s="91"/>
      <c r="U134" s="37"/>
      <c r="V134" s="37"/>
      <c r="W134" s="37"/>
      <c r="X134" s="37"/>
      <c r="Y134" s="37"/>
      <c r="Z134" s="37"/>
      <c r="AA134" s="37"/>
      <c r="AB134" s="37"/>
      <c r="AC134" s="37"/>
      <c r="AD134" s="37"/>
      <c r="AE134" s="37"/>
      <c r="AT134" s="16" t="s">
        <v>191</v>
      </c>
      <c r="AU134" s="16" t="s">
        <v>86</v>
      </c>
    </row>
    <row r="135" spans="1:51" s="13" customFormat="1" ht="12">
      <c r="A135" s="13"/>
      <c r="B135" s="247"/>
      <c r="C135" s="248"/>
      <c r="D135" s="239" t="s">
        <v>197</v>
      </c>
      <c r="E135" s="249" t="s">
        <v>1</v>
      </c>
      <c r="F135" s="250" t="s">
        <v>845</v>
      </c>
      <c r="G135" s="248"/>
      <c r="H135" s="251">
        <v>12</v>
      </c>
      <c r="I135" s="252"/>
      <c r="J135" s="248"/>
      <c r="K135" s="248"/>
      <c r="L135" s="253"/>
      <c r="M135" s="254"/>
      <c r="N135" s="255"/>
      <c r="O135" s="255"/>
      <c r="P135" s="255"/>
      <c r="Q135" s="255"/>
      <c r="R135" s="255"/>
      <c r="S135" s="255"/>
      <c r="T135" s="256"/>
      <c r="U135" s="13"/>
      <c r="V135" s="13"/>
      <c r="W135" s="13"/>
      <c r="X135" s="13"/>
      <c r="Y135" s="13"/>
      <c r="Z135" s="13"/>
      <c r="AA135" s="13"/>
      <c r="AB135" s="13"/>
      <c r="AC135" s="13"/>
      <c r="AD135" s="13"/>
      <c r="AE135" s="13"/>
      <c r="AT135" s="257" t="s">
        <v>197</v>
      </c>
      <c r="AU135" s="257" t="s">
        <v>86</v>
      </c>
      <c r="AV135" s="13" t="s">
        <v>86</v>
      </c>
      <c r="AW135" s="13" t="s">
        <v>32</v>
      </c>
      <c r="AX135" s="13" t="s">
        <v>84</v>
      </c>
      <c r="AY135" s="257" t="s">
        <v>183</v>
      </c>
    </row>
    <row r="136" spans="1:65" s="2" customFormat="1" ht="21.75" customHeight="1">
      <c r="A136" s="37"/>
      <c r="B136" s="38"/>
      <c r="C136" s="269" t="s">
        <v>189</v>
      </c>
      <c r="D136" s="269" t="s">
        <v>304</v>
      </c>
      <c r="E136" s="270" t="s">
        <v>762</v>
      </c>
      <c r="F136" s="271" t="s">
        <v>763</v>
      </c>
      <c r="G136" s="272" t="s">
        <v>726</v>
      </c>
      <c r="H136" s="273">
        <v>8.4</v>
      </c>
      <c r="I136" s="274"/>
      <c r="J136" s="275">
        <f>ROUND(I136*H136,2)</f>
        <v>0</v>
      </c>
      <c r="K136" s="271" t="s">
        <v>1</v>
      </c>
      <c r="L136" s="276"/>
      <c r="M136" s="277" t="s">
        <v>1</v>
      </c>
      <c r="N136" s="278" t="s">
        <v>41</v>
      </c>
      <c r="O136" s="90"/>
      <c r="P136" s="235">
        <f>O136*H136</f>
        <v>0</v>
      </c>
      <c r="Q136" s="235">
        <v>0</v>
      </c>
      <c r="R136" s="235">
        <f>Q136*H136</f>
        <v>0</v>
      </c>
      <c r="S136" s="235">
        <v>0</v>
      </c>
      <c r="T136" s="236">
        <f>S136*H136</f>
        <v>0</v>
      </c>
      <c r="U136" s="37"/>
      <c r="V136" s="37"/>
      <c r="W136" s="37"/>
      <c r="X136" s="37"/>
      <c r="Y136" s="37"/>
      <c r="Z136" s="37"/>
      <c r="AA136" s="37"/>
      <c r="AB136" s="37"/>
      <c r="AC136" s="37"/>
      <c r="AD136" s="37"/>
      <c r="AE136" s="37"/>
      <c r="AR136" s="237" t="s">
        <v>251</v>
      </c>
      <c r="AT136" s="237" t="s">
        <v>304</v>
      </c>
      <c r="AU136" s="237" t="s">
        <v>86</v>
      </c>
      <c r="AY136" s="16" t="s">
        <v>183</v>
      </c>
      <c r="BE136" s="238">
        <f>IF(N136="základní",J136,0)</f>
        <v>0</v>
      </c>
      <c r="BF136" s="238">
        <f>IF(N136="snížená",J136,0)</f>
        <v>0</v>
      </c>
      <c r="BG136" s="238">
        <f>IF(N136="zákl. přenesená",J136,0)</f>
        <v>0</v>
      </c>
      <c r="BH136" s="238">
        <f>IF(N136="sníž. přenesená",J136,0)</f>
        <v>0</v>
      </c>
      <c r="BI136" s="238">
        <f>IF(N136="nulová",J136,0)</f>
        <v>0</v>
      </c>
      <c r="BJ136" s="16" t="s">
        <v>84</v>
      </c>
      <c r="BK136" s="238">
        <f>ROUND(I136*H136,2)</f>
        <v>0</v>
      </c>
      <c r="BL136" s="16" t="s">
        <v>189</v>
      </c>
      <c r="BM136" s="237" t="s">
        <v>846</v>
      </c>
    </row>
    <row r="137" spans="1:47" s="2" customFormat="1" ht="12">
      <c r="A137" s="37"/>
      <c r="B137" s="38"/>
      <c r="C137" s="39"/>
      <c r="D137" s="239" t="s">
        <v>191</v>
      </c>
      <c r="E137" s="39"/>
      <c r="F137" s="240" t="s">
        <v>763</v>
      </c>
      <c r="G137" s="39"/>
      <c r="H137" s="39"/>
      <c r="I137" s="241"/>
      <c r="J137" s="39"/>
      <c r="K137" s="39"/>
      <c r="L137" s="43"/>
      <c r="M137" s="242"/>
      <c r="N137" s="243"/>
      <c r="O137" s="90"/>
      <c r="P137" s="90"/>
      <c r="Q137" s="90"/>
      <c r="R137" s="90"/>
      <c r="S137" s="90"/>
      <c r="T137" s="91"/>
      <c r="U137" s="37"/>
      <c r="V137" s="37"/>
      <c r="W137" s="37"/>
      <c r="X137" s="37"/>
      <c r="Y137" s="37"/>
      <c r="Z137" s="37"/>
      <c r="AA137" s="37"/>
      <c r="AB137" s="37"/>
      <c r="AC137" s="37"/>
      <c r="AD137" s="37"/>
      <c r="AE137" s="37"/>
      <c r="AT137" s="16" t="s">
        <v>191</v>
      </c>
      <c r="AU137" s="16" t="s">
        <v>86</v>
      </c>
    </row>
    <row r="138" spans="1:51" s="13" customFormat="1" ht="12">
      <c r="A138" s="13"/>
      <c r="B138" s="247"/>
      <c r="C138" s="248"/>
      <c r="D138" s="239" t="s">
        <v>197</v>
      </c>
      <c r="E138" s="249" t="s">
        <v>1</v>
      </c>
      <c r="F138" s="250" t="s">
        <v>847</v>
      </c>
      <c r="G138" s="248"/>
      <c r="H138" s="251">
        <v>8.4</v>
      </c>
      <c r="I138" s="252"/>
      <c r="J138" s="248"/>
      <c r="K138" s="248"/>
      <c r="L138" s="253"/>
      <c r="M138" s="254"/>
      <c r="N138" s="255"/>
      <c r="O138" s="255"/>
      <c r="P138" s="255"/>
      <c r="Q138" s="255"/>
      <c r="R138" s="255"/>
      <c r="S138" s="255"/>
      <c r="T138" s="256"/>
      <c r="U138" s="13"/>
      <c r="V138" s="13"/>
      <c r="W138" s="13"/>
      <c r="X138" s="13"/>
      <c r="Y138" s="13"/>
      <c r="Z138" s="13"/>
      <c r="AA138" s="13"/>
      <c r="AB138" s="13"/>
      <c r="AC138" s="13"/>
      <c r="AD138" s="13"/>
      <c r="AE138" s="13"/>
      <c r="AT138" s="257" t="s">
        <v>197</v>
      </c>
      <c r="AU138" s="257" t="s">
        <v>86</v>
      </c>
      <c r="AV138" s="13" t="s">
        <v>86</v>
      </c>
      <c r="AW138" s="13" t="s">
        <v>32</v>
      </c>
      <c r="AX138" s="13" t="s">
        <v>84</v>
      </c>
      <c r="AY138" s="257" t="s">
        <v>183</v>
      </c>
    </row>
    <row r="139" spans="1:65" s="2" customFormat="1" ht="24.15" customHeight="1">
      <c r="A139" s="37"/>
      <c r="B139" s="38"/>
      <c r="C139" s="226" t="s">
        <v>227</v>
      </c>
      <c r="D139" s="226" t="s">
        <v>185</v>
      </c>
      <c r="E139" s="227" t="s">
        <v>848</v>
      </c>
      <c r="F139" s="228" t="s">
        <v>849</v>
      </c>
      <c r="G139" s="229" t="s">
        <v>617</v>
      </c>
      <c r="H139" s="230">
        <v>69</v>
      </c>
      <c r="I139" s="231"/>
      <c r="J139" s="232">
        <f>ROUND(I139*H139,2)</f>
        <v>0</v>
      </c>
      <c r="K139" s="228" t="s">
        <v>188</v>
      </c>
      <c r="L139" s="43"/>
      <c r="M139" s="233" t="s">
        <v>1</v>
      </c>
      <c r="N139" s="234" t="s">
        <v>41</v>
      </c>
      <c r="O139" s="90"/>
      <c r="P139" s="235">
        <f>O139*H139</f>
        <v>0</v>
      </c>
      <c r="Q139" s="235">
        <v>0</v>
      </c>
      <c r="R139" s="235">
        <f>Q139*H139</f>
        <v>0</v>
      </c>
      <c r="S139" s="235">
        <v>0</v>
      </c>
      <c r="T139" s="236">
        <f>S139*H139</f>
        <v>0</v>
      </c>
      <c r="U139" s="37"/>
      <c r="V139" s="37"/>
      <c r="W139" s="37"/>
      <c r="X139" s="37"/>
      <c r="Y139" s="37"/>
      <c r="Z139" s="37"/>
      <c r="AA139" s="37"/>
      <c r="AB139" s="37"/>
      <c r="AC139" s="37"/>
      <c r="AD139" s="37"/>
      <c r="AE139" s="37"/>
      <c r="AR139" s="237" t="s">
        <v>189</v>
      </c>
      <c r="AT139" s="237" t="s">
        <v>185</v>
      </c>
      <c r="AU139" s="237" t="s">
        <v>86</v>
      </c>
      <c r="AY139" s="16" t="s">
        <v>183</v>
      </c>
      <c r="BE139" s="238">
        <f>IF(N139="základní",J139,0)</f>
        <v>0</v>
      </c>
      <c r="BF139" s="238">
        <f>IF(N139="snížená",J139,0)</f>
        <v>0</v>
      </c>
      <c r="BG139" s="238">
        <f>IF(N139="zákl. přenesená",J139,0)</f>
        <v>0</v>
      </c>
      <c r="BH139" s="238">
        <f>IF(N139="sníž. přenesená",J139,0)</f>
        <v>0</v>
      </c>
      <c r="BI139" s="238">
        <f>IF(N139="nulová",J139,0)</f>
        <v>0</v>
      </c>
      <c r="BJ139" s="16" t="s">
        <v>84</v>
      </c>
      <c r="BK139" s="238">
        <f>ROUND(I139*H139,2)</f>
        <v>0</v>
      </c>
      <c r="BL139" s="16" t="s">
        <v>189</v>
      </c>
      <c r="BM139" s="237" t="s">
        <v>850</v>
      </c>
    </row>
    <row r="140" spans="1:47" s="2" customFormat="1" ht="12">
      <c r="A140" s="37"/>
      <c r="B140" s="38"/>
      <c r="C140" s="39"/>
      <c r="D140" s="239" t="s">
        <v>191</v>
      </c>
      <c r="E140" s="39"/>
      <c r="F140" s="240" t="s">
        <v>851</v>
      </c>
      <c r="G140" s="39"/>
      <c r="H140" s="39"/>
      <c r="I140" s="241"/>
      <c r="J140" s="39"/>
      <c r="K140" s="39"/>
      <c r="L140" s="43"/>
      <c r="M140" s="242"/>
      <c r="N140" s="243"/>
      <c r="O140" s="90"/>
      <c r="P140" s="90"/>
      <c r="Q140" s="90"/>
      <c r="R140" s="90"/>
      <c r="S140" s="90"/>
      <c r="T140" s="91"/>
      <c r="U140" s="37"/>
      <c r="V140" s="37"/>
      <c r="W140" s="37"/>
      <c r="X140" s="37"/>
      <c r="Y140" s="37"/>
      <c r="Z140" s="37"/>
      <c r="AA140" s="37"/>
      <c r="AB140" s="37"/>
      <c r="AC140" s="37"/>
      <c r="AD140" s="37"/>
      <c r="AE140" s="37"/>
      <c r="AT140" s="16" t="s">
        <v>191</v>
      </c>
      <c r="AU140" s="16" t="s">
        <v>86</v>
      </c>
    </row>
    <row r="141" spans="1:47" s="2" customFormat="1" ht="12">
      <c r="A141" s="37"/>
      <c r="B141" s="38"/>
      <c r="C141" s="39"/>
      <c r="D141" s="244" t="s">
        <v>193</v>
      </c>
      <c r="E141" s="39"/>
      <c r="F141" s="245" t="s">
        <v>852</v>
      </c>
      <c r="G141" s="39"/>
      <c r="H141" s="39"/>
      <c r="I141" s="241"/>
      <c r="J141" s="39"/>
      <c r="K141" s="39"/>
      <c r="L141" s="43"/>
      <c r="M141" s="242"/>
      <c r="N141" s="243"/>
      <c r="O141" s="90"/>
      <c r="P141" s="90"/>
      <c r="Q141" s="90"/>
      <c r="R141" s="90"/>
      <c r="S141" s="90"/>
      <c r="T141" s="91"/>
      <c r="U141" s="37"/>
      <c r="V141" s="37"/>
      <c r="W141" s="37"/>
      <c r="X141" s="37"/>
      <c r="Y141" s="37"/>
      <c r="Z141" s="37"/>
      <c r="AA141" s="37"/>
      <c r="AB141" s="37"/>
      <c r="AC141" s="37"/>
      <c r="AD141" s="37"/>
      <c r="AE141" s="37"/>
      <c r="AT141" s="16" t="s">
        <v>193</v>
      </c>
      <c r="AU141" s="16" t="s">
        <v>86</v>
      </c>
    </row>
    <row r="142" spans="1:47" s="2" customFormat="1" ht="12">
      <c r="A142" s="37"/>
      <c r="B142" s="38"/>
      <c r="C142" s="39"/>
      <c r="D142" s="239" t="s">
        <v>195</v>
      </c>
      <c r="E142" s="39"/>
      <c r="F142" s="246" t="s">
        <v>853</v>
      </c>
      <c r="G142" s="39"/>
      <c r="H142" s="39"/>
      <c r="I142" s="241"/>
      <c r="J142" s="39"/>
      <c r="K142" s="39"/>
      <c r="L142" s="43"/>
      <c r="M142" s="242"/>
      <c r="N142" s="243"/>
      <c r="O142" s="90"/>
      <c r="P142" s="90"/>
      <c r="Q142" s="90"/>
      <c r="R142" s="90"/>
      <c r="S142" s="90"/>
      <c r="T142" s="91"/>
      <c r="U142" s="37"/>
      <c r="V142" s="37"/>
      <c r="W142" s="37"/>
      <c r="X142" s="37"/>
      <c r="Y142" s="37"/>
      <c r="Z142" s="37"/>
      <c r="AA142" s="37"/>
      <c r="AB142" s="37"/>
      <c r="AC142" s="37"/>
      <c r="AD142" s="37"/>
      <c r="AE142" s="37"/>
      <c r="AT142" s="16" t="s">
        <v>195</v>
      </c>
      <c r="AU142" s="16" t="s">
        <v>86</v>
      </c>
    </row>
    <row r="143" spans="1:51" s="13" customFormat="1" ht="12">
      <c r="A143" s="13"/>
      <c r="B143" s="247"/>
      <c r="C143" s="248"/>
      <c r="D143" s="239" t="s">
        <v>197</v>
      </c>
      <c r="E143" s="249" t="s">
        <v>1</v>
      </c>
      <c r="F143" s="250" t="s">
        <v>621</v>
      </c>
      <c r="G143" s="248"/>
      <c r="H143" s="251">
        <v>69</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197</v>
      </c>
      <c r="AU143" s="257" t="s">
        <v>86</v>
      </c>
      <c r="AV143" s="13" t="s">
        <v>86</v>
      </c>
      <c r="AW143" s="13" t="s">
        <v>32</v>
      </c>
      <c r="AX143" s="13" t="s">
        <v>84</v>
      </c>
      <c r="AY143" s="257" t="s">
        <v>183</v>
      </c>
    </row>
    <row r="144" spans="1:65" s="2" customFormat="1" ht="16.5" customHeight="1">
      <c r="A144" s="37"/>
      <c r="B144" s="38"/>
      <c r="C144" s="226" t="s">
        <v>235</v>
      </c>
      <c r="D144" s="226" t="s">
        <v>185</v>
      </c>
      <c r="E144" s="227" t="s">
        <v>854</v>
      </c>
      <c r="F144" s="228" t="s">
        <v>855</v>
      </c>
      <c r="G144" s="229" t="s">
        <v>617</v>
      </c>
      <c r="H144" s="230">
        <v>65</v>
      </c>
      <c r="I144" s="231"/>
      <c r="J144" s="232">
        <f>ROUND(I144*H144,2)</f>
        <v>0</v>
      </c>
      <c r="K144" s="228" t="s">
        <v>188</v>
      </c>
      <c r="L144" s="43"/>
      <c r="M144" s="233" t="s">
        <v>1</v>
      </c>
      <c r="N144" s="234" t="s">
        <v>41</v>
      </c>
      <c r="O144" s="90"/>
      <c r="P144" s="235">
        <f>O144*H144</f>
        <v>0</v>
      </c>
      <c r="Q144" s="235">
        <v>1.8E-05</v>
      </c>
      <c r="R144" s="235">
        <f>Q144*H144</f>
        <v>0.00117</v>
      </c>
      <c r="S144" s="235">
        <v>0</v>
      </c>
      <c r="T144" s="236">
        <f>S144*H144</f>
        <v>0</v>
      </c>
      <c r="U144" s="37"/>
      <c r="V144" s="37"/>
      <c r="W144" s="37"/>
      <c r="X144" s="37"/>
      <c r="Y144" s="37"/>
      <c r="Z144" s="37"/>
      <c r="AA144" s="37"/>
      <c r="AB144" s="37"/>
      <c r="AC144" s="37"/>
      <c r="AD144" s="37"/>
      <c r="AE144" s="37"/>
      <c r="AR144" s="237" t="s">
        <v>189</v>
      </c>
      <c r="AT144" s="237" t="s">
        <v>185</v>
      </c>
      <c r="AU144" s="237" t="s">
        <v>86</v>
      </c>
      <c r="AY144" s="16" t="s">
        <v>183</v>
      </c>
      <c r="BE144" s="238">
        <f>IF(N144="základní",J144,0)</f>
        <v>0</v>
      </c>
      <c r="BF144" s="238">
        <f>IF(N144="snížená",J144,0)</f>
        <v>0</v>
      </c>
      <c r="BG144" s="238">
        <f>IF(N144="zákl. přenesená",J144,0)</f>
        <v>0</v>
      </c>
      <c r="BH144" s="238">
        <f>IF(N144="sníž. přenesená",J144,0)</f>
        <v>0</v>
      </c>
      <c r="BI144" s="238">
        <f>IF(N144="nulová",J144,0)</f>
        <v>0</v>
      </c>
      <c r="BJ144" s="16" t="s">
        <v>84</v>
      </c>
      <c r="BK144" s="238">
        <f>ROUND(I144*H144,2)</f>
        <v>0</v>
      </c>
      <c r="BL144" s="16" t="s">
        <v>189</v>
      </c>
      <c r="BM144" s="237" t="s">
        <v>856</v>
      </c>
    </row>
    <row r="145" spans="1:47" s="2" customFormat="1" ht="12">
      <c r="A145" s="37"/>
      <c r="B145" s="38"/>
      <c r="C145" s="39"/>
      <c r="D145" s="239" t="s">
        <v>191</v>
      </c>
      <c r="E145" s="39"/>
      <c r="F145" s="240" t="s">
        <v>857</v>
      </c>
      <c r="G145" s="39"/>
      <c r="H145" s="39"/>
      <c r="I145" s="241"/>
      <c r="J145" s="39"/>
      <c r="K145" s="39"/>
      <c r="L145" s="43"/>
      <c r="M145" s="242"/>
      <c r="N145" s="243"/>
      <c r="O145" s="90"/>
      <c r="P145" s="90"/>
      <c r="Q145" s="90"/>
      <c r="R145" s="90"/>
      <c r="S145" s="90"/>
      <c r="T145" s="91"/>
      <c r="U145" s="37"/>
      <c r="V145" s="37"/>
      <c r="W145" s="37"/>
      <c r="X145" s="37"/>
      <c r="Y145" s="37"/>
      <c r="Z145" s="37"/>
      <c r="AA145" s="37"/>
      <c r="AB145" s="37"/>
      <c r="AC145" s="37"/>
      <c r="AD145" s="37"/>
      <c r="AE145" s="37"/>
      <c r="AT145" s="16" t="s">
        <v>191</v>
      </c>
      <c r="AU145" s="16" t="s">
        <v>86</v>
      </c>
    </row>
    <row r="146" spans="1:47" s="2" customFormat="1" ht="12">
      <c r="A146" s="37"/>
      <c r="B146" s="38"/>
      <c r="C146" s="39"/>
      <c r="D146" s="244" t="s">
        <v>193</v>
      </c>
      <c r="E146" s="39"/>
      <c r="F146" s="245" t="s">
        <v>858</v>
      </c>
      <c r="G146" s="39"/>
      <c r="H146" s="39"/>
      <c r="I146" s="241"/>
      <c r="J146" s="39"/>
      <c r="K146" s="39"/>
      <c r="L146" s="43"/>
      <c r="M146" s="242"/>
      <c r="N146" s="243"/>
      <c r="O146" s="90"/>
      <c r="P146" s="90"/>
      <c r="Q146" s="90"/>
      <c r="R146" s="90"/>
      <c r="S146" s="90"/>
      <c r="T146" s="91"/>
      <c r="U146" s="37"/>
      <c r="V146" s="37"/>
      <c r="W146" s="37"/>
      <c r="X146" s="37"/>
      <c r="Y146" s="37"/>
      <c r="Z146" s="37"/>
      <c r="AA146" s="37"/>
      <c r="AB146" s="37"/>
      <c r="AC146" s="37"/>
      <c r="AD146" s="37"/>
      <c r="AE146" s="37"/>
      <c r="AT146" s="16" t="s">
        <v>193</v>
      </c>
      <c r="AU146" s="16" t="s">
        <v>86</v>
      </c>
    </row>
    <row r="147" spans="1:47" s="2" customFormat="1" ht="12">
      <c r="A147" s="37"/>
      <c r="B147" s="38"/>
      <c r="C147" s="39"/>
      <c r="D147" s="239" t="s">
        <v>195</v>
      </c>
      <c r="E147" s="39"/>
      <c r="F147" s="246" t="s">
        <v>859</v>
      </c>
      <c r="G147" s="39"/>
      <c r="H147" s="39"/>
      <c r="I147" s="241"/>
      <c r="J147" s="39"/>
      <c r="K147" s="39"/>
      <c r="L147" s="43"/>
      <c r="M147" s="242"/>
      <c r="N147" s="243"/>
      <c r="O147" s="90"/>
      <c r="P147" s="90"/>
      <c r="Q147" s="90"/>
      <c r="R147" s="90"/>
      <c r="S147" s="90"/>
      <c r="T147" s="91"/>
      <c r="U147" s="37"/>
      <c r="V147" s="37"/>
      <c r="W147" s="37"/>
      <c r="X147" s="37"/>
      <c r="Y147" s="37"/>
      <c r="Z147" s="37"/>
      <c r="AA147" s="37"/>
      <c r="AB147" s="37"/>
      <c r="AC147" s="37"/>
      <c r="AD147" s="37"/>
      <c r="AE147" s="37"/>
      <c r="AT147" s="16" t="s">
        <v>195</v>
      </c>
      <c r="AU147" s="16" t="s">
        <v>86</v>
      </c>
    </row>
    <row r="148" spans="1:51" s="13" customFormat="1" ht="12">
      <c r="A148" s="13"/>
      <c r="B148" s="247"/>
      <c r="C148" s="248"/>
      <c r="D148" s="239" t="s">
        <v>197</v>
      </c>
      <c r="E148" s="249" t="s">
        <v>1</v>
      </c>
      <c r="F148" s="250" t="s">
        <v>860</v>
      </c>
      <c r="G148" s="248"/>
      <c r="H148" s="251">
        <v>65</v>
      </c>
      <c r="I148" s="252"/>
      <c r="J148" s="248"/>
      <c r="K148" s="248"/>
      <c r="L148" s="253"/>
      <c r="M148" s="254"/>
      <c r="N148" s="255"/>
      <c r="O148" s="255"/>
      <c r="P148" s="255"/>
      <c r="Q148" s="255"/>
      <c r="R148" s="255"/>
      <c r="S148" s="255"/>
      <c r="T148" s="256"/>
      <c r="U148" s="13"/>
      <c r="V148" s="13"/>
      <c r="W148" s="13"/>
      <c r="X148" s="13"/>
      <c r="Y148" s="13"/>
      <c r="Z148" s="13"/>
      <c r="AA148" s="13"/>
      <c r="AB148" s="13"/>
      <c r="AC148" s="13"/>
      <c r="AD148" s="13"/>
      <c r="AE148" s="13"/>
      <c r="AT148" s="257" t="s">
        <v>197</v>
      </c>
      <c r="AU148" s="257" t="s">
        <v>86</v>
      </c>
      <c r="AV148" s="13" t="s">
        <v>86</v>
      </c>
      <c r="AW148" s="13" t="s">
        <v>32</v>
      </c>
      <c r="AX148" s="13" t="s">
        <v>84</v>
      </c>
      <c r="AY148" s="257" t="s">
        <v>183</v>
      </c>
    </row>
    <row r="149" spans="1:65" s="2" customFormat="1" ht="16.5" customHeight="1">
      <c r="A149" s="37"/>
      <c r="B149" s="38"/>
      <c r="C149" s="226" t="s">
        <v>244</v>
      </c>
      <c r="D149" s="226" t="s">
        <v>185</v>
      </c>
      <c r="E149" s="227" t="s">
        <v>816</v>
      </c>
      <c r="F149" s="228" t="s">
        <v>817</v>
      </c>
      <c r="G149" s="229" t="s">
        <v>126</v>
      </c>
      <c r="H149" s="230">
        <v>133.5</v>
      </c>
      <c r="I149" s="231"/>
      <c r="J149" s="232">
        <f>ROUND(I149*H149,2)</f>
        <v>0</v>
      </c>
      <c r="K149" s="228" t="s">
        <v>188</v>
      </c>
      <c r="L149" s="43"/>
      <c r="M149" s="233" t="s">
        <v>1</v>
      </c>
      <c r="N149" s="234" t="s">
        <v>41</v>
      </c>
      <c r="O149" s="90"/>
      <c r="P149" s="235">
        <f>O149*H149</f>
        <v>0</v>
      </c>
      <c r="Q149" s="235">
        <v>0</v>
      </c>
      <c r="R149" s="235">
        <f>Q149*H149</f>
        <v>0</v>
      </c>
      <c r="S149" s="235">
        <v>0</v>
      </c>
      <c r="T149" s="236">
        <f>S149*H149</f>
        <v>0</v>
      </c>
      <c r="U149" s="37"/>
      <c r="V149" s="37"/>
      <c r="W149" s="37"/>
      <c r="X149" s="37"/>
      <c r="Y149" s="37"/>
      <c r="Z149" s="37"/>
      <c r="AA149" s="37"/>
      <c r="AB149" s="37"/>
      <c r="AC149" s="37"/>
      <c r="AD149" s="37"/>
      <c r="AE149" s="37"/>
      <c r="AR149" s="237" t="s">
        <v>189</v>
      </c>
      <c r="AT149" s="237" t="s">
        <v>185</v>
      </c>
      <c r="AU149" s="237" t="s">
        <v>86</v>
      </c>
      <c r="AY149" s="16" t="s">
        <v>183</v>
      </c>
      <c r="BE149" s="238">
        <f>IF(N149="základní",J149,0)</f>
        <v>0</v>
      </c>
      <c r="BF149" s="238">
        <f>IF(N149="snížená",J149,0)</f>
        <v>0</v>
      </c>
      <c r="BG149" s="238">
        <f>IF(N149="zákl. přenesená",J149,0)</f>
        <v>0</v>
      </c>
      <c r="BH149" s="238">
        <f>IF(N149="sníž. přenesená",J149,0)</f>
        <v>0</v>
      </c>
      <c r="BI149" s="238">
        <f>IF(N149="nulová",J149,0)</f>
        <v>0</v>
      </c>
      <c r="BJ149" s="16" t="s">
        <v>84</v>
      </c>
      <c r="BK149" s="238">
        <f>ROUND(I149*H149,2)</f>
        <v>0</v>
      </c>
      <c r="BL149" s="16" t="s">
        <v>189</v>
      </c>
      <c r="BM149" s="237" t="s">
        <v>861</v>
      </c>
    </row>
    <row r="150" spans="1:47" s="2" customFormat="1" ht="12">
      <c r="A150" s="37"/>
      <c r="B150" s="38"/>
      <c r="C150" s="39"/>
      <c r="D150" s="239" t="s">
        <v>191</v>
      </c>
      <c r="E150" s="39"/>
      <c r="F150" s="240" t="s">
        <v>819</v>
      </c>
      <c r="G150" s="39"/>
      <c r="H150" s="39"/>
      <c r="I150" s="241"/>
      <c r="J150" s="39"/>
      <c r="K150" s="39"/>
      <c r="L150" s="43"/>
      <c r="M150" s="242"/>
      <c r="N150" s="243"/>
      <c r="O150" s="90"/>
      <c r="P150" s="90"/>
      <c r="Q150" s="90"/>
      <c r="R150" s="90"/>
      <c r="S150" s="90"/>
      <c r="T150" s="91"/>
      <c r="U150" s="37"/>
      <c r="V150" s="37"/>
      <c r="W150" s="37"/>
      <c r="X150" s="37"/>
      <c r="Y150" s="37"/>
      <c r="Z150" s="37"/>
      <c r="AA150" s="37"/>
      <c r="AB150" s="37"/>
      <c r="AC150" s="37"/>
      <c r="AD150" s="37"/>
      <c r="AE150" s="37"/>
      <c r="AT150" s="16" t="s">
        <v>191</v>
      </c>
      <c r="AU150" s="16" t="s">
        <v>86</v>
      </c>
    </row>
    <row r="151" spans="1:47" s="2" customFormat="1" ht="12">
      <c r="A151" s="37"/>
      <c r="B151" s="38"/>
      <c r="C151" s="39"/>
      <c r="D151" s="244" t="s">
        <v>193</v>
      </c>
      <c r="E151" s="39"/>
      <c r="F151" s="245" t="s">
        <v>820</v>
      </c>
      <c r="G151" s="39"/>
      <c r="H151" s="39"/>
      <c r="I151" s="241"/>
      <c r="J151" s="39"/>
      <c r="K151" s="39"/>
      <c r="L151" s="43"/>
      <c r="M151" s="242"/>
      <c r="N151" s="243"/>
      <c r="O151" s="90"/>
      <c r="P151" s="90"/>
      <c r="Q151" s="90"/>
      <c r="R151" s="90"/>
      <c r="S151" s="90"/>
      <c r="T151" s="91"/>
      <c r="U151" s="37"/>
      <c r="V151" s="37"/>
      <c r="W151" s="37"/>
      <c r="X151" s="37"/>
      <c r="Y151" s="37"/>
      <c r="Z151" s="37"/>
      <c r="AA151" s="37"/>
      <c r="AB151" s="37"/>
      <c r="AC151" s="37"/>
      <c r="AD151" s="37"/>
      <c r="AE151" s="37"/>
      <c r="AT151" s="16" t="s">
        <v>193</v>
      </c>
      <c r="AU151" s="16" t="s">
        <v>86</v>
      </c>
    </row>
    <row r="152" spans="1:51" s="13" customFormat="1" ht="12">
      <c r="A152" s="13"/>
      <c r="B152" s="247"/>
      <c r="C152" s="248"/>
      <c r="D152" s="239" t="s">
        <v>197</v>
      </c>
      <c r="E152" s="249" t="s">
        <v>1</v>
      </c>
      <c r="F152" s="250" t="s">
        <v>862</v>
      </c>
      <c r="G152" s="248"/>
      <c r="H152" s="251">
        <v>133.5</v>
      </c>
      <c r="I152" s="252"/>
      <c r="J152" s="248"/>
      <c r="K152" s="248"/>
      <c r="L152" s="253"/>
      <c r="M152" s="254"/>
      <c r="N152" s="255"/>
      <c r="O152" s="255"/>
      <c r="P152" s="255"/>
      <c r="Q152" s="255"/>
      <c r="R152" s="255"/>
      <c r="S152" s="255"/>
      <c r="T152" s="256"/>
      <c r="U152" s="13"/>
      <c r="V152" s="13"/>
      <c r="W152" s="13"/>
      <c r="X152" s="13"/>
      <c r="Y152" s="13"/>
      <c r="Z152" s="13"/>
      <c r="AA152" s="13"/>
      <c r="AB152" s="13"/>
      <c r="AC152" s="13"/>
      <c r="AD152" s="13"/>
      <c r="AE152" s="13"/>
      <c r="AT152" s="257" t="s">
        <v>197</v>
      </c>
      <c r="AU152" s="257" t="s">
        <v>86</v>
      </c>
      <c r="AV152" s="13" t="s">
        <v>86</v>
      </c>
      <c r="AW152" s="13" t="s">
        <v>32</v>
      </c>
      <c r="AX152" s="13" t="s">
        <v>84</v>
      </c>
      <c r="AY152" s="257" t="s">
        <v>183</v>
      </c>
    </row>
    <row r="153" spans="1:65" s="2" customFormat="1" ht="16.5" customHeight="1">
      <c r="A153" s="37"/>
      <c r="B153" s="38"/>
      <c r="C153" s="269" t="s">
        <v>251</v>
      </c>
      <c r="D153" s="269" t="s">
        <v>304</v>
      </c>
      <c r="E153" s="270" t="s">
        <v>823</v>
      </c>
      <c r="F153" s="271" t="s">
        <v>824</v>
      </c>
      <c r="G153" s="272" t="s">
        <v>126</v>
      </c>
      <c r="H153" s="273">
        <v>133.5</v>
      </c>
      <c r="I153" s="274"/>
      <c r="J153" s="275">
        <f>ROUND(I153*H153,2)</f>
        <v>0</v>
      </c>
      <c r="K153" s="271" t="s">
        <v>1</v>
      </c>
      <c r="L153" s="276"/>
      <c r="M153" s="277" t="s">
        <v>1</v>
      </c>
      <c r="N153" s="278" t="s">
        <v>41</v>
      </c>
      <c r="O153" s="90"/>
      <c r="P153" s="235">
        <f>O153*H153</f>
        <v>0</v>
      </c>
      <c r="Q153" s="235">
        <v>0</v>
      </c>
      <c r="R153" s="235">
        <f>Q153*H153</f>
        <v>0</v>
      </c>
      <c r="S153" s="235">
        <v>0</v>
      </c>
      <c r="T153" s="236">
        <f>S153*H153</f>
        <v>0</v>
      </c>
      <c r="U153" s="37"/>
      <c r="V153" s="37"/>
      <c r="W153" s="37"/>
      <c r="X153" s="37"/>
      <c r="Y153" s="37"/>
      <c r="Z153" s="37"/>
      <c r="AA153" s="37"/>
      <c r="AB153" s="37"/>
      <c r="AC153" s="37"/>
      <c r="AD153" s="37"/>
      <c r="AE153" s="37"/>
      <c r="AR153" s="237" t="s">
        <v>251</v>
      </c>
      <c r="AT153" s="237" t="s">
        <v>304</v>
      </c>
      <c r="AU153" s="237" t="s">
        <v>86</v>
      </c>
      <c r="AY153" s="16" t="s">
        <v>183</v>
      </c>
      <c r="BE153" s="238">
        <f>IF(N153="základní",J153,0)</f>
        <v>0</v>
      </c>
      <c r="BF153" s="238">
        <f>IF(N153="snížená",J153,0)</f>
        <v>0</v>
      </c>
      <c r="BG153" s="238">
        <f>IF(N153="zákl. přenesená",J153,0)</f>
        <v>0</v>
      </c>
      <c r="BH153" s="238">
        <f>IF(N153="sníž. přenesená",J153,0)</f>
        <v>0</v>
      </c>
      <c r="BI153" s="238">
        <f>IF(N153="nulová",J153,0)</f>
        <v>0</v>
      </c>
      <c r="BJ153" s="16" t="s">
        <v>84</v>
      </c>
      <c r="BK153" s="238">
        <f>ROUND(I153*H153,2)</f>
        <v>0</v>
      </c>
      <c r="BL153" s="16" t="s">
        <v>189</v>
      </c>
      <c r="BM153" s="237" t="s">
        <v>863</v>
      </c>
    </row>
    <row r="154" spans="1:47" s="2" customFormat="1" ht="12">
      <c r="A154" s="37"/>
      <c r="B154" s="38"/>
      <c r="C154" s="39"/>
      <c r="D154" s="239" t="s">
        <v>191</v>
      </c>
      <c r="E154" s="39"/>
      <c r="F154" s="240" t="s">
        <v>824</v>
      </c>
      <c r="G154" s="39"/>
      <c r="H154" s="39"/>
      <c r="I154" s="241"/>
      <c r="J154" s="39"/>
      <c r="K154" s="39"/>
      <c r="L154" s="43"/>
      <c r="M154" s="242"/>
      <c r="N154" s="243"/>
      <c r="O154" s="90"/>
      <c r="P154" s="90"/>
      <c r="Q154" s="90"/>
      <c r="R154" s="90"/>
      <c r="S154" s="90"/>
      <c r="T154" s="91"/>
      <c r="U154" s="37"/>
      <c r="V154" s="37"/>
      <c r="W154" s="37"/>
      <c r="X154" s="37"/>
      <c r="Y154" s="37"/>
      <c r="Z154" s="37"/>
      <c r="AA154" s="37"/>
      <c r="AB154" s="37"/>
      <c r="AC154" s="37"/>
      <c r="AD154" s="37"/>
      <c r="AE154" s="37"/>
      <c r="AT154" s="16" t="s">
        <v>191</v>
      </c>
      <c r="AU154" s="16" t="s">
        <v>86</v>
      </c>
    </row>
    <row r="155" spans="1:47" s="2" customFormat="1" ht="12">
      <c r="A155" s="37"/>
      <c r="B155" s="38"/>
      <c r="C155" s="39"/>
      <c r="D155" s="239" t="s">
        <v>309</v>
      </c>
      <c r="E155" s="39"/>
      <c r="F155" s="246" t="s">
        <v>826</v>
      </c>
      <c r="G155" s="39"/>
      <c r="H155" s="39"/>
      <c r="I155" s="241"/>
      <c r="J155" s="39"/>
      <c r="K155" s="39"/>
      <c r="L155" s="43"/>
      <c r="M155" s="242"/>
      <c r="N155" s="243"/>
      <c r="O155" s="90"/>
      <c r="P155" s="90"/>
      <c r="Q155" s="90"/>
      <c r="R155" s="90"/>
      <c r="S155" s="90"/>
      <c r="T155" s="91"/>
      <c r="U155" s="37"/>
      <c r="V155" s="37"/>
      <c r="W155" s="37"/>
      <c r="X155" s="37"/>
      <c r="Y155" s="37"/>
      <c r="Z155" s="37"/>
      <c r="AA155" s="37"/>
      <c r="AB155" s="37"/>
      <c r="AC155" s="37"/>
      <c r="AD155" s="37"/>
      <c r="AE155" s="37"/>
      <c r="AT155" s="16" t="s">
        <v>309</v>
      </c>
      <c r="AU155" s="16" t="s">
        <v>86</v>
      </c>
    </row>
    <row r="156" spans="1:51" s="13" customFormat="1" ht="12">
      <c r="A156" s="13"/>
      <c r="B156" s="247"/>
      <c r="C156" s="248"/>
      <c r="D156" s="239" t="s">
        <v>197</v>
      </c>
      <c r="E156" s="249" t="s">
        <v>1</v>
      </c>
      <c r="F156" s="250" t="s">
        <v>862</v>
      </c>
      <c r="G156" s="248"/>
      <c r="H156" s="251">
        <v>133.5</v>
      </c>
      <c r="I156" s="252"/>
      <c r="J156" s="248"/>
      <c r="K156" s="248"/>
      <c r="L156" s="253"/>
      <c r="M156" s="254"/>
      <c r="N156" s="255"/>
      <c r="O156" s="255"/>
      <c r="P156" s="255"/>
      <c r="Q156" s="255"/>
      <c r="R156" s="255"/>
      <c r="S156" s="255"/>
      <c r="T156" s="256"/>
      <c r="U156" s="13"/>
      <c r="V156" s="13"/>
      <c r="W156" s="13"/>
      <c r="X156" s="13"/>
      <c r="Y156" s="13"/>
      <c r="Z156" s="13"/>
      <c r="AA156" s="13"/>
      <c r="AB156" s="13"/>
      <c r="AC156" s="13"/>
      <c r="AD156" s="13"/>
      <c r="AE156" s="13"/>
      <c r="AT156" s="257" t="s">
        <v>197</v>
      </c>
      <c r="AU156" s="257" t="s">
        <v>86</v>
      </c>
      <c r="AV156" s="13" t="s">
        <v>86</v>
      </c>
      <c r="AW156" s="13" t="s">
        <v>32</v>
      </c>
      <c r="AX156" s="13" t="s">
        <v>84</v>
      </c>
      <c r="AY156" s="257" t="s">
        <v>183</v>
      </c>
    </row>
    <row r="157" spans="1:65" s="2" customFormat="1" ht="24.15" customHeight="1">
      <c r="A157" s="37"/>
      <c r="B157" s="38"/>
      <c r="C157" s="226" t="s">
        <v>258</v>
      </c>
      <c r="D157" s="226" t="s">
        <v>185</v>
      </c>
      <c r="E157" s="227" t="s">
        <v>833</v>
      </c>
      <c r="F157" s="228" t="s">
        <v>834</v>
      </c>
      <c r="G157" s="229" t="s">
        <v>402</v>
      </c>
      <c r="H157" s="230">
        <v>0.086</v>
      </c>
      <c r="I157" s="231"/>
      <c r="J157" s="232">
        <f>ROUND(I157*H157,2)</f>
        <v>0</v>
      </c>
      <c r="K157" s="228" t="s">
        <v>188</v>
      </c>
      <c r="L157" s="43"/>
      <c r="M157" s="233" t="s">
        <v>1</v>
      </c>
      <c r="N157" s="234" t="s">
        <v>41</v>
      </c>
      <c r="O157" s="90"/>
      <c r="P157" s="235">
        <f>O157*H157</f>
        <v>0</v>
      </c>
      <c r="Q157" s="235">
        <v>0</v>
      </c>
      <c r="R157" s="235">
        <f>Q157*H157</f>
        <v>0</v>
      </c>
      <c r="S157" s="235">
        <v>0</v>
      </c>
      <c r="T157" s="236">
        <f>S157*H157</f>
        <v>0</v>
      </c>
      <c r="U157" s="37"/>
      <c r="V157" s="37"/>
      <c r="W157" s="37"/>
      <c r="X157" s="37"/>
      <c r="Y157" s="37"/>
      <c r="Z157" s="37"/>
      <c r="AA157" s="37"/>
      <c r="AB157" s="37"/>
      <c r="AC157" s="37"/>
      <c r="AD157" s="37"/>
      <c r="AE157" s="37"/>
      <c r="AR157" s="237" t="s">
        <v>189</v>
      </c>
      <c r="AT157" s="237" t="s">
        <v>185</v>
      </c>
      <c r="AU157" s="237" t="s">
        <v>86</v>
      </c>
      <c r="AY157" s="16" t="s">
        <v>183</v>
      </c>
      <c r="BE157" s="238">
        <f>IF(N157="základní",J157,0)</f>
        <v>0</v>
      </c>
      <c r="BF157" s="238">
        <f>IF(N157="snížená",J157,0)</f>
        <v>0</v>
      </c>
      <c r="BG157" s="238">
        <f>IF(N157="zákl. přenesená",J157,0)</f>
        <v>0</v>
      </c>
      <c r="BH157" s="238">
        <f>IF(N157="sníž. přenesená",J157,0)</f>
        <v>0</v>
      </c>
      <c r="BI157" s="238">
        <f>IF(N157="nulová",J157,0)</f>
        <v>0</v>
      </c>
      <c r="BJ157" s="16" t="s">
        <v>84</v>
      </c>
      <c r="BK157" s="238">
        <f>ROUND(I157*H157,2)</f>
        <v>0</v>
      </c>
      <c r="BL157" s="16" t="s">
        <v>189</v>
      </c>
      <c r="BM157" s="237" t="s">
        <v>864</v>
      </c>
    </row>
    <row r="158" spans="1:47" s="2" customFormat="1" ht="12">
      <c r="A158" s="37"/>
      <c r="B158" s="38"/>
      <c r="C158" s="39"/>
      <c r="D158" s="239" t="s">
        <v>191</v>
      </c>
      <c r="E158" s="39"/>
      <c r="F158" s="240" t="s">
        <v>836</v>
      </c>
      <c r="G158" s="39"/>
      <c r="H158" s="39"/>
      <c r="I158" s="241"/>
      <c r="J158" s="39"/>
      <c r="K158" s="39"/>
      <c r="L158" s="43"/>
      <c r="M158" s="242"/>
      <c r="N158" s="243"/>
      <c r="O158" s="90"/>
      <c r="P158" s="90"/>
      <c r="Q158" s="90"/>
      <c r="R158" s="90"/>
      <c r="S158" s="90"/>
      <c r="T158" s="91"/>
      <c r="U158" s="37"/>
      <c r="V158" s="37"/>
      <c r="W158" s="37"/>
      <c r="X158" s="37"/>
      <c r="Y158" s="37"/>
      <c r="Z158" s="37"/>
      <c r="AA158" s="37"/>
      <c r="AB158" s="37"/>
      <c r="AC158" s="37"/>
      <c r="AD158" s="37"/>
      <c r="AE158" s="37"/>
      <c r="AT158" s="16" t="s">
        <v>191</v>
      </c>
      <c r="AU158" s="16" t="s">
        <v>86</v>
      </c>
    </row>
    <row r="159" spans="1:47" s="2" customFormat="1" ht="12">
      <c r="A159" s="37"/>
      <c r="B159" s="38"/>
      <c r="C159" s="39"/>
      <c r="D159" s="244" t="s">
        <v>193</v>
      </c>
      <c r="E159" s="39"/>
      <c r="F159" s="245" t="s">
        <v>837</v>
      </c>
      <c r="G159" s="39"/>
      <c r="H159" s="39"/>
      <c r="I159" s="241"/>
      <c r="J159" s="39"/>
      <c r="K159" s="39"/>
      <c r="L159" s="43"/>
      <c r="M159" s="279"/>
      <c r="N159" s="280"/>
      <c r="O159" s="281"/>
      <c r="P159" s="281"/>
      <c r="Q159" s="281"/>
      <c r="R159" s="281"/>
      <c r="S159" s="281"/>
      <c r="T159" s="282"/>
      <c r="U159" s="37"/>
      <c r="V159" s="37"/>
      <c r="W159" s="37"/>
      <c r="X159" s="37"/>
      <c r="Y159" s="37"/>
      <c r="Z159" s="37"/>
      <c r="AA159" s="37"/>
      <c r="AB159" s="37"/>
      <c r="AC159" s="37"/>
      <c r="AD159" s="37"/>
      <c r="AE159" s="37"/>
      <c r="AT159" s="16" t="s">
        <v>193</v>
      </c>
      <c r="AU159" s="16" t="s">
        <v>86</v>
      </c>
    </row>
    <row r="160" spans="1:31" s="2" customFormat="1" ht="6.95" customHeight="1">
      <c r="A160" s="37"/>
      <c r="B160" s="65"/>
      <c r="C160" s="66"/>
      <c r="D160" s="66"/>
      <c r="E160" s="66"/>
      <c r="F160" s="66"/>
      <c r="G160" s="66"/>
      <c r="H160" s="66"/>
      <c r="I160" s="66"/>
      <c r="J160" s="66"/>
      <c r="K160" s="66"/>
      <c r="L160" s="43"/>
      <c r="M160" s="37"/>
      <c r="O160" s="37"/>
      <c r="P160" s="37"/>
      <c r="Q160" s="37"/>
      <c r="R160" s="37"/>
      <c r="S160" s="37"/>
      <c r="T160" s="37"/>
      <c r="U160" s="37"/>
      <c r="V160" s="37"/>
      <c r="W160" s="37"/>
      <c r="X160" s="37"/>
      <c r="Y160" s="37"/>
      <c r="Z160" s="37"/>
      <c r="AA160" s="37"/>
      <c r="AB160" s="37"/>
      <c r="AC160" s="37"/>
      <c r="AD160" s="37"/>
      <c r="AE160" s="37"/>
    </row>
  </sheetData>
  <sheetProtection password="CDA2" sheet="1" objects="1" scenarios="1" formatColumns="0" formatRows="0" autoFilter="0"/>
  <autoFilter ref="C121:K159"/>
  <mergeCells count="12">
    <mergeCell ref="E7:H7"/>
    <mergeCell ref="E9:H9"/>
    <mergeCell ref="E11:H11"/>
    <mergeCell ref="E20:H20"/>
    <mergeCell ref="E29:H29"/>
    <mergeCell ref="E85:H85"/>
    <mergeCell ref="E87:H87"/>
    <mergeCell ref="E89:H89"/>
    <mergeCell ref="E110:H110"/>
    <mergeCell ref="E112:H112"/>
    <mergeCell ref="E114:H114"/>
    <mergeCell ref="L2:V2"/>
  </mergeCells>
  <hyperlinks>
    <hyperlink ref="F127" r:id="rId1" display="https://podminky.urs.cz/item/CS_URS_2022_02/184215133"/>
    <hyperlink ref="F141" r:id="rId2" display="https://podminky.urs.cz/item/CS_URS_2022_02/184852321"/>
    <hyperlink ref="F146" r:id="rId3" display="https://podminky.urs.cz/item/CS_URS_2022_02/184911111"/>
    <hyperlink ref="F151" r:id="rId4" display="https://podminky.urs.cz/item/CS_URS_2022_02/185804311"/>
    <hyperlink ref="F159" r:id="rId5" display="https://podminky.urs.cz/item/CS_URS_2022_02/9982313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1.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6" t="s">
        <v>117</v>
      </c>
      <c r="AZ2" s="145" t="s">
        <v>838</v>
      </c>
      <c r="BA2" s="145" t="s">
        <v>865</v>
      </c>
      <c r="BB2" s="145" t="s">
        <v>617</v>
      </c>
      <c r="BC2" s="145" t="s">
        <v>189</v>
      </c>
      <c r="BD2" s="145" t="s">
        <v>86</v>
      </c>
    </row>
    <row r="3" spans="2:46" s="1" customFormat="1" ht="6.95" customHeight="1">
      <c r="B3" s="146"/>
      <c r="C3" s="147"/>
      <c r="D3" s="147"/>
      <c r="E3" s="147"/>
      <c r="F3" s="147"/>
      <c r="G3" s="147"/>
      <c r="H3" s="147"/>
      <c r="I3" s="147"/>
      <c r="J3" s="147"/>
      <c r="K3" s="147"/>
      <c r="L3" s="19"/>
      <c r="AT3" s="16" t="s">
        <v>86</v>
      </c>
    </row>
    <row r="4" spans="2:46" s="1" customFormat="1" ht="24.95" customHeight="1">
      <c r="B4" s="19"/>
      <c r="D4" s="148" t="s">
        <v>131</v>
      </c>
      <c r="L4" s="19"/>
      <c r="M4" s="149" t="s">
        <v>10</v>
      </c>
      <c r="AT4" s="16" t="s">
        <v>4</v>
      </c>
    </row>
    <row r="5" spans="2:12" s="1" customFormat="1" ht="6.95" customHeight="1">
      <c r="B5" s="19"/>
      <c r="L5" s="19"/>
    </row>
    <row r="6" spans="2:12" s="1" customFormat="1" ht="12" customHeight="1">
      <c r="B6" s="19"/>
      <c r="D6" s="150" t="s">
        <v>16</v>
      </c>
      <c r="L6" s="19"/>
    </row>
    <row r="7" spans="2:12" s="1" customFormat="1" ht="16.5" customHeight="1">
      <c r="B7" s="19"/>
      <c r="E7" s="151" t="str">
        <f>'Rekapitulace stavby'!K6</f>
        <v>Biocentrum Na Dvorských v k.ú. Vrbátky</v>
      </c>
      <c r="F7" s="150"/>
      <c r="G7" s="150"/>
      <c r="H7" s="150"/>
      <c r="L7" s="19"/>
    </row>
    <row r="8" spans="2:12" s="1" customFormat="1" ht="12" customHeight="1">
      <c r="B8" s="19"/>
      <c r="D8" s="150" t="s">
        <v>145</v>
      </c>
      <c r="L8" s="19"/>
    </row>
    <row r="9" spans="1:31" s="2" customFormat="1" ht="16.5" customHeight="1">
      <c r="A9" s="37"/>
      <c r="B9" s="43"/>
      <c r="C9" s="37"/>
      <c r="D9" s="37"/>
      <c r="E9" s="151" t="s">
        <v>622</v>
      </c>
      <c r="F9" s="37"/>
      <c r="G9" s="37"/>
      <c r="H9" s="37"/>
      <c r="I9" s="37"/>
      <c r="J9" s="37"/>
      <c r="K9" s="37"/>
      <c r="L9" s="62"/>
      <c r="S9" s="37"/>
      <c r="T9" s="37"/>
      <c r="U9" s="37"/>
      <c r="V9" s="37"/>
      <c r="W9" s="37"/>
      <c r="X9" s="37"/>
      <c r="Y9" s="37"/>
      <c r="Z9" s="37"/>
      <c r="AA9" s="37"/>
      <c r="AB9" s="37"/>
      <c r="AC9" s="37"/>
      <c r="AD9" s="37"/>
      <c r="AE9" s="37"/>
    </row>
    <row r="10" spans="1:31" s="2" customFormat="1" ht="12" customHeight="1">
      <c r="A10" s="37"/>
      <c r="B10" s="43"/>
      <c r="C10" s="37"/>
      <c r="D10" s="150" t="s">
        <v>623</v>
      </c>
      <c r="E10" s="37"/>
      <c r="F10" s="37"/>
      <c r="G10" s="37"/>
      <c r="H10" s="37"/>
      <c r="I10" s="37"/>
      <c r="J10" s="37"/>
      <c r="K10" s="37"/>
      <c r="L10" s="62"/>
      <c r="S10" s="37"/>
      <c r="T10" s="37"/>
      <c r="U10" s="37"/>
      <c r="V10" s="37"/>
      <c r="W10" s="37"/>
      <c r="X10" s="37"/>
      <c r="Y10" s="37"/>
      <c r="Z10" s="37"/>
      <c r="AA10" s="37"/>
      <c r="AB10" s="37"/>
      <c r="AC10" s="37"/>
      <c r="AD10" s="37"/>
      <c r="AE10" s="37"/>
    </row>
    <row r="11" spans="1:31" s="2" customFormat="1" ht="16.5" customHeight="1">
      <c r="A11" s="37"/>
      <c r="B11" s="43"/>
      <c r="C11" s="37"/>
      <c r="D11" s="37"/>
      <c r="E11" s="152" t="s">
        <v>866</v>
      </c>
      <c r="F11" s="37"/>
      <c r="G11" s="37"/>
      <c r="H11" s="37"/>
      <c r="I11" s="37"/>
      <c r="J11" s="37"/>
      <c r="K11" s="37"/>
      <c r="L11" s="62"/>
      <c r="S11" s="37"/>
      <c r="T11" s="37"/>
      <c r="U11" s="37"/>
      <c r="V11" s="37"/>
      <c r="W11" s="37"/>
      <c r="X11" s="37"/>
      <c r="Y11" s="37"/>
      <c r="Z11" s="37"/>
      <c r="AA11" s="37"/>
      <c r="AB11" s="37"/>
      <c r="AC11" s="37"/>
      <c r="AD11" s="37"/>
      <c r="AE11" s="37"/>
    </row>
    <row r="12" spans="1:31" s="2" customFormat="1" ht="12">
      <c r="A12" s="37"/>
      <c r="B12" s="43"/>
      <c r="C12" s="37"/>
      <c r="D12" s="37"/>
      <c r="E12" s="37"/>
      <c r="F12" s="37"/>
      <c r="G12" s="37"/>
      <c r="H12" s="37"/>
      <c r="I12" s="37"/>
      <c r="J12" s="37"/>
      <c r="K12" s="37"/>
      <c r="L12" s="62"/>
      <c r="S12" s="37"/>
      <c r="T12" s="37"/>
      <c r="U12" s="37"/>
      <c r="V12" s="37"/>
      <c r="W12" s="37"/>
      <c r="X12" s="37"/>
      <c r="Y12" s="37"/>
      <c r="Z12" s="37"/>
      <c r="AA12" s="37"/>
      <c r="AB12" s="37"/>
      <c r="AC12" s="37"/>
      <c r="AD12" s="37"/>
      <c r="AE12" s="37"/>
    </row>
    <row r="13" spans="1:31" s="2" customFormat="1" ht="12" customHeight="1">
      <c r="A13" s="37"/>
      <c r="B13" s="43"/>
      <c r="C13" s="37"/>
      <c r="D13" s="150" t="s">
        <v>18</v>
      </c>
      <c r="E13" s="37"/>
      <c r="F13" s="140" t="s">
        <v>1</v>
      </c>
      <c r="G13" s="37"/>
      <c r="H13" s="37"/>
      <c r="I13" s="150" t="s">
        <v>19</v>
      </c>
      <c r="J13" s="140" t="s">
        <v>1</v>
      </c>
      <c r="K13" s="37"/>
      <c r="L13" s="62"/>
      <c r="S13" s="37"/>
      <c r="T13" s="37"/>
      <c r="U13" s="37"/>
      <c r="V13" s="37"/>
      <c r="W13" s="37"/>
      <c r="X13" s="37"/>
      <c r="Y13" s="37"/>
      <c r="Z13" s="37"/>
      <c r="AA13" s="37"/>
      <c r="AB13" s="37"/>
      <c r="AC13" s="37"/>
      <c r="AD13" s="37"/>
      <c r="AE13" s="37"/>
    </row>
    <row r="14" spans="1:31" s="2" customFormat="1" ht="12" customHeight="1">
      <c r="A14" s="37"/>
      <c r="B14" s="43"/>
      <c r="C14" s="37"/>
      <c r="D14" s="150" t="s">
        <v>20</v>
      </c>
      <c r="E14" s="37"/>
      <c r="F14" s="140" t="s">
        <v>21</v>
      </c>
      <c r="G14" s="37"/>
      <c r="H14" s="37"/>
      <c r="I14" s="150" t="s">
        <v>22</v>
      </c>
      <c r="J14" s="153" t="str">
        <f>'Rekapitulace stavby'!AN8</f>
        <v>12. 1. 2021</v>
      </c>
      <c r="K14" s="37"/>
      <c r="L14" s="62"/>
      <c r="S14" s="37"/>
      <c r="T14" s="37"/>
      <c r="U14" s="37"/>
      <c r="V14" s="37"/>
      <c r="W14" s="37"/>
      <c r="X14" s="37"/>
      <c r="Y14" s="37"/>
      <c r="Z14" s="37"/>
      <c r="AA14" s="37"/>
      <c r="AB14" s="37"/>
      <c r="AC14" s="37"/>
      <c r="AD14" s="37"/>
      <c r="AE14" s="37"/>
    </row>
    <row r="15" spans="1:31" s="2" customFormat="1" ht="10.8" customHeight="1">
      <c r="A15" s="37"/>
      <c r="B15" s="43"/>
      <c r="C15" s="37"/>
      <c r="D15" s="37"/>
      <c r="E15" s="37"/>
      <c r="F15" s="37"/>
      <c r="G15" s="37"/>
      <c r="H15" s="37"/>
      <c r="I15" s="37"/>
      <c r="J15" s="37"/>
      <c r="K15" s="37"/>
      <c r="L15" s="62"/>
      <c r="S15" s="37"/>
      <c r="T15" s="37"/>
      <c r="U15" s="37"/>
      <c r="V15" s="37"/>
      <c r="W15" s="37"/>
      <c r="X15" s="37"/>
      <c r="Y15" s="37"/>
      <c r="Z15" s="37"/>
      <c r="AA15" s="37"/>
      <c r="AB15" s="37"/>
      <c r="AC15" s="37"/>
      <c r="AD15" s="37"/>
      <c r="AE15" s="37"/>
    </row>
    <row r="16" spans="1:31" s="2" customFormat="1" ht="12" customHeight="1">
      <c r="A16" s="37"/>
      <c r="B16" s="43"/>
      <c r="C16" s="37"/>
      <c r="D16" s="150" t="s">
        <v>24</v>
      </c>
      <c r="E16" s="37"/>
      <c r="F16" s="37"/>
      <c r="G16" s="37"/>
      <c r="H16" s="37"/>
      <c r="I16" s="150" t="s">
        <v>25</v>
      </c>
      <c r="J16" s="140" t="s">
        <v>1</v>
      </c>
      <c r="K16" s="37"/>
      <c r="L16" s="62"/>
      <c r="S16" s="37"/>
      <c r="T16" s="37"/>
      <c r="U16" s="37"/>
      <c r="V16" s="37"/>
      <c r="W16" s="37"/>
      <c r="X16" s="37"/>
      <c r="Y16" s="37"/>
      <c r="Z16" s="37"/>
      <c r="AA16" s="37"/>
      <c r="AB16" s="37"/>
      <c r="AC16" s="37"/>
      <c r="AD16" s="37"/>
      <c r="AE16" s="37"/>
    </row>
    <row r="17" spans="1:31" s="2" customFormat="1" ht="18" customHeight="1">
      <c r="A17" s="37"/>
      <c r="B17" s="43"/>
      <c r="C17" s="37"/>
      <c r="D17" s="37"/>
      <c r="E17" s="140" t="s">
        <v>26</v>
      </c>
      <c r="F17" s="37"/>
      <c r="G17" s="37"/>
      <c r="H17" s="37"/>
      <c r="I17" s="150" t="s">
        <v>27</v>
      </c>
      <c r="J17" s="140" t="s">
        <v>1</v>
      </c>
      <c r="K17" s="37"/>
      <c r="L17" s="62"/>
      <c r="S17" s="37"/>
      <c r="T17" s="37"/>
      <c r="U17" s="37"/>
      <c r="V17" s="37"/>
      <c r="W17" s="37"/>
      <c r="X17" s="37"/>
      <c r="Y17" s="37"/>
      <c r="Z17" s="37"/>
      <c r="AA17" s="37"/>
      <c r="AB17" s="37"/>
      <c r="AC17" s="37"/>
      <c r="AD17" s="37"/>
      <c r="AE17" s="37"/>
    </row>
    <row r="18" spans="1:31" s="2" customFormat="1" ht="6.95" customHeight="1">
      <c r="A18" s="37"/>
      <c r="B18" s="43"/>
      <c r="C18" s="37"/>
      <c r="D18" s="37"/>
      <c r="E18" s="37"/>
      <c r="F18" s="37"/>
      <c r="G18" s="37"/>
      <c r="H18" s="37"/>
      <c r="I18" s="37"/>
      <c r="J18" s="37"/>
      <c r="K18" s="37"/>
      <c r="L18" s="62"/>
      <c r="S18" s="37"/>
      <c r="T18" s="37"/>
      <c r="U18" s="37"/>
      <c r="V18" s="37"/>
      <c r="W18" s="37"/>
      <c r="X18" s="37"/>
      <c r="Y18" s="37"/>
      <c r="Z18" s="37"/>
      <c r="AA18" s="37"/>
      <c r="AB18" s="37"/>
      <c r="AC18" s="37"/>
      <c r="AD18" s="37"/>
      <c r="AE18" s="37"/>
    </row>
    <row r="19" spans="1:31" s="2" customFormat="1" ht="12" customHeight="1">
      <c r="A19" s="37"/>
      <c r="B19" s="43"/>
      <c r="C19" s="37"/>
      <c r="D19" s="150" t="s">
        <v>28</v>
      </c>
      <c r="E19" s="37"/>
      <c r="F19" s="37"/>
      <c r="G19" s="37"/>
      <c r="H19" s="37"/>
      <c r="I19" s="150" t="s">
        <v>25</v>
      </c>
      <c r="J19" s="32" t="str">
        <f>'Rekapitulace stavby'!AN13</f>
        <v>Vyplň údaj</v>
      </c>
      <c r="K19" s="37"/>
      <c r="L19" s="62"/>
      <c r="S19" s="37"/>
      <c r="T19" s="37"/>
      <c r="U19" s="37"/>
      <c r="V19" s="37"/>
      <c r="W19" s="37"/>
      <c r="X19" s="37"/>
      <c r="Y19" s="37"/>
      <c r="Z19" s="37"/>
      <c r="AA19" s="37"/>
      <c r="AB19" s="37"/>
      <c r="AC19" s="37"/>
      <c r="AD19" s="37"/>
      <c r="AE19" s="37"/>
    </row>
    <row r="20" spans="1:31" s="2" customFormat="1" ht="18" customHeight="1">
      <c r="A20" s="37"/>
      <c r="B20" s="43"/>
      <c r="C20" s="37"/>
      <c r="D20" s="37"/>
      <c r="E20" s="32" t="str">
        <f>'Rekapitulace stavby'!E14</f>
        <v>Vyplň údaj</v>
      </c>
      <c r="F20" s="140"/>
      <c r="G20" s="140"/>
      <c r="H20" s="140"/>
      <c r="I20" s="150" t="s">
        <v>27</v>
      </c>
      <c r="J20" s="32" t="str">
        <f>'Rekapitulace stavby'!AN14</f>
        <v>Vyplň údaj</v>
      </c>
      <c r="K20" s="37"/>
      <c r="L20" s="62"/>
      <c r="S20" s="37"/>
      <c r="T20" s="37"/>
      <c r="U20" s="37"/>
      <c r="V20" s="37"/>
      <c r="W20" s="37"/>
      <c r="X20" s="37"/>
      <c r="Y20" s="37"/>
      <c r="Z20" s="37"/>
      <c r="AA20" s="37"/>
      <c r="AB20" s="37"/>
      <c r="AC20" s="37"/>
      <c r="AD20" s="37"/>
      <c r="AE20" s="37"/>
    </row>
    <row r="21" spans="1:31" s="2" customFormat="1" ht="6.95" customHeight="1">
      <c r="A21" s="37"/>
      <c r="B21" s="43"/>
      <c r="C21" s="37"/>
      <c r="D21" s="37"/>
      <c r="E21" s="37"/>
      <c r="F21" s="37"/>
      <c r="G21" s="37"/>
      <c r="H21" s="37"/>
      <c r="I21" s="37"/>
      <c r="J21" s="37"/>
      <c r="K21" s="37"/>
      <c r="L21" s="62"/>
      <c r="S21" s="37"/>
      <c r="T21" s="37"/>
      <c r="U21" s="37"/>
      <c r="V21" s="37"/>
      <c r="W21" s="37"/>
      <c r="X21" s="37"/>
      <c r="Y21" s="37"/>
      <c r="Z21" s="37"/>
      <c r="AA21" s="37"/>
      <c r="AB21" s="37"/>
      <c r="AC21" s="37"/>
      <c r="AD21" s="37"/>
      <c r="AE21" s="37"/>
    </row>
    <row r="22" spans="1:31" s="2" customFormat="1" ht="12" customHeight="1">
      <c r="A22" s="37"/>
      <c r="B22" s="43"/>
      <c r="C22" s="37"/>
      <c r="D22" s="150" t="s">
        <v>30</v>
      </c>
      <c r="E22" s="37"/>
      <c r="F22" s="37"/>
      <c r="G22" s="37"/>
      <c r="H22" s="37"/>
      <c r="I22" s="150" t="s">
        <v>25</v>
      </c>
      <c r="J22" s="140" t="str">
        <f>IF('Rekapitulace stavby'!AN16="","",'Rekapitulace stavby'!AN16)</f>
        <v/>
      </c>
      <c r="K22" s="37"/>
      <c r="L22" s="62"/>
      <c r="S22" s="37"/>
      <c r="T22" s="37"/>
      <c r="U22" s="37"/>
      <c r="V22" s="37"/>
      <c r="W22" s="37"/>
      <c r="X22" s="37"/>
      <c r="Y22" s="37"/>
      <c r="Z22" s="37"/>
      <c r="AA22" s="37"/>
      <c r="AB22" s="37"/>
      <c r="AC22" s="37"/>
      <c r="AD22" s="37"/>
      <c r="AE22" s="37"/>
    </row>
    <row r="23" spans="1:31" s="2" customFormat="1" ht="18" customHeight="1">
      <c r="A23" s="37"/>
      <c r="B23" s="43"/>
      <c r="C23" s="37"/>
      <c r="D23" s="37"/>
      <c r="E23" s="140" t="str">
        <f>IF('Rekapitulace stavby'!E17="","",'Rekapitulace stavby'!E17)</f>
        <v xml:space="preserve"> </v>
      </c>
      <c r="F23" s="37"/>
      <c r="G23" s="37"/>
      <c r="H23" s="37"/>
      <c r="I23" s="150" t="s">
        <v>27</v>
      </c>
      <c r="J23" s="140" t="str">
        <f>IF('Rekapitulace stavby'!AN17="","",'Rekapitulace stavby'!AN17)</f>
        <v/>
      </c>
      <c r="K23" s="37"/>
      <c r="L23" s="62"/>
      <c r="S23" s="37"/>
      <c r="T23" s="37"/>
      <c r="U23" s="37"/>
      <c r="V23" s="37"/>
      <c r="W23" s="37"/>
      <c r="X23" s="37"/>
      <c r="Y23" s="37"/>
      <c r="Z23" s="37"/>
      <c r="AA23" s="37"/>
      <c r="AB23" s="37"/>
      <c r="AC23" s="37"/>
      <c r="AD23" s="37"/>
      <c r="AE23" s="37"/>
    </row>
    <row r="24" spans="1:31" s="2" customFormat="1" ht="6.95" customHeight="1">
      <c r="A24" s="37"/>
      <c r="B24" s="43"/>
      <c r="C24" s="37"/>
      <c r="D24" s="37"/>
      <c r="E24" s="37"/>
      <c r="F24" s="37"/>
      <c r="G24" s="37"/>
      <c r="H24" s="37"/>
      <c r="I24" s="37"/>
      <c r="J24" s="37"/>
      <c r="K24" s="37"/>
      <c r="L24" s="62"/>
      <c r="S24" s="37"/>
      <c r="T24" s="37"/>
      <c r="U24" s="37"/>
      <c r="V24" s="37"/>
      <c r="W24" s="37"/>
      <c r="X24" s="37"/>
      <c r="Y24" s="37"/>
      <c r="Z24" s="37"/>
      <c r="AA24" s="37"/>
      <c r="AB24" s="37"/>
      <c r="AC24" s="37"/>
      <c r="AD24" s="37"/>
      <c r="AE24" s="37"/>
    </row>
    <row r="25" spans="1:31" s="2" customFormat="1" ht="12" customHeight="1">
      <c r="A25" s="37"/>
      <c r="B25" s="43"/>
      <c r="C25" s="37"/>
      <c r="D25" s="150" t="s">
        <v>33</v>
      </c>
      <c r="E25" s="37"/>
      <c r="F25" s="37"/>
      <c r="G25" s="37"/>
      <c r="H25" s="37"/>
      <c r="I25" s="150" t="s">
        <v>25</v>
      </c>
      <c r="J25" s="140" t="s">
        <v>1</v>
      </c>
      <c r="K25" s="37"/>
      <c r="L25" s="62"/>
      <c r="S25" s="37"/>
      <c r="T25" s="37"/>
      <c r="U25" s="37"/>
      <c r="V25" s="37"/>
      <c r="W25" s="37"/>
      <c r="X25" s="37"/>
      <c r="Y25" s="37"/>
      <c r="Z25" s="37"/>
      <c r="AA25" s="37"/>
      <c r="AB25" s="37"/>
      <c r="AC25" s="37"/>
      <c r="AD25" s="37"/>
      <c r="AE25" s="37"/>
    </row>
    <row r="26" spans="1:31" s="2" customFormat="1" ht="18" customHeight="1">
      <c r="A26" s="37"/>
      <c r="B26" s="43"/>
      <c r="C26" s="37"/>
      <c r="D26" s="37"/>
      <c r="E26" s="140" t="s">
        <v>34</v>
      </c>
      <c r="F26" s="37"/>
      <c r="G26" s="37"/>
      <c r="H26" s="37"/>
      <c r="I26" s="150" t="s">
        <v>27</v>
      </c>
      <c r="J26" s="140" t="s">
        <v>1</v>
      </c>
      <c r="K26" s="37"/>
      <c r="L26" s="62"/>
      <c r="S26" s="37"/>
      <c r="T26" s="37"/>
      <c r="U26" s="37"/>
      <c r="V26" s="37"/>
      <c r="W26" s="37"/>
      <c r="X26" s="37"/>
      <c r="Y26" s="37"/>
      <c r="Z26" s="37"/>
      <c r="AA26" s="37"/>
      <c r="AB26" s="37"/>
      <c r="AC26" s="37"/>
      <c r="AD26" s="37"/>
      <c r="AE26" s="37"/>
    </row>
    <row r="27" spans="1:31" s="2" customFormat="1" ht="6.95" customHeight="1">
      <c r="A27" s="37"/>
      <c r="B27" s="43"/>
      <c r="C27" s="37"/>
      <c r="D27" s="37"/>
      <c r="E27" s="37"/>
      <c r="F27" s="37"/>
      <c r="G27" s="37"/>
      <c r="H27" s="37"/>
      <c r="I27" s="37"/>
      <c r="J27" s="37"/>
      <c r="K27" s="37"/>
      <c r="L27" s="62"/>
      <c r="S27" s="37"/>
      <c r="T27" s="37"/>
      <c r="U27" s="37"/>
      <c r="V27" s="37"/>
      <c r="W27" s="37"/>
      <c r="X27" s="37"/>
      <c r="Y27" s="37"/>
      <c r="Z27" s="37"/>
      <c r="AA27" s="37"/>
      <c r="AB27" s="37"/>
      <c r="AC27" s="37"/>
      <c r="AD27" s="37"/>
      <c r="AE27" s="37"/>
    </row>
    <row r="28" spans="1:31" s="2" customFormat="1" ht="12" customHeight="1">
      <c r="A28" s="37"/>
      <c r="B28" s="43"/>
      <c r="C28" s="37"/>
      <c r="D28" s="150" t="s">
        <v>35</v>
      </c>
      <c r="E28" s="37"/>
      <c r="F28" s="37"/>
      <c r="G28" s="37"/>
      <c r="H28" s="37"/>
      <c r="I28" s="37"/>
      <c r="J28" s="37"/>
      <c r="K28" s="37"/>
      <c r="L28" s="62"/>
      <c r="S28" s="37"/>
      <c r="T28" s="37"/>
      <c r="U28" s="37"/>
      <c r="V28" s="37"/>
      <c r="W28" s="37"/>
      <c r="X28" s="37"/>
      <c r="Y28" s="37"/>
      <c r="Z28" s="37"/>
      <c r="AA28" s="37"/>
      <c r="AB28" s="37"/>
      <c r="AC28" s="37"/>
      <c r="AD28" s="37"/>
      <c r="AE28" s="37"/>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7"/>
      <c r="B30" s="43"/>
      <c r="C30" s="37"/>
      <c r="D30" s="37"/>
      <c r="E30" s="37"/>
      <c r="F30" s="37"/>
      <c r="G30" s="37"/>
      <c r="H30" s="37"/>
      <c r="I30" s="37"/>
      <c r="J30" s="37"/>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25.4" customHeight="1">
      <c r="A32" s="37"/>
      <c r="B32" s="43"/>
      <c r="C32" s="37"/>
      <c r="D32" s="159" t="s">
        <v>36</v>
      </c>
      <c r="E32" s="37"/>
      <c r="F32" s="37"/>
      <c r="G32" s="37"/>
      <c r="H32" s="37"/>
      <c r="I32" s="37"/>
      <c r="J32" s="160">
        <f>ROUND(J122,2)</f>
        <v>0</v>
      </c>
      <c r="K32" s="37"/>
      <c r="L32" s="62"/>
      <c r="S32" s="37"/>
      <c r="T32" s="37"/>
      <c r="U32" s="37"/>
      <c r="V32" s="37"/>
      <c r="W32" s="37"/>
      <c r="X32" s="37"/>
      <c r="Y32" s="37"/>
      <c r="Z32" s="37"/>
      <c r="AA32" s="37"/>
      <c r="AB32" s="37"/>
      <c r="AC32" s="37"/>
      <c r="AD32" s="37"/>
      <c r="AE32" s="37"/>
    </row>
    <row r="33" spans="1:31" s="2" customFormat="1" ht="6.95" customHeight="1">
      <c r="A33" s="37"/>
      <c r="B33" s="43"/>
      <c r="C33" s="37"/>
      <c r="D33" s="158"/>
      <c r="E33" s="158"/>
      <c r="F33" s="158"/>
      <c r="G33" s="158"/>
      <c r="H33" s="158"/>
      <c r="I33" s="158"/>
      <c r="J33" s="158"/>
      <c r="K33" s="158"/>
      <c r="L33" s="62"/>
      <c r="S33" s="37"/>
      <c r="T33" s="37"/>
      <c r="U33" s="37"/>
      <c r="V33" s="37"/>
      <c r="W33" s="37"/>
      <c r="X33" s="37"/>
      <c r="Y33" s="37"/>
      <c r="Z33" s="37"/>
      <c r="AA33" s="37"/>
      <c r="AB33" s="37"/>
      <c r="AC33" s="37"/>
      <c r="AD33" s="37"/>
      <c r="AE33" s="37"/>
    </row>
    <row r="34" spans="1:31" s="2" customFormat="1" ht="14.4" customHeight="1">
      <c r="A34" s="37"/>
      <c r="B34" s="43"/>
      <c r="C34" s="37"/>
      <c r="D34" s="37"/>
      <c r="E34" s="37"/>
      <c r="F34" s="161" t="s">
        <v>38</v>
      </c>
      <c r="G34" s="37"/>
      <c r="H34" s="37"/>
      <c r="I34" s="161" t="s">
        <v>37</v>
      </c>
      <c r="J34" s="161" t="s">
        <v>39</v>
      </c>
      <c r="K34" s="37"/>
      <c r="L34" s="62"/>
      <c r="S34" s="37"/>
      <c r="T34" s="37"/>
      <c r="U34" s="37"/>
      <c r="V34" s="37"/>
      <c r="W34" s="37"/>
      <c r="X34" s="37"/>
      <c r="Y34" s="37"/>
      <c r="Z34" s="37"/>
      <c r="AA34" s="37"/>
      <c r="AB34" s="37"/>
      <c r="AC34" s="37"/>
      <c r="AD34" s="37"/>
      <c r="AE34" s="37"/>
    </row>
    <row r="35" spans="1:31" s="2" customFormat="1" ht="14.4" customHeight="1">
      <c r="A35" s="37"/>
      <c r="B35" s="43"/>
      <c r="C35" s="37"/>
      <c r="D35" s="162" t="s">
        <v>40</v>
      </c>
      <c r="E35" s="150" t="s">
        <v>41</v>
      </c>
      <c r="F35" s="163">
        <f>ROUND((SUM(BE122:BE159)),2)</f>
        <v>0</v>
      </c>
      <c r="G35" s="37"/>
      <c r="H35" s="37"/>
      <c r="I35" s="164">
        <v>0.21</v>
      </c>
      <c r="J35" s="163">
        <f>ROUND(((SUM(BE122:BE159))*I35),2)</f>
        <v>0</v>
      </c>
      <c r="K35" s="37"/>
      <c r="L35" s="62"/>
      <c r="S35" s="37"/>
      <c r="T35" s="37"/>
      <c r="U35" s="37"/>
      <c r="V35" s="37"/>
      <c r="W35" s="37"/>
      <c r="X35" s="37"/>
      <c r="Y35" s="37"/>
      <c r="Z35" s="37"/>
      <c r="AA35" s="37"/>
      <c r="AB35" s="37"/>
      <c r="AC35" s="37"/>
      <c r="AD35" s="37"/>
      <c r="AE35" s="37"/>
    </row>
    <row r="36" spans="1:31" s="2" customFormat="1" ht="14.4" customHeight="1">
      <c r="A36" s="37"/>
      <c r="B36" s="43"/>
      <c r="C36" s="37"/>
      <c r="D36" s="37"/>
      <c r="E36" s="150" t="s">
        <v>42</v>
      </c>
      <c r="F36" s="163">
        <f>ROUND((SUM(BF122:BF159)),2)</f>
        <v>0</v>
      </c>
      <c r="G36" s="37"/>
      <c r="H36" s="37"/>
      <c r="I36" s="164">
        <v>0.15</v>
      </c>
      <c r="J36" s="163">
        <f>ROUND(((SUM(BF122:BF159))*I36),2)</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43</v>
      </c>
      <c r="F37" s="163">
        <f>ROUND((SUM(BG122:BG159)),2)</f>
        <v>0</v>
      </c>
      <c r="G37" s="37"/>
      <c r="H37" s="37"/>
      <c r="I37" s="164">
        <v>0.21</v>
      </c>
      <c r="J37" s="163">
        <f>0</f>
        <v>0</v>
      </c>
      <c r="K37" s="37"/>
      <c r="L37" s="62"/>
      <c r="S37" s="37"/>
      <c r="T37" s="37"/>
      <c r="U37" s="37"/>
      <c r="V37" s="37"/>
      <c r="W37" s="37"/>
      <c r="X37" s="37"/>
      <c r="Y37" s="37"/>
      <c r="Z37" s="37"/>
      <c r="AA37" s="37"/>
      <c r="AB37" s="37"/>
      <c r="AC37" s="37"/>
      <c r="AD37" s="37"/>
      <c r="AE37" s="37"/>
    </row>
    <row r="38" spans="1:31" s="2" customFormat="1" ht="14.4" customHeight="1" hidden="1">
      <c r="A38" s="37"/>
      <c r="B38" s="43"/>
      <c r="C38" s="37"/>
      <c r="D38" s="37"/>
      <c r="E38" s="150" t="s">
        <v>44</v>
      </c>
      <c r="F38" s="163">
        <f>ROUND((SUM(BH122:BH159)),2)</f>
        <v>0</v>
      </c>
      <c r="G38" s="37"/>
      <c r="H38" s="37"/>
      <c r="I38" s="164">
        <v>0.15</v>
      </c>
      <c r="J38" s="163">
        <f>0</f>
        <v>0</v>
      </c>
      <c r="K38" s="37"/>
      <c r="L38" s="62"/>
      <c r="S38" s="37"/>
      <c r="T38" s="37"/>
      <c r="U38" s="37"/>
      <c r="V38" s="37"/>
      <c r="W38" s="37"/>
      <c r="X38" s="37"/>
      <c r="Y38" s="37"/>
      <c r="Z38" s="37"/>
      <c r="AA38" s="37"/>
      <c r="AB38" s="37"/>
      <c r="AC38" s="37"/>
      <c r="AD38" s="37"/>
      <c r="AE38" s="37"/>
    </row>
    <row r="39" spans="1:31" s="2" customFormat="1" ht="14.4" customHeight="1" hidden="1">
      <c r="A39" s="37"/>
      <c r="B39" s="43"/>
      <c r="C39" s="37"/>
      <c r="D39" s="37"/>
      <c r="E39" s="150" t="s">
        <v>45</v>
      </c>
      <c r="F39" s="163">
        <f>ROUND((SUM(BI122:BI159)),2)</f>
        <v>0</v>
      </c>
      <c r="G39" s="37"/>
      <c r="H39" s="37"/>
      <c r="I39" s="164">
        <v>0</v>
      </c>
      <c r="J39" s="163">
        <f>0</f>
        <v>0</v>
      </c>
      <c r="K39" s="37"/>
      <c r="L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1:31" s="2" customFormat="1" ht="25.4" customHeight="1">
      <c r="A41" s="37"/>
      <c r="B41" s="43"/>
      <c r="C41" s="165"/>
      <c r="D41" s="166" t="s">
        <v>46</v>
      </c>
      <c r="E41" s="167"/>
      <c r="F41" s="167"/>
      <c r="G41" s="168" t="s">
        <v>47</v>
      </c>
      <c r="H41" s="169" t="s">
        <v>48</v>
      </c>
      <c r="I41" s="167"/>
      <c r="J41" s="170">
        <f>SUM(J32:J39)</f>
        <v>0</v>
      </c>
      <c r="K41" s="171"/>
      <c r="L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62"/>
      <c r="S42" s="37"/>
      <c r="T42" s="37"/>
      <c r="U42" s="37"/>
      <c r="V42" s="37"/>
      <c r="W42" s="37"/>
      <c r="X42" s="37"/>
      <c r="Y42" s="37"/>
      <c r="Z42" s="37"/>
      <c r="AA42" s="37"/>
      <c r="AB42" s="37"/>
      <c r="AC42" s="37"/>
      <c r="AD42" s="37"/>
      <c r="AE42" s="37"/>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2:12" s="1" customFormat="1" ht="12" customHeight="1" hidden="1">
      <c r="B86" s="20"/>
      <c r="C86" s="31" t="s">
        <v>145</v>
      </c>
      <c r="D86" s="21"/>
      <c r="E86" s="21"/>
      <c r="F86" s="21"/>
      <c r="G86" s="21"/>
      <c r="H86" s="21"/>
      <c r="I86" s="21"/>
      <c r="J86" s="21"/>
      <c r="K86" s="21"/>
      <c r="L86" s="19"/>
    </row>
    <row r="87" spans="1:31" s="2" customFormat="1" ht="16.5" customHeight="1" hidden="1">
      <c r="A87" s="37"/>
      <c r="B87" s="38"/>
      <c r="C87" s="39"/>
      <c r="D87" s="39"/>
      <c r="E87" s="183" t="s">
        <v>622</v>
      </c>
      <c r="F87" s="39"/>
      <c r="G87" s="39"/>
      <c r="H87" s="39"/>
      <c r="I87" s="39"/>
      <c r="J87" s="39"/>
      <c r="K87" s="39"/>
      <c r="L87" s="62"/>
      <c r="S87" s="37"/>
      <c r="T87" s="37"/>
      <c r="U87" s="37"/>
      <c r="V87" s="37"/>
      <c r="W87" s="37"/>
      <c r="X87" s="37"/>
      <c r="Y87" s="37"/>
      <c r="Z87" s="37"/>
      <c r="AA87" s="37"/>
      <c r="AB87" s="37"/>
      <c r="AC87" s="37"/>
      <c r="AD87" s="37"/>
      <c r="AE87" s="37"/>
    </row>
    <row r="88" spans="1:31" s="2" customFormat="1" ht="12" customHeight="1" hidden="1">
      <c r="A88" s="37"/>
      <c r="B88" s="38"/>
      <c r="C88" s="31" t="s">
        <v>623</v>
      </c>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6.5" customHeight="1" hidden="1">
      <c r="A89" s="37"/>
      <c r="B89" s="38"/>
      <c r="C89" s="39"/>
      <c r="D89" s="39"/>
      <c r="E89" s="75" t="str">
        <f>E11</f>
        <v>19070-10XR-PA-08.3 - SO 08.3. Následná péče - 2. rok</v>
      </c>
      <c r="F89" s="39"/>
      <c r="G89" s="39"/>
      <c r="H89" s="39"/>
      <c r="I89" s="39"/>
      <c r="J89" s="39"/>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2" customHeight="1" hidden="1">
      <c r="A91" s="37"/>
      <c r="B91" s="38"/>
      <c r="C91" s="31" t="s">
        <v>20</v>
      </c>
      <c r="D91" s="39"/>
      <c r="E91" s="39"/>
      <c r="F91" s="26" t="str">
        <f>F14</f>
        <v>k.ú. Vrbátky</v>
      </c>
      <c r="G91" s="39"/>
      <c r="H91" s="39"/>
      <c r="I91" s="31" t="s">
        <v>22</v>
      </c>
      <c r="J91" s="78" t="str">
        <f>IF(J14="","",J14)</f>
        <v>12. 1. 2021</v>
      </c>
      <c r="K91" s="39"/>
      <c r="L91" s="62"/>
      <c r="S91" s="37"/>
      <c r="T91" s="37"/>
      <c r="U91" s="37"/>
      <c r="V91" s="37"/>
      <c r="W91" s="37"/>
      <c r="X91" s="37"/>
      <c r="Y91" s="37"/>
      <c r="Z91" s="37"/>
      <c r="AA91" s="37"/>
      <c r="AB91" s="37"/>
      <c r="AC91" s="37"/>
      <c r="AD91" s="37"/>
      <c r="AE91" s="37"/>
    </row>
    <row r="92" spans="1:31" s="2" customFormat="1" ht="6.95" customHeight="1" hidden="1">
      <c r="A92" s="37"/>
      <c r="B92" s="38"/>
      <c r="C92" s="39"/>
      <c r="D92" s="39"/>
      <c r="E92" s="39"/>
      <c r="F92" s="39"/>
      <c r="G92" s="39"/>
      <c r="H92" s="39"/>
      <c r="I92" s="39"/>
      <c r="J92" s="39"/>
      <c r="K92" s="39"/>
      <c r="L92" s="62"/>
      <c r="S92" s="37"/>
      <c r="T92" s="37"/>
      <c r="U92" s="37"/>
      <c r="V92" s="37"/>
      <c r="W92" s="37"/>
      <c r="X92" s="37"/>
      <c r="Y92" s="37"/>
      <c r="Z92" s="37"/>
      <c r="AA92" s="37"/>
      <c r="AB92" s="37"/>
      <c r="AC92" s="37"/>
      <c r="AD92" s="37"/>
      <c r="AE92" s="37"/>
    </row>
    <row r="93" spans="1:31" s="2" customFormat="1" ht="15.15" customHeight="1" hidden="1">
      <c r="A93" s="37"/>
      <c r="B93" s="38"/>
      <c r="C93" s="31" t="s">
        <v>24</v>
      </c>
      <c r="D93" s="39"/>
      <c r="E93" s="39"/>
      <c r="F93" s="26" t="str">
        <f>E17</f>
        <v>Obec Vrbátky</v>
      </c>
      <c r="G93" s="39"/>
      <c r="H93" s="39"/>
      <c r="I93" s="31" t="s">
        <v>30</v>
      </c>
      <c r="J93" s="35" t="str">
        <f>E23</f>
        <v xml:space="preserve"> </v>
      </c>
      <c r="K93" s="39"/>
      <c r="L93" s="62"/>
      <c r="S93" s="37"/>
      <c r="T93" s="37"/>
      <c r="U93" s="37"/>
      <c r="V93" s="37"/>
      <c r="W93" s="37"/>
      <c r="X93" s="37"/>
      <c r="Y93" s="37"/>
      <c r="Z93" s="37"/>
      <c r="AA93" s="37"/>
      <c r="AB93" s="37"/>
      <c r="AC93" s="37"/>
      <c r="AD93" s="37"/>
      <c r="AE93" s="37"/>
    </row>
    <row r="94" spans="1:31" s="2" customFormat="1" ht="15.15" customHeight="1" hidden="1">
      <c r="A94" s="37"/>
      <c r="B94" s="38"/>
      <c r="C94" s="31" t="s">
        <v>28</v>
      </c>
      <c r="D94" s="39"/>
      <c r="E94" s="39"/>
      <c r="F94" s="26" t="str">
        <f>IF(E20="","",E20)</f>
        <v>Vyplň údaj</v>
      </c>
      <c r="G94" s="39"/>
      <c r="H94" s="39"/>
      <c r="I94" s="31" t="s">
        <v>33</v>
      </c>
      <c r="J94" s="35" t="str">
        <f>E26</f>
        <v>Ing. Alena Petříková</v>
      </c>
      <c r="K94" s="39"/>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31" s="2" customFormat="1" ht="29.25" customHeight="1" hidden="1">
      <c r="A96" s="37"/>
      <c r="B96" s="38"/>
      <c r="C96" s="184" t="s">
        <v>160</v>
      </c>
      <c r="D96" s="185"/>
      <c r="E96" s="185"/>
      <c r="F96" s="185"/>
      <c r="G96" s="185"/>
      <c r="H96" s="185"/>
      <c r="I96" s="185"/>
      <c r="J96" s="186" t="s">
        <v>161</v>
      </c>
      <c r="K96" s="185"/>
      <c r="L96" s="62"/>
      <c r="S96" s="37"/>
      <c r="T96" s="37"/>
      <c r="U96" s="37"/>
      <c r="V96" s="37"/>
      <c r="W96" s="37"/>
      <c r="X96" s="37"/>
      <c r="Y96" s="37"/>
      <c r="Z96" s="37"/>
      <c r="AA96" s="37"/>
      <c r="AB96" s="37"/>
      <c r="AC96" s="37"/>
      <c r="AD96" s="37"/>
      <c r="AE96" s="37"/>
    </row>
    <row r="97" spans="1:31" s="2" customFormat="1" ht="10.3" customHeight="1" hidden="1">
      <c r="A97" s="37"/>
      <c r="B97" s="38"/>
      <c r="C97" s="39"/>
      <c r="D97" s="39"/>
      <c r="E97" s="39"/>
      <c r="F97" s="39"/>
      <c r="G97" s="39"/>
      <c r="H97" s="39"/>
      <c r="I97" s="39"/>
      <c r="J97" s="39"/>
      <c r="K97" s="39"/>
      <c r="L97" s="62"/>
      <c r="S97" s="37"/>
      <c r="T97" s="37"/>
      <c r="U97" s="37"/>
      <c r="V97" s="37"/>
      <c r="W97" s="37"/>
      <c r="X97" s="37"/>
      <c r="Y97" s="37"/>
      <c r="Z97" s="37"/>
      <c r="AA97" s="37"/>
      <c r="AB97" s="37"/>
      <c r="AC97" s="37"/>
      <c r="AD97" s="37"/>
      <c r="AE97" s="37"/>
    </row>
    <row r="98" spans="1:47" s="2" customFormat="1" ht="22.8" customHeight="1" hidden="1">
      <c r="A98" s="37"/>
      <c r="B98" s="38"/>
      <c r="C98" s="187" t="s">
        <v>162</v>
      </c>
      <c r="D98" s="39"/>
      <c r="E98" s="39"/>
      <c r="F98" s="39"/>
      <c r="G98" s="39"/>
      <c r="H98" s="39"/>
      <c r="I98" s="39"/>
      <c r="J98" s="109">
        <f>J122</f>
        <v>0</v>
      </c>
      <c r="K98" s="39"/>
      <c r="L98" s="62"/>
      <c r="S98" s="37"/>
      <c r="T98" s="37"/>
      <c r="U98" s="37"/>
      <c r="V98" s="37"/>
      <c r="W98" s="37"/>
      <c r="X98" s="37"/>
      <c r="Y98" s="37"/>
      <c r="Z98" s="37"/>
      <c r="AA98" s="37"/>
      <c r="AB98" s="37"/>
      <c r="AC98" s="37"/>
      <c r="AD98" s="37"/>
      <c r="AE98" s="37"/>
      <c r="AU98" s="16" t="s">
        <v>163</v>
      </c>
    </row>
    <row r="99" spans="1:31" s="9" customFormat="1" ht="24.95" customHeight="1" hidden="1">
      <c r="A99" s="9"/>
      <c r="B99" s="188"/>
      <c r="C99" s="189"/>
      <c r="D99" s="190" t="s">
        <v>164</v>
      </c>
      <c r="E99" s="191"/>
      <c r="F99" s="191"/>
      <c r="G99" s="191"/>
      <c r="H99" s="191"/>
      <c r="I99" s="191"/>
      <c r="J99" s="192">
        <f>J123</f>
        <v>0</v>
      </c>
      <c r="K99" s="189"/>
      <c r="L99" s="193"/>
      <c r="S99" s="9"/>
      <c r="T99" s="9"/>
      <c r="U99" s="9"/>
      <c r="V99" s="9"/>
      <c r="W99" s="9"/>
      <c r="X99" s="9"/>
      <c r="Y99" s="9"/>
      <c r="Z99" s="9"/>
      <c r="AA99" s="9"/>
      <c r="AB99" s="9"/>
      <c r="AC99" s="9"/>
      <c r="AD99" s="9"/>
      <c r="AE99" s="9"/>
    </row>
    <row r="100" spans="1:31" s="10" customFormat="1" ht="19.9" customHeight="1" hidden="1">
      <c r="A100" s="10"/>
      <c r="B100" s="194"/>
      <c r="C100" s="132"/>
      <c r="D100" s="195" t="s">
        <v>165</v>
      </c>
      <c r="E100" s="196"/>
      <c r="F100" s="196"/>
      <c r="G100" s="196"/>
      <c r="H100" s="196"/>
      <c r="I100" s="196"/>
      <c r="J100" s="197">
        <f>J124</f>
        <v>0</v>
      </c>
      <c r="K100" s="132"/>
      <c r="L100" s="198"/>
      <c r="S100" s="10"/>
      <c r="T100" s="10"/>
      <c r="U100" s="10"/>
      <c r="V100" s="10"/>
      <c r="W100" s="10"/>
      <c r="X100" s="10"/>
      <c r="Y100" s="10"/>
      <c r="Z100" s="10"/>
      <c r="AA100" s="10"/>
      <c r="AB100" s="10"/>
      <c r="AC100" s="10"/>
      <c r="AD100" s="10"/>
      <c r="AE100" s="10"/>
    </row>
    <row r="101" spans="1:31" s="2" customFormat="1" ht="21.8" customHeight="1" hidden="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pans="1:31" s="2" customFormat="1" ht="6.95" customHeight="1" hidden="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3" ht="12" hidden="1"/>
    <row r="104" ht="12" hidden="1"/>
    <row r="105" ht="12" hidden="1"/>
    <row r="106" spans="1:31" s="2" customFormat="1" ht="6.95"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pans="1:31" s="2" customFormat="1" ht="24.95" customHeight="1">
      <c r="A107" s="37"/>
      <c r="B107" s="38"/>
      <c r="C107" s="22" t="s">
        <v>168</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83" t="str">
        <f>E7</f>
        <v>Biocentrum Na Dvorských v k.ú. Vrbátky</v>
      </c>
      <c r="F110" s="31"/>
      <c r="G110" s="31"/>
      <c r="H110" s="31"/>
      <c r="I110" s="39"/>
      <c r="J110" s="39"/>
      <c r="K110" s="39"/>
      <c r="L110" s="62"/>
      <c r="S110" s="37"/>
      <c r="T110" s="37"/>
      <c r="U110" s="37"/>
      <c r="V110" s="37"/>
      <c r="W110" s="37"/>
      <c r="X110" s="37"/>
      <c r="Y110" s="37"/>
      <c r="Z110" s="37"/>
      <c r="AA110" s="37"/>
      <c r="AB110" s="37"/>
      <c r="AC110" s="37"/>
      <c r="AD110" s="37"/>
      <c r="AE110" s="37"/>
    </row>
    <row r="111" spans="2:12" s="1" customFormat="1" ht="12" customHeight="1">
      <c r="B111" s="20"/>
      <c r="C111" s="31" t="s">
        <v>145</v>
      </c>
      <c r="D111" s="21"/>
      <c r="E111" s="21"/>
      <c r="F111" s="21"/>
      <c r="G111" s="21"/>
      <c r="H111" s="21"/>
      <c r="I111" s="21"/>
      <c r="J111" s="21"/>
      <c r="K111" s="21"/>
      <c r="L111" s="19"/>
    </row>
    <row r="112" spans="1:31" s="2" customFormat="1" ht="16.5" customHeight="1">
      <c r="A112" s="37"/>
      <c r="B112" s="38"/>
      <c r="C112" s="39"/>
      <c r="D112" s="39"/>
      <c r="E112" s="183" t="s">
        <v>622</v>
      </c>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623</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75" t="str">
        <f>E11</f>
        <v>19070-10XR-PA-08.3 - SO 08.3. Následná péče - 2. rok</v>
      </c>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1" t="s">
        <v>20</v>
      </c>
      <c r="D116" s="39"/>
      <c r="E116" s="39"/>
      <c r="F116" s="26" t="str">
        <f>F14</f>
        <v>k.ú. Vrbátky</v>
      </c>
      <c r="G116" s="39"/>
      <c r="H116" s="39"/>
      <c r="I116" s="31" t="s">
        <v>22</v>
      </c>
      <c r="J116" s="78" t="str">
        <f>IF(J14="","",J14)</f>
        <v>12. 1. 2021</v>
      </c>
      <c r="K116" s="39"/>
      <c r="L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5.15" customHeight="1">
      <c r="A118" s="37"/>
      <c r="B118" s="38"/>
      <c r="C118" s="31" t="s">
        <v>24</v>
      </c>
      <c r="D118" s="39"/>
      <c r="E118" s="39"/>
      <c r="F118" s="26" t="str">
        <f>E17</f>
        <v>Obec Vrbátky</v>
      </c>
      <c r="G118" s="39"/>
      <c r="H118" s="39"/>
      <c r="I118" s="31" t="s">
        <v>30</v>
      </c>
      <c r="J118" s="35" t="str">
        <f>E23</f>
        <v xml:space="preserve"> </v>
      </c>
      <c r="K118" s="39"/>
      <c r="L118" s="62"/>
      <c r="S118" s="37"/>
      <c r="T118" s="37"/>
      <c r="U118" s="37"/>
      <c r="V118" s="37"/>
      <c r="W118" s="37"/>
      <c r="X118" s="37"/>
      <c r="Y118" s="37"/>
      <c r="Z118" s="37"/>
      <c r="AA118" s="37"/>
      <c r="AB118" s="37"/>
      <c r="AC118" s="37"/>
      <c r="AD118" s="37"/>
      <c r="AE118" s="37"/>
    </row>
    <row r="119" spans="1:31" s="2" customFormat="1" ht="15.15" customHeight="1">
      <c r="A119" s="37"/>
      <c r="B119" s="38"/>
      <c r="C119" s="31" t="s">
        <v>28</v>
      </c>
      <c r="D119" s="39"/>
      <c r="E119" s="39"/>
      <c r="F119" s="26" t="str">
        <f>IF(E20="","",E20)</f>
        <v>Vyplň údaj</v>
      </c>
      <c r="G119" s="39"/>
      <c r="H119" s="39"/>
      <c r="I119" s="31" t="s">
        <v>33</v>
      </c>
      <c r="J119" s="35" t="str">
        <f>E26</f>
        <v>Ing. Alena Petříková</v>
      </c>
      <c r="K119" s="39"/>
      <c r="L119" s="62"/>
      <c r="S119" s="37"/>
      <c r="T119" s="37"/>
      <c r="U119" s="37"/>
      <c r="V119" s="37"/>
      <c r="W119" s="37"/>
      <c r="X119" s="37"/>
      <c r="Y119" s="37"/>
      <c r="Z119" s="37"/>
      <c r="AA119" s="37"/>
      <c r="AB119" s="37"/>
      <c r="AC119" s="37"/>
      <c r="AD119" s="37"/>
      <c r="AE119" s="37"/>
    </row>
    <row r="120" spans="1:31" s="2" customFormat="1" ht="10.3"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pans="1:31" s="11" customFormat="1" ht="29.25" customHeight="1">
      <c r="A121" s="199"/>
      <c r="B121" s="200"/>
      <c r="C121" s="201" t="s">
        <v>169</v>
      </c>
      <c r="D121" s="202" t="s">
        <v>61</v>
      </c>
      <c r="E121" s="202" t="s">
        <v>57</v>
      </c>
      <c r="F121" s="202" t="s">
        <v>58</v>
      </c>
      <c r="G121" s="202" t="s">
        <v>170</v>
      </c>
      <c r="H121" s="202" t="s">
        <v>171</v>
      </c>
      <c r="I121" s="202" t="s">
        <v>172</v>
      </c>
      <c r="J121" s="202" t="s">
        <v>161</v>
      </c>
      <c r="K121" s="203" t="s">
        <v>173</v>
      </c>
      <c r="L121" s="204"/>
      <c r="M121" s="99" t="s">
        <v>1</v>
      </c>
      <c r="N121" s="100" t="s">
        <v>40</v>
      </c>
      <c r="O121" s="100" t="s">
        <v>174</v>
      </c>
      <c r="P121" s="100" t="s">
        <v>175</v>
      </c>
      <c r="Q121" s="100" t="s">
        <v>176</v>
      </c>
      <c r="R121" s="100" t="s">
        <v>177</v>
      </c>
      <c r="S121" s="100" t="s">
        <v>178</v>
      </c>
      <c r="T121" s="101" t="s">
        <v>179</v>
      </c>
      <c r="U121" s="199"/>
      <c r="V121" s="199"/>
      <c r="W121" s="199"/>
      <c r="X121" s="199"/>
      <c r="Y121" s="199"/>
      <c r="Z121" s="199"/>
      <c r="AA121" s="199"/>
      <c r="AB121" s="199"/>
      <c r="AC121" s="199"/>
      <c r="AD121" s="199"/>
      <c r="AE121" s="199"/>
    </row>
    <row r="122" spans="1:63" s="2" customFormat="1" ht="22.8" customHeight="1">
      <c r="A122" s="37"/>
      <c r="B122" s="38"/>
      <c r="C122" s="106" t="s">
        <v>180</v>
      </c>
      <c r="D122" s="39"/>
      <c r="E122" s="39"/>
      <c r="F122" s="39"/>
      <c r="G122" s="39"/>
      <c r="H122" s="39"/>
      <c r="I122" s="39"/>
      <c r="J122" s="205">
        <f>BK122</f>
        <v>0</v>
      </c>
      <c r="K122" s="39"/>
      <c r="L122" s="43"/>
      <c r="M122" s="102"/>
      <c r="N122" s="206"/>
      <c r="O122" s="103"/>
      <c r="P122" s="207">
        <f>P123</f>
        <v>0</v>
      </c>
      <c r="Q122" s="103"/>
      <c r="R122" s="207">
        <f>R123</f>
        <v>0.086482</v>
      </c>
      <c r="S122" s="103"/>
      <c r="T122" s="208">
        <f>T123</f>
        <v>0</v>
      </c>
      <c r="U122" s="37"/>
      <c r="V122" s="37"/>
      <c r="W122" s="37"/>
      <c r="X122" s="37"/>
      <c r="Y122" s="37"/>
      <c r="Z122" s="37"/>
      <c r="AA122" s="37"/>
      <c r="AB122" s="37"/>
      <c r="AC122" s="37"/>
      <c r="AD122" s="37"/>
      <c r="AE122" s="37"/>
      <c r="AT122" s="16" t="s">
        <v>75</v>
      </c>
      <c r="AU122" s="16" t="s">
        <v>163</v>
      </c>
      <c r="BK122" s="209">
        <f>BK123</f>
        <v>0</v>
      </c>
    </row>
    <row r="123" spans="1:63" s="12" customFormat="1" ht="25.9" customHeight="1">
      <c r="A123" s="12"/>
      <c r="B123" s="210"/>
      <c r="C123" s="211"/>
      <c r="D123" s="212" t="s">
        <v>75</v>
      </c>
      <c r="E123" s="213" t="s">
        <v>181</v>
      </c>
      <c r="F123" s="213" t="s">
        <v>182</v>
      </c>
      <c r="G123" s="211"/>
      <c r="H123" s="211"/>
      <c r="I123" s="214"/>
      <c r="J123" s="215">
        <f>BK123</f>
        <v>0</v>
      </c>
      <c r="K123" s="211"/>
      <c r="L123" s="216"/>
      <c r="M123" s="217"/>
      <c r="N123" s="218"/>
      <c r="O123" s="218"/>
      <c r="P123" s="219">
        <f>P124</f>
        <v>0</v>
      </c>
      <c r="Q123" s="218"/>
      <c r="R123" s="219">
        <f>R124</f>
        <v>0.086482</v>
      </c>
      <c r="S123" s="218"/>
      <c r="T123" s="220">
        <f>T124</f>
        <v>0</v>
      </c>
      <c r="U123" s="12"/>
      <c r="V123" s="12"/>
      <c r="W123" s="12"/>
      <c r="X123" s="12"/>
      <c r="Y123" s="12"/>
      <c r="Z123" s="12"/>
      <c r="AA123" s="12"/>
      <c r="AB123" s="12"/>
      <c r="AC123" s="12"/>
      <c r="AD123" s="12"/>
      <c r="AE123" s="12"/>
      <c r="AR123" s="221" t="s">
        <v>84</v>
      </c>
      <c r="AT123" s="222" t="s">
        <v>75</v>
      </c>
      <c r="AU123" s="222" t="s">
        <v>76</v>
      </c>
      <c r="AY123" s="221" t="s">
        <v>183</v>
      </c>
      <c r="BK123" s="223">
        <f>BK124</f>
        <v>0</v>
      </c>
    </row>
    <row r="124" spans="1:63" s="12" customFormat="1" ht="22.8" customHeight="1">
      <c r="A124" s="12"/>
      <c r="B124" s="210"/>
      <c r="C124" s="211"/>
      <c r="D124" s="212" t="s">
        <v>75</v>
      </c>
      <c r="E124" s="224" t="s">
        <v>84</v>
      </c>
      <c r="F124" s="224" t="s">
        <v>184</v>
      </c>
      <c r="G124" s="211"/>
      <c r="H124" s="211"/>
      <c r="I124" s="214"/>
      <c r="J124" s="225">
        <f>BK124</f>
        <v>0</v>
      </c>
      <c r="K124" s="211"/>
      <c r="L124" s="216"/>
      <c r="M124" s="217"/>
      <c r="N124" s="218"/>
      <c r="O124" s="218"/>
      <c r="P124" s="219">
        <f>SUM(P125:P159)</f>
        <v>0</v>
      </c>
      <c r="Q124" s="218"/>
      <c r="R124" s="219">
        <f>SUM(R125:R159)</f>
        <v>0.086482</v>
      </c>
      <c r="S124" s="218"/>
      <c r="T124" s="220">
        <f>SUM(T125:T159)</f>
        <v>0</v>
      </c>
      <c r="U124" s="12"/>
      <c r="V124" s="12"/>
      <c r="W124" s="12"/>
      <c r="X124" s="12"/>
      <c r="Y124" s="12"/>
      <c r="Z124" s="12"/>
      <c r="AA124" s="12"/>
      <c r="AB124" s="12"/>
      <c r="AC124" s="12"/>
      <c r="AD124" s="12"/>
      <c r="AE124" s="12"/>
      <c r="AR124" s="221" t="s">
        <v>84</v>
      </c>
      <c r="AT124" s="222" t="s">
        <v>75</v>
      </c>
      <c r="AU124" s="222" t="s">
        <v>84</v>
      </c>
      <c r="AY124" s="221" t="s">
        <v>183</v>
      </c>
      <c r="BK124" s="223">
        <f>SUM(BK125:BK159)</f>
        <v>0</v>
      </c>
    </row>
    <row r="125" spans="1:65" s="2" customFormat="1" ht="24.15" customHeight="1">
      <c r="A125" s="37"/>
      <c r="B125" s="38"/>
      <c r="C125" s="226" t="s">
        <v>84</v>
      </c>
      <c r="D125" s="226" t="s">
        <v>185</v>
      </c>
      <c r="E125" s="227" t="s">
        <v>745</v>
      </c>
      <c r="F125" s="228" t="s">
        <v>746</v>
      </c>
      <c r="G125" s="229" t="s">
        <v>617</v>
      </c>
      <c r="H125" s="230">
        <v>4</v>
      </c>
      <c r="I125" s="231"/>
      <c r="J125" s="232">
        <f>ROUND(I125*H125,2)</f>
        <v>0</v>
      </c>
      <c r="K125" s="228" t="s">
        <v>188</v>
      </c>
      <c r="L125" s="43"/>
      <c r="M125" s="233" t="s">
        <v>1</v>
      </c>
      <c r="N125" s="234" t="s">
        <v>41</v>
      </c>
      <c r="O125" s="90"/>
      <c r="P125" s="235">
        <f>O125*H125</f>
        <v>0</v>
      </c>
      <c r="Q125" s="235">
        <v>5.8E-05</v>
      </c>
      <c r="R125" s="235">
        <f>Q125*H125</f>
        <v>0.000232</v>
      </c>
      <c r="S125" s="235">
        <v>0</v>
      </c>
      <c r="T125" s="236">
        <f>S125*H125</f>
        <v>0</v>
      </c>
      <c r="U125" s="37"/>
      <c r="V125" s="37"/>
      <c r="W125" s="37"/>
      <c r="X125" s="37"/>
      <c r="Y125" s="37"/>
      <c r="Z125" s="37"/>
      <c r="AA125" s="37"/>
      <c r="AB125" s="37"/>
      <c r="AC125" s="37"/>
      <c r="AD125" s="37"/>
      <c r="AE125" s="37"/>
      <c r="AR125" s="237" t="s">
        <v>189</v>
      </c>
      <c r="AT125" s="237" t="s">
        <v>185</v>
      </c>
      <c r="AU125" s="237" t="s">
        <v>86</v>
      </c>
      <c r="AY125" s="16" t="s">
        <v>183</v>
      </c>
      <c r="BE125" s="238">
        <f>IF(N125="základní",J125,0)</f>
        <v>0</v>
      </c>
      <c r="BF125" s="238">
        <f>IF(N125="snížená",J125,0)</f>
        <v>0</v>
      </c>
      <c r="BG125" s="238">
        <f>IF(N125="zákl. přenesená",J125,0)</f>
        <v>0</v>
      </c>
      <c r="BH125" s="238">
        <f>IF(N125="sníž. přenesená",J125,0)</f>
        <v>0</v>
      </c>
      <c r="BI125" s="238">
        <f>IF(N125="nulová",J125,0)</f>
        <v>0</v>
      </c>
      <c r="BJ125" s="16" t="s">
        <v>84</v>
      </c>
      <c r="BK125" s="238">
        <f>ROUND(I125*H125,2)</f>
        <v>0</v>
      </c>
      <c r="BL125" s="16" t="s">
        <v>189</v>
      </c>
      <c r="BM125" s="237" t="s">
        <v>867</v>
      </c>
    </row>
    <row r="126" spans="1:47" s="2" customFormat="1" ht="12">
      <c r="A126" s="37"/>
      <c r="B126" s="38"/>
      <c r="C126" s="39"/>
      <c r="D126" s="239" t="s">
        <v>191</v>
      </c>
      <c r="E126" s="39"/>
      <c r="F126" s="240" t="s">
        <v>748</v>
      </c>
      <c r="G126" s="39"/>
      <c r="H126" s="39"/>
      <c r="I126" s="241"/>
      <c r="J126" s="39"/>
      <c r="K126" s="39"/>
      <c r="L126" s="43"/>
      <c r="M126" s="242"/>
      <c r="N126" s="243"/>
      <c r="O126" s="90"/>
      <c r="P126" s="90"/>
      <c r="Q126" s="90"/>
      <c r="R126" s="90"/>
      <c r="S126" s="90"/>
      <c r="T126" s="91"/>
      <c r="U126" s="37"/>
      <c r="V126" s="37"/>
      <c r="W126" s="37"/>
      <c r="X126" s="37"/>
      <c r="Y126" s="37"/>
      <c r="Z126" s="37"/>
      <c r="AA126" s="37"/>
      <c r="AB126" s="37"/>
      <c r="AC126" s="37"/>
      <c r="AD126" s="37"/>
      <c r="AE126" s="37"/>
      <c r="AT126" s="16" t="s">
        <v>191</v>
      </c>
      <c r="AU126" s="16" t="s">
        <v>86</v>
      </c>
    </row>
    <row r="127" spans="1:47" s="2" customFormat="1" ht="12">
      <c r="A127" s="37"/>
      <c r="B127" s="38"/>
      <c r="C127" s="39"/>
      <c r="D127" s="244" t="s">
        <v>193</v>
      </c>
      <c r="E127" s="39"/>
      <c r="F127" s="245" t="s">
        <v>749</v>
      </c>
      <c r="G127" s="39"/>
      <c r="H127" s="39"/>
      <c r="I127" s="241"/>
      <c r="J127" s="39"/>
      <c r="K127" s="39"/>
      <c r="L127" s="43"/>
      <c r="M127" s="242"/>
      <c r="N127" s="243"/>
      <c r="O127" s="90"/>
      <c r="P127" s="90"/>
      <c r="Q127" s="90"/>
      <c r="R127" s="90"/>
      <c r="S127" s="90"/>
      <c r="T127" s="91"/>
      <c r="U127" s="37"/>
      <c r="V127" s="37"/>
      <c r="W127" s="37"/>
      <c r="X127" s="37"/>
      <c r="Y127" s="37"/>
      <c r="Z127" s="37"/>
      <c r="AA127" s="37"/>
      <c r="AB127" s="37"/>
      <c r="AC127" s="37"/>
      <c r="AD127" s="37"/>
      <c r="AE127" s="37"/>
      <c r="AT127" s="16" t="s">
        <v>193</v>
      </c>
      <c r="AU127" s="16" t="s">
        <v>86</v>
      </c>
    </row>
    <row r="128" spans="1:47" s="2" customFormat="1" ht="12">
      <c r="A128" s="37"/>
      <c r="B128" s="38"/>
      <c r="C128" s="39"/>
      <c r="D128" s="239" t="s">
        <v>195</v>
      </c>
      <c r="E128" s="39"/>
      <c r="F128" s="246" t="s">
        <v>750</v>
      </c>
      <c r="G128" s="39"/>
      <c r="H128" s="39"/>
      <c r="I128" s="241"/>
      <c r="J128" s="39"/>
      <c r="K128" s="39"/>
      <c r="L128" s="43"/>
      <c r="M128" s="242"/>
      <c r="N128" s="243"/>
      <c r="O128" s="90"/>
      <c r="P128" s="90"/>
      <c r="Q128" s="90"/>
      <c r="R128" s="90"/>
      <c r="S128" s="90"/>
      <c r="T128" s="91"/>
      <c r="U128" s="37"/>
      <c r="V128" s="37"/>
      <c r="W128" s="37"/>
      <c r="X128" s="37"/>
      <c r="Y128" s="37"/>
      <c r="Z128" s="37"/>
      <c r="AA128" s="37"/>
      <c r="AB128" s="37"/>
      <c r="AC128" s="37"/>
      <c r="AD128" s="37"/>
      <c r="AE128" s="37"/>
      <c r="AT128" s="16" t="s">
        <v>195</v>
      </c>
      <c r="AU128" s="16" t="s">
        <v>86</v>
      </c>
    </row>
    <row r="129" spans="1:51" s="13" customFormat="1" ht="12">
      <c r="A129" s="13"/>
      <c r="B129" s="247"/>
      <c r="C129" s="248"/>
      <c r="D129" s="239" t="s">
        <v>197</v>
      </c>
      <c r="E129" s="249" t="s">
        <v>838</v>
      </c>
      <c r="F129" s="250" t="s">
        <v>868</v>
      </c>
      <c r="G129" s="248"/>
      <c r="H129" s="251">
        <v>4</v>
      </c>
      <c r="I129" s="252"/>
      <c r="J129" s="248"/>
      <c r="K129" s="248"/>
      <c r="L129" s="253"/>
      <c r="M129" s="254"/>
      <c r="N129" s="255"/>
      <c r="O129" s="255"/>
      <c r="P129" s="255"/>
      <c r="Q129" s="255"/>
      <c r="R129" s="255"/>
      <c r="S129" s="255"/>
      <c r="T129" s="256"/>
      <c r="U129" s="13"/>
      <c r="V129" s="13"/>
      <c r="W129" s="13"/>
      <c r="X129" s="13"/>
      <c r="Y129" s="13"/>
      <c r="Z129" s="13"/>
      <c r="AA129" s="13"/>
      <c r="AB129" s="13"/>
      <c r="AC129" s="13"/>
      <c r="AD129" s="13"/>
      <c r="AE129" s="13"/>
      <c r="AT129" s="257" t="s">
        <v>197</v>
      </c>
      <c r="AU129" s="257" t="s">
        <v>86</v>
      </c>
      <c r="AV129" s="13" t="s">
        <v>86</v>
      </c>
      <c r="AW129" s="13" t="s">
        <v>32</v>
      </c>
      <c r="AX129" s="13" t="s">
        <v>84</v>
      </c>
      <c r="AY129" s="257" t="s">
        <v>183</v>
      </c>
    </row>
    <row r="130" spans="1:65" s="2" customFormat="1" ht="21.75" customHeight="1">
      <c r="A130" s="37"/>
      <c r="B130" s="38"/>
      <c r="C130" s="269" t="s">
        <v>86</v>
      </c>
      <c r="D130" s="269" t="s">
        <v>304</v>
      </c>
      <c r="E130" s="270" t="s">
        <v>752</v>
      </c>
      <c r="F130" s="271" t="s">
        <v>753</v>
      </c>
      <c r="G130" s="272" t="s">
        <v>617</v>
      </c>
      <c r="H130" s="273">
        <v>12</v>
      </c>
      <c r="I130" s="274"/>
      <c r="J130" s="275">
        <f>ROUND(I130*H130,2)</f>
        <v>0</v>
      </c>
      <c r="K130" s="271" t="s">
        <v>188</v>
      </c>
      <c r="L130" s="276"/>
      <c r="M130" s="277" t="s">
        <v>1</v>
      </c>
      <c r="N130" s="278" t="s">
        <v>41</v>
      </c>
      <c r="O130" s="90"/>
      <c r="P130" s="235">
        <f>O130*H130</f>
        <v>0</v>
      </c>
      <c r="Q130" s="235">
        <v>0.00709</v>
      </c>
      <c r="R130" s="235">
        <f>Q130*H130</f>
        <v>0.08508</v>
      </c>
      <c r="S130" s="235">
        <v>0</v>
      </c>
      <c r="T130" s="236">
        <f>S130*H130</f>
        <v>0</v>
      </c>
      <c r="U130" s="37"/>
      <c r="V130" s="37"/>
      <c r="W130" s="37"/>
      <c r="X130" s="37"/>
      <c r="Y130" s="37"/>
      <c r="Z130" s="37"/>
      <c r="AA130" s="37"/>
      <c r="AB130" s="37"/>
      <c r="AC130" s="37"/>
      <c r="AD130" s="37"/>
      <c r="AE130" s="37"/>
      <c r="AR130" s="237" t="s">
        <v>251</v>
      </c>
      <c r="AT130" s="237" t="s">
        <v>304</v>
      </c>
      <c r="AU130" s="237" t="s">
        <v>86</v>
      </c>
      <c r="AY130" s="16" t="s">
        <v>183</v>
      </c>
      <c r="BE130" s="238">
        <f>IF(N130="základní",J130,0)</f>
        <v>0</v>
      </c>
      <c r="BF130" s="238">
        <f>IF(N130="snížená",J130,0)</f>
        <v>0</v>
      </c>
      <c r="BG130" s="238">
        <f>IF(N130="zákl. přenesená",J130,0)</f>
        <v>0</v>
      </c>
      <c r="BH130" s="238">
        <f>IF(N130="sníž. přenesená",J130,0)</f>
        <v>0</v>
      </c>
      <c r="BI130" s="238">
        <f>IF(N130="nulová",J130,0)</f>
        <v>0</v>
      </c>
      <c r="BJ130" s="16" t="s">
        <v>84</v>
      </c>
      <c r="BK130" s="238">
        <f>ROUND(I130*H130,2)</f>
        <v>0</v>
      </c>
      <c r="BL130" s="16" t="s">
        <v>189</v>
      </c>
      <c r="BM130" s="237" t="s">
        <v>869</v>
      </c>
    </row>
    <row r="131" spans="1:47" s="2" customFormat="1" ht="12">
      <c r="A131" s="37"/>
      <c r="B131" s="38"/>
      <c r="C131" s="39"/>
      <c r="D131" s="239" t="s">
        <v>191</v>
      </c>
      <c r="E131" s="39"/>
      <c r="F131" s="240" t="s">
        <v>753</v>
      </c>
      <c r="G131" s="39"/>
      <c r="H131" s="39"/>
      <c r="I131" s="241"/>
      <c r="J131" s="39"/>
      <c r="K131" s="39"/>
      <c r="L131" s="43"/>
      <c r="M131" s="242"/>
      <c r="N131" s="243"/>
      <c r="O131" s="90"/>
      <c r="P131" s="90"/>
      <c r="Q131" s="90"/>
      <c r="R131" s="90"/>
      <c r="S131" s="90"/>
      <c r="T131" s="91"/>
      <c r="U131" s="37"/>
      <c r="V131" s="37"/>
      <c r="W131" s="37"/>
      <c r="X131" s="37"/>
      <c r="Y131" s="37"/>
      <c r="Z131" s="37"/>
      <c r="AA131" s="37"/>
      <c r="AB131" s="37"/>
      <c r="AC131" s="37"/>
      <c r="AD131" s="37"/>
      <c r="AE131" s="37"/>
      <c r="AT131" s="16" t="s">
        <v>191</v>
      </c>
      <c r="AU131" s="16" t="s">
        <v>86</v>
      </c>
    </row>
    <row r="132" spans="1:51" s="13" customFormat="1" ht="12">
      <c r="A132" s="13"/>
      <c r="B132" s="247"/>
      <c r="C132" s="248"/>
      <c r="D132" s="239" t="s">
        <v>197</v>
      </c>
      <c r="E132" s="248"/>
      <c r="F132" s="250" t="s">
        <v>843</v>
      </c>
      <c r="G132" s="248"/>
      <c r="H132" s="251">
        <v>12</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197</v>
      </c>
      <c r="AU132" s="257" t="s">
        <v>86</v>
      </c>
      <c r="AV132" s="13" t="s">
        <v>86</v>
      </c>
      <c r="AW132" s="13" t="s">
        <v>4</v>
      </c>
      <c r="AX132" s="13" t="s">
        <v>84</v>
      </c>
      <c r="AY132" s="257" t="s">
        <v>183</v>
      </c>
    </row>
    <row r="133" spans="1:65" s="2" customFormat="1" ht="21.75" customHeight="1">
      <c r="A133" s="37"/>
      <c r="B133" s="38"/>
      <c r="C133" s="269" t="s">
        <v>210</v>
      </c>
      <c r="D133" s="269" t="s">
        <v>304</v>
      </c>
      <c r="E133" s="270" t="s">
        <v>757</v>
      </c>
      <c r="F133" s="271" t="s">
        <v>758</v>
      </c>
      <c r="G133" s="272" t="s">
        <v>617</v>
      </c>
      <c r="H133" s="273">
        <v>12</v>
      </c>
      <c r="I133" s="274"/>
      <c r="J133" s="275">
        <f>ROUND(I133*H133,2)</f>
        <v>0</v>
      </c>
      <c r="K133" s="271" t="s">
        <v>1</v>
      </c>
      <c r="L133" s="276"/>
      <c r="M133" s="277" t="s">
        <v>1</v>
      </c>
      <c r="N133" s="278" t="s">
        <v>41</v>
      </c>
      <c r="O133" s="90"/>
      <c r="P133" s="235">
        <f>O133*H133</f>
        <v>0</v>
      </c>
      <c r="Q133" s="235">
        <v>0</v>
      </c>
      <c r="R133" s="235">
        <f>Q133*H133</f>
        <v>0</v>
      </c>
      <c r="S133" s="235">
        <v>0</v>
      </c>
      <c r="T133" s="236">
        <f>S133*H133</f>
        <v>0</v>
      </c>
      <c r="U133" s="37"/>
      <c r="V133" s="37"/>
      <c r="W133" s="37"/>
      <c r="X133" s="37"/>
      <c r="Y133" s="37"/>
      <c r="Z133" s="37"/>
      <c r="AA133" s="37"/>
      <c r="AB133" s="37"/>
      <c r="AC133" s="37"/>
      <c r="AD133" s="37"/>
      <c r="AE133" s="37"/>
      <c r="AR133" s="237" t="s">
        <v>251</v>
      </c>
      <c r="AT133" s="237" t="s">
        <v>304</v>
      </c>
      <c r="AU133" s="237" t="s">
        <v>86</v>
      </c>
      <c r="AY133" s="16" t="s">
        <v>183</v>
      </c>
      <c r="BE133" s="238">
        <f>IF(N133="základní",J133,0)</f>
        <v>0</v>
      </c>
      <c r="BF133" s="238">
        <f>IF(N133="snížená",J133,0)</f>
        <v>0</v>
      </c>
      <c r="BG133" s="238">
        <f>IF(N133="zákl. přenesená",J133,0)</f>
        <v>0</v>
      </c>
      <c r="BH133" s="238">
        <f>IF(N133="sníž. přenesená",J133,0)</f>
        <v>0</v>
      </c>
      <c r="BI133" s="238">
        <f>IF(N133="nulová",J133,0)</f>
        <v>0</v>
      </c>
      <c r="BJ133" s="16" t="s">
        <v>84</v>
      </c>
      <c r="BK133" s="238">
        <f>ROUND(I133*H133,2)</f>
        <v>0</v>
      </c>
      <c r="BL133" s="16" t="s">
        <v>189</v>
      </c>
      <c r="BM133" s="237" t="s">
        <v>870</v>
      </c>
    </row>
    <row r="134" spans="1:47" s="2" customFormat="1" ht="12">
      <c r="A134" s="37"/>
      <c r="B134" s="38"/>
      <c r="C134" s="39"/>
      <c r="D134" s="239" t="s">
        <v>191</v>
      </c>
      <c r="E134" s="39"/>
      <c r="F134" s="240" t="s">
        <v>758</v>
      </c>
      <c r="G134" s="39"/>
      <c r="H134" s="39"/>
      <c r="I134" s="241"/>
      <c r="J134" s="39"/>
      <c r="K134" s="39"/>
      <c r="L134" s="43"/>
      <c r="M134" s="242"/>
      <c r="N134" s="243"/>
      <c r="O134" s="90"/>
      <c r="P134" s="90"/>
      <c r="Q134" s="90"/>
      <c r="R134" s="90"/>
      <c r="S134" s="90"/>
      <c r="T134" s="91"/>
      <c r="U134" s="37"/>
      <c r="V134" s="37"/>
      <c r="W134" s="37"/>
      <c r="X134" s="37"/>
      <c r="Y134" s="37"/>
      <c r="Z134" s="37"/>
      <c r="AA134" s="37"/>
      <c r="AB134" s="37"/>
      <c r="AC134" s="37"/>
      <c r="AD134" s="37"/>
      <c r="AE134" s="37"/>
      <c r="AT134" s="16" t="s">
        <v>191</v>
      </c>
      <c r="AU134" s="16" t="s">
        <v>86</v>
      </c>
    </row>
    <row r="135" spans="1:51" s="13" customFormat="1" ht="12">
      <c r="A135" s="13"/>
      <c r="B135" s="247"/>
      <c r="C135" s="248"/>
      <c r="D135" s="239" t="s">
        <v>197</v>
      </c>
      <c r="E135" s="249" t="s">
        <v>1</v>
      </c>
      <c r="F135" s="250" t="s">
        <v>845</v>
      </c>
      <c r="G135" s="248"/>
      <c r="H135" s="251">
        <v>12</v>
      </c>
      <c r="I135" s="252"/>
      <c r="J135" s="248"/>
      <c r="K135" s="248"/>
      <c r="L135" s="253"/>
      <c r="M135" s="254"/>
      <c r="N135" s="255"/>
      <c r="O135" s="255"/>
      <c r="P135" s="255"/>
      <c r="Q135" s="255"/>
      <c r="R135" s="255"/>
      <c r="S135" s="255"/>
      <c r="T135" s="256"/>
      <c r="U135" s="13"/>
      <c r="V135" s="13"/>
      <c r="W135" s="13"/>
      <c r="X135" s="13"/>
      <c r="Y135" s="13"/>
      <c r="Z135" s="13"/>
      <c r="AA135" s="13"/>
      <c r="AB135" s="13"/>
      <c r="AC135" s="13"/>
      <c r="AD135" s="13"/>
      <c r="AE135" s="13"/>
      <c r="AT135" s="257" t="s">
        <v>197</v>
      </c>
      <c r="AU135" s="257" t="s">
        <v>86</v>
      </c>
      <c r="AV135" s="13" t="s">
        <v>86</v>
      </c>
      <c r="AW135" s="13" t="s">
        <v>32</v>
      </c>
      <c r="AX135" s="13" t="s">
        <v>84</v>
      </c>
      <c r="AY135" s="257" t="s">
        <v>183</v>
      </c>
    </row>
    <row r="136" spans="1:65" s="2" customFormat="1" ht="21.75" customHeight="1">
      <c r="A136" s="37"/>
      <c r="B136" s="38"/>
      <c r="C136" s="269" t="s">
        <v>189</v>
      </c>
      <c r="D136" s="269" t="s">
        <v>304</v>
      </c>
      <c r="E136" s="270" t="s">
        <v>762</v>
      </c>
      <c r="F136" s="271" t="s">
        <v>763</v>
      </c>
      <c r="G136" s="272" t="s">
        <v>726</v>
      </c>
      <c r="H136" s="273">
        <v>8.4</v>
      </c>
      <c r="I136" s="274"/>
      <c r="J136" s="275">
        <f>ROUND(I136*H136,2)</f>
        <v>0</v>
      </c>
      <c r="K136" s="271" t="s">
        <v>1</v>
      </c>
      <c r="L136" s="276"/>
      <c r="M136" s="277" t="s">
        <v>1</v>
      </c>
      <c r="N136" s="278" t="s">
        <v>41</v>
      </c>
      <c r="O136" s="90"/>
      <c r="P136" s="235">
        <f>O136*H136</f>
        <v>0</v>
      </c>
      <c r="Q136" s="235">
        <v>0</v>
      </c>
      <c r="R136" s="235">
        <f>Q136*H136</f>
        <v>0</v>
      </c>
      <c r="S136" s="235">
        <v>0</v>
      </c>
      <c r="T136" s="236">
        <f>S136*H136</f>
        <v>0</v>
      </c>
      <c r="U136" s="37"/>
      <c r="V136" s="37"/>
      <c r="W136" s="37"/>
      <c r="X136" s="37"/>
      <c r="Y136" s="37"/>
      <c r="Z136" s="37"/>
      <c r="AA136" s="37"/>
      <c r="AB136" s="37"/>
      <c r="AC136" s="37"/>
      <c r="AD136" s="37"/>
      <c r="AE136" s="37"/>
      <c r="AR136" s="237" t="s">
        <v>251</v>
      </c>
      <c r="AT136" s="237" t="s">
        <v>304</v>
      </c>
      <c r="AU136" s="237" t="s">
        <v>86</v>
      </c>
      <c r="AY136" s="16" t="s">
        <v>183</v>
      </c>
      <c r="BE136" s="238">
        <f>IF(N136="základní",J136,0)</f>
        <v>0</v>
      </c>
      <c r="BF136" s="238">
        <f>IF(N136="snížená",J136,0)</f>
        <v>0</v>
      </c>
      <c r="BG136" s="238">
        <f>IF(N136="zákl. přenesená",J136,0)</f>
        <v>0</v>
      </c>
      <c r="BH136" s="238">
        <f>IF(N136="sníž. přenesená",J136,0)</f>
        <v>0</v>
      </c>
      <c r="BI136" s="238">
        <f>IF(N136="nulová",J136,0)</f>
        <v>0</v>
      </c>
      <c r="BJ136" s="16" t="s">
        <v>84</v>
      </c>
      <c r="BK136" s="238">
        <f>ROUND(I136*H136,2)</f>
        <v>0</v>
      </c>
      <c r="BL136" s="16" t="s">
        <v>189</v>
      </c>
      <c r="BM136" s="237" t="s">
        <v>871</v>
      </c>
    </row>
    <row r="137" spans="1:47" s="2" customFormat="1" ht="12">
      <c r="A137" s="37"/>
      <c r="B137" s="38"/>
      <c r="C137" s="39"/>
      <c r="D137" s="239" t="s">
        <v>191</v>
      </c>
      <c r="E137" s="39"/>
      <c r="F137" s="240" t="s">
        <v>763</v>
      </c>
      <c r="G137" s="39"/>
      <c r="H137" s="39"/>
      <c r="I137" s="241"/>
      <c r="J137" s="39"/>
      <c r="K137" s="39"/>
      <c r="L137" s="43"/>
      <c r="M137" s="242"/>
      <c r="N137" s="243"/>
      <c r="O137" s="90"/>
      <c r="P137" s="90"/>
      <c r="Q137" s="90"/>
      <c r="R137" s="90"/>
      <c r="S137" s="90"/>
      <c r="T137" s="91"/>
      <c r="U137" s="37"/>
      <c r="V137" s="37"/>
      <c r="W137" s="37"/>
      <c r="X137" s="37"/>
      <c r="Y137" s="37"/>
      <c r="Z137" s="37"/>
      <c r="AA137" s="37"/>
      <c r="AB137" s="37"/>
      <c r="AC137" s="37"/>
      <c r="AD137" s="37"/>
      <c r="AE137" s="37"/>
      <c r="AT137" s="16" t="s">
        <v>191</v>
      </c>
      <c r="AU137" s="16" t="s">
        <v>86</v>
      </c>
    </row>
    <row r="138" spans="1:51" s="13" customFormat="1" ht="12">
      <c r="A138" s="13"/>
      <c r="B138" s="247"/>
      <c r="C138" s="248"/>
      <c r="D138" s="239" t="s">
        <v>197</v>
      </c>
      <c r="E138" s="249" t="s">
        <v>1</v>
      </c>
      <c r="F138" s="250" t="s">
        <v>847</v>
      </c>
      <c r="G138" s="248"/>
      <c r="H138" s="251">
        <v>8.4</v>
      </c>
      <c r="I138" s="252"/>
      <c r="J138" s="248"/>
      <c r="K138" s="248"/>
      <c r="L138" s="253"/>
      <c r="M138" s="254"/>
      <c r="N138" s="255"/>
      <c r="O138" s="255"/>
      <c r="P138" s="255"/>
      <c r="Q138" s="255"/>
      <c r="R138" s="255"/>
      <c r="S138" s="255"/>
      <c r="T138" s="256"/>
      <c r="U138" s="13"/>
      <c r="V138" s="13"/>
      <c r="W138" s="13"/>
      <c r="X138" s="13"/>
      <c r="Y138" s="13"/>
      <c r="Z138" s="13"/>
      <c r="AA138" s="13"/>
      <c r="AB138" s="13"/>
      <c r="AC138" s="13"/>
      <c r="AD138" s="13"/>
      <c r="AE138" s="13"/>
      <c r="AT138" s="257" t="s">
        <v>197</v>
      </c>
      <c r="AU138" s="257" t="s">
        <v>86</v>
      </c>
      <c r="AV138" s="13" t="s">
        <v>86</v>
      </c>
      <c r="AW138" s="13" t="s">
        <v>32</v>
      </c>
      <c r="AX138" s="13" t="s">
        <v>84</v>
      </c>
      <c r="AY138" s="257" t="s">
        <v>183</v>
      </c>
    </row>
    <row r="139" spans="1:65" s="2" customFormat="1" ht="24.15" customHeight="1">
      <c r="A139" s="37"/>
      <c r="B139" s="38"/>
      <c r="C139" s="226" t="s">
        <v>227</v>
      </c>
      <c r="D139" s="226" t="s">
        <v>185</v>
      </c>
      <c r="E139" s="227" t="s">
        <v>848</v>
      </c>
      <c r="F139" s="228" t="s">
        <v>849</v>
      </c>
      <c r="G139" s="229" t="s">
        <v>617</v>
      </c>
      <c r="H139" s="230">
        <v>69</v>
      </c>
      <c r="I139" s="231"/>
      <c r="J139" s="232">
        <f>ROUND(I139*H139,2)</f>
        <v>0</v>
      </c>
      <c r="K139" s="228" t="s">
        <v>188</v>
      </c>
      <c r="L139" s="43"/>
      <c r="M139" s="233" t="s">
        <v>1</v>
      </c>
      <c r="N139" s="234" t="s">
        <v>41</v>
      </c>
      <c r="O139" s="90"/>
      <c r="P139" s="235">
        <f>O139*H139</f>
        <v>0</v>
      </c>
      <c r="Q139" s="235">
        <v>0</v>
      </c>
      <c r="R139" s="235">
        <f>Q139*H139</f>
        <v>0</v>
      </c>
      <c r="S139" s="235">
        <v>0</v>
      </c>
      <c r="T139" s="236">
        <f>S139*H139</f>
        <v>0</v>
      </c>
      <c r="U139" s="37"/>
      <c r="V139" s="37"/>
      <c r="W139" s="37"/>
      <c r="X139" s="37"/>
      <c r="Y139" s="37"/>
      <c r="Z139" s="37"/>
      <c r="AA139" s="37"/>
      <c r="AB139" s="37"/>
      <c r="AC139" s="37"/>
      <c r="AD139" s="37"/>
      <c r="AE139" s="37"/>
      <c r="AR139" s="237" t="s">
        <v>189</v>
      </c>
      <c r="AT139" s="237" t="s">
        <v>185</v>
      </c>
      <c r="AU139" s="237" t="s">
        <v>86</v>
      </c>
      <c r="AY139" s="16" t="s">
        <v>183</v>
      </c>
      <c r="BE139" s="238">
        <f>IF(N139="základní",J139,0)</f>
        <v>0</v>
      </c>
      <c r="BF139" s="238">
        <f>IF(N139="snížená",J139,0)</f>
        <v>0</v>
      </c>
      <c r="BG139" s="238">
        <f>IF(N139="zákl. přenesená",J139,0)</f>
        <v>0</v>
      </c>
      <c r="BH139" s="238">
        <f>IF(N139="sníž. přenesená",J139,0)</f>
        <v>0</v>
      </c>
      <c r="BI139" s="238">
        <f>IF(N139="nulová",J139,0)</f>
        <v>0</v>
      </c>
      <c r="BJ139" s="16" t="s">
        <v>84</v>
      </c>
      <c r="BK139" s="238">
        <f>ROUND(I139*H139,2)</f>
        <v>0</v>
      </c>
      <c r="BL139" s="16" t="s">
        <v>189</v>
      </c>
      <c r="BM139" s="237" t="s">
        <v>872</v>
      </c>
    </row>
    <row r="140" spans="1:47" s="2" customFormat="1" ht="12">
      <c r="A140" s="37"/>
      <c r="B140" s="38"/>
      <c r="C140" s="39"/>
      <c r="D140" s="239" t="s">
        <v>191</v>
      </c>
      <c r="E140" s="39"/>
      <c r="F140" s="240" t="s">
        <v>851</v>
      </c>
      <c r="G140" s="39"/>
      <c r="H140" s="39"/>
      <c r="I140" s="241"/>
      <c r="J140" s="39"/>
      <c r="K140" s="39"/>
      <c r="L140" s="43"/>
      <c r="M140" s="242"/>
      <c r="N140" s="243"/>
      <c r="O140" s="90"/>
      <c r="P140" s="90"/>
      <c r="Q140" s="90"/>
      <c r="R140" s="90"/>
      <c r="S140" s="90"/>
      <c r="T140" s="91"/>
      <c r="U140" s="37"/>
      <c r="V140" s="37"/>
      <c r="W140" s="37"/>
      <c r="X140" s="37"/>
      <c r="Y140" s="37"/>
      <c r="Z140" s="37"/>
      <c r="AA140" s="37"/>
      <c r="AB140" s="37"/>
      <c r="AC140" s="37"/>
      <c r="AD140" s="37"/>
      <c r="AE140" s="37"/>
      <c r="AT140" s="16" t="s">
        <v>191</v>
      </c>
      <c r="AU140" s="16" t="s">
        <v>86</v>
      </c>
    </row>
    <row r="141" spans="1:47" s="2" customFormat="1" ht="12">
      <c r="A141" s="37"/>
      <c r="B141" s="38"/>
      <c r="C141" s="39"/>
      <c r="D141" s="244" t="s">
        <v>193</v>
      </c>
      <c r="E141" s="39"/>
      <c r="F141" s="245" t="s">
        <v>852</v>
      </c>
      <c r="G141" s="39"/>
      <c r="H141" s="39"/>
      <c r="I141" s="241"/>
      <c r="J141" s="39"/>
      <c r="K141" s="39"/>
      <c r="L141" s="43"/>
      <c r="M141" s="242"/>
      <c r="N141" s="243"/>
      <c r="O141" s="90"/>
      <c r="P141" s="90"/>
      <c r="Q141" s="90"/>
      <c r="R141" s="90"/>
      <c r="S141" s="90"/>
      <c r="T141" s="91"/>
      <c r="U141" s="37"/>
      <c r="V141" s="37"/>
      <c r="W141" s="37"/>
      <c r="X141" s="37"/>
      <c r="Y141" s="37"/>
      <c r="Z141" s="37"/>
      <c r="AA141" s="37"/>
      <c r="AB141" s="37"/>
      <c r="AC141" s="37"/>
      <c r="AD141" s="37"/>
      <c r="AE141" s="37"/>
      <c r="AT141" s="16" t="s">
        <v>193</v>
      </c>
      <c r="AU141" s="16" t="s">
        <v>86</v>
      </c>
    </row>
    <row r="142" spans="1:47" s="2" customFormat="1" ht="12">
      <c r="A142" s="37"/>
      <c r="B142" s="38"/>
      <c r="C142" s="39"/>
      <c r="D142" s="239" t="s">
        <v>195</v>
      </c>
      <c r="E142" s="39"/>
      <c r="F142" s="246" t="s">
        <v>853</v>
      </c>
      <c r="G142" s="39"/>
      <c r="H142" s="39"/>
      <c r="I142" s="241"/>
      <c r="J142" s="39"/>
      <c r="K142" s="39"/>
      <c r="L142" s="43"/>
      <c r="M142" s="242"/>
      <c r="N142" s="243"/>
      <c r="O142" s="90"/>
      <c r="P142" s="90"/>
      <c r="Q142" s="90"/>
      <c r="R142" s="90"/>
      <c r="S142" s="90"/>
      <c r="T142" s="91"/>
      <c r="U142" s="37"/>
      <c r="V142" s="37"/>
      <c r="W142" s="37"/>
      <c r="X142" s="37"/>
      <c r="Y142" s="37"/>
      <c r="Z142" s="37"/>
      <c r="AA142" s="37"/>
      <c r="AB142" s="37"/>
      <c r="AC142" s="37"/>
      <c r="AD142" s="37"/>
      <c r="AE142" s="37"/>
      <c r="AT142" s="16" t="s">
        <v>195</v>
      </c>
      <c r="AU142" s="16" t="s">
        <v>86</v>
      </c>
    </row>
    <row r="143" spans="1:51" s="13" customFormat="1" ht="12">
      <c r="A143" s="13"/>
      <c r="B143" s="247"/>
      <c r="C143" s="248"/>
      <c r="D143" s="239" t="s">
        <v>197</v>
      </c>
      <c r="E143" s="249" t="s">
        <v>1</v>
      </c>
      <c r="F143" s="250" t="s">
        <v>621</v>
      </c>
      <c r="G143" s="248"/>
      <c r="H143" s="251">
        <v>69</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197</v>
      </c>
      <c r="AU143" s="257" t="s">
        <v>86</v>
      </c>
      <c r="AV143" s="13" t="s">
        <v>86</v>
      </c>
      <c r="AW143" s="13" t="s">
        <v>32</v>
      </c>
      <c r="AX143" s="13" t="s">
        <v>84</v>
      </c>
      <c r="AY143" s="257" t="s">
        <v>183</v>
      </c>
    </row>
    <row r="144" spans="1:65" s="2" customFormat="1" ht="16.5" customHeight="1">
      <c r="A144" s="37"/>
      <c r="B144" s="38"/>
      <c r="C144" s="226" t="s">
        <v>235</v>
      </c>
      <c r="D144" s="226" t="s">
        <v>185</v>
      </c>
      <c r="E144" s="227" t="s">
        <v>854</v>
      </c>
      <c r="F144" s="228" t="s">
        <v>855</v>
      </c>
      <c r="G144" s="229" t="s">
        <v>617</v>
      </c>
      <c r="H144" s="230">
        <v>65</v>
      </c>
      <c r="I144" s="231"/>
      <c r="J144" s="232">
        <f>ROUND(I144*H144,2)</f>
        <v>0</v>
      </c>
      <c r="K144" s="228" t="s">
        <v>188</v>
      </c>
      <c r="L144" s="43"/>
      <c r="M144" s="233" t="s">
        <v>1</v>
      </c>
      <c r="N144" s="234" t="s">
        <v>41</v>
      </c>
      <c r="O144" s="90"/>
      <c r="P144" s="235">
        <f>O144*H144</f>
        <v>0</v>
      </c>
      <c r="Q144" s="235">
        <v>1.8E-05</v>
      </c>
      <c r="R144" s="235">
        <f>Q144*H144</f>
        <v>0.00117</v>
      </c>
      <c r="S144" s="235">
        <v>0</v>
      </c>
      <c r="T144" s="236">
        <f>S144*H144</f>
        <v>0</v>
      </c>
      <c r="U144" s="37"/>
      <c r="V144" s="37"/>
      <c r="W144" s="37"/>
      <c r="X144" s="37"/>
      <c r="Y144" s="37"/>
      <c r="Z144" s="37"/>
      <c r="AA144" s="37"/>
      <c r="AB144" s="37"/>
      <c r="AC144" s="37"/>
      <c r="AD144" s="37"/>
      <c r="AE144" s="37"/>
      <c r="AR144" s="237" t="s">
        <v>189</v>
      </c>
      <c r="AT144" s="237" t="s">
        <v>185</v>
      </c>
      <c r="AU144" s="237" t="s">
        <v>86</v>
      </c>
      <c r="AY144" s="16" t="s">
        <v>183</v>
      </c>
      <c r="BE144" s="238">
        <f>IF(N144="základní",J144,0)</f>
        <v>0</v>
      </c>
      <c r="BF144" s="238">
        <f>IF(N144="snížená",J144,0)</f>
        <v>0</v>
      </c>
      <c r="BG144" s="238">
        <f>IF(N144="zákl. přenesená",J144,0)</f>
        <v>0</v>
      </c>
      <c r="BH144" s="238">
        <f>IF(N144="sníž. přenesená",J144,0)</f>
        <v>0</v>
      </c>
      <c r="BI144" s="238">
        <f>IF(N144="nulová",J144,0)</f>
        <v>0</v>
      </c>
      <c r="BJ144" s="16" t="s">
        <v>84</v>
      </c>
      <c r="BK144" s="238">
        <f>ROUND(I144*H144,2)</f>
        <v>0</v>
      </c>
      <c r="BL144" s="16" t="s">
        <v>189</v>
      </c>
      <c r="BM144" s="237" t="s">
        <v>873</v>
      </c>
    </row>
    <row r="145" spans="1:47" s="2" customFormat="1" ht="12">
      <c r="A145" s="37"/>
      <c r="B145" s="38"/>
      <c r="C145" s="39"/>
      <c r="D145" s="239" t="s">
        <v>191</v>
      </c>
      <c r="E145" s="39"/>
      <c r="F145" s="240" t="s">
        <v>857</v>
      </c>
      <c r="G145" s="39"/>
      <c r="H145" s="39"/>
      <c r="I145" s="241"/>
      <c r="J145" s="39"/>
      <c r="K145" s="39"/>
      <c r="L145" s="43"/>
      <c r="M145" s="242"/>
      <c r="N145" s="243"/>
      <c r="O145" s="90"/>
      <c r="P145" s="90"/>
      <c r="Q145" s="90"/>
      <c r="R145" s="90"/>
      <c r="S145" s="90"/>
      <c r="T145" s="91"/>
      <c r="U145" s="37"/>
      <c r="V145" s="37"/>
      <c r="W145" s="37"/>
      <c r="X145" s="37"/>
      <c r="Y145" s="37"/>
      <c r="Z145" s="37"/>
      <c r="AA145" s="37"/>
      <c r="AB145" s="37"/>
      <c r="AC145" s="37"/>
      <c r="AD145" s="37"/>
      <c r="AE145" s="37"/>
      <c r="AT145" s="16" t="s">
        <v>191</v>
      </c>
      <c r="AU145" s="16" t="s">
        <v>86</v>
      </c>
    </row>
    <row r="146" spans="1:47" s="2" customFormat="1" ht="12">
      <c r="A146" s="37"/>
      <c r="B146" s="38"/>
      <c r="C146" s="39"/>
      <c r="D146" s="244" t="s">
        <v>193</v>
      </c>
      <c r="E146" s="39"/>
      <c r="F146" s="245" t="s">
        <v>858</v>
      </c>
      <c r="G146" s="39"/>
      <c r="H146" s="39"/>
      <c r="I146" s="241"/>
      <c r="J146" s="39"/>
      <c r="K146" s="39"/>
      <c r="L146" s="43"/>
      <c r="M146" s="242"/>
      <c r="N146" s="243"/>
      <c r="O146" s="90"/>
      <c r="P146" s="90"/>
      <c r="Q146" s="90"/>
      <c r="R146" s="90"/>
      <c r="S146" s="90"/>
      <c r="T146" s="91"/>
      <c r="U146" s="37"/>
      <c r="V146" s="37"/>
      <c r="W146" s="37"/>
      <c r="X146" s="37"/>
      <c r="Y146" s="37"/>
      <c r="Z146" s="37"/>
      <c r="AA146" s="37"/>
      <c r="AB146" s="37"/>
      <c r="AC146" s="37"/>
      <c r="AD146" s="37"/>
      <c r="AE146" s="37"/>
      <c r="AT146" s="16" t="s">
        <v>193</v>
      </c>
      <c r="AU146" s="16" t="s">
        <v>86</v>
      </c>
    </row>
    <row r="147" spans="1:47" s="2" customFormat="1" ht="12">
      <c r="A147" s="37"/>
      <c r="B147" s="38"/>
      <c r="C147" s="39"/>
      <c r="D147" s="239" t="s">
        <v>195</v>
      </c>
      <c r="E147" s="39"/>
      <c r="F147" s="246" t="s">
        <v>859</v>
      </c>
      <c r="G147" s="39"/>
      <c r="H147" s="39"/>
      <c r="I147" s="241"/>
      <c r="J147" s="39"/>
      <c r="K147" s="39"/>
      <c r="L147" s="43"/>
      <c r="M147" s="242"/>
      <c r="N147" s="243"/>
      <c r="O147" s="90"/>
      <c r="P147" s="90"/>
      <c r="Q147" s="90"/>
      <c r="R147" s="90"/>
      <c r="S147" s="90"/>
      <c r="T147" s="91"/>
      <c r="U147" s="37"/>
      <c r="V147" s="37"/>
      <c r="W147" s="37"/>
      <c r="X147" s="37"/>
      <c r="Y147" s="37"/>
      <c r="Z147" s="37"/>
      <c r="AA147" s="37"/>
      <c r="AB147" s="37"/>
      <c r="AC147" s="37"/>
      <c r="AD147" s="37"/>
      <c r="AE147" s="37"/>
      <c r="AT147" s="16" t="s">
        <v>195</v>
      </c>
      <c r="AU147" s="16" t="s">
        <v>86</v>
      </c>
    </row>
    <row r="148" spans="1:51" s="13" customFormat="1" ht="12">
      <c r="A148" s="13"/>
      <c r="B148" s="247"/>
      <c r="C148" s="248"/>
      <c r="D148" s="239" t="s">
        <v>197</v>
      </c>
      <c r="E148" s="249" t="s">
        <v>1</v>
      </c>
      <c r="F148" s="250" t="s">
        <v>860</v>
      </c>
      <c r="G148" s="248"/>
      <c r="H148" s="251">
        <v>65</v>
      </c>
      <c r="I148" s="252"/>
      <c r="J148" s="248"/>
      <c r="K148" s="248"/>
      <c r="L148" s="253"/>
      <c r="M148" s="254"/>
      <c r="N148" s="255"/>
      <c r="O148" s="255"/>
      <c r="P148" s="255"/>
      <c r="Q148" s="255"/>
      <c r="R148" s="255"/>
      <c r="S148" s="255"/>
      <c r="T148" s="256"/>
      <c r="U148" s="13"/>
      <c r="V148" s="13"/>
      <c r="W148" s="13"/>
      <c r="X148" s="13"/>
      <c r="Y148" s="13"/>
      <c r="Z148" s="13"/>
      <c r="AA148" s="13"/>
      <c r="AB148" s="13"/>
      <c r="AC148" s="13"/>
      <c r="AD148" s="13"/>
      <c r="AE148" s="13"/>
      <c r="AT148" s="257" t="s">
        <v>197</v>
      </c>
      <c r="AU148" s="257" t="s">
        <v>86</v>
      </c>
      <c r="AV148" s="13" t="s">
        <v>86</v>
      </c>
      <c r="AW148" s="13" t="s">
        <v>32</v>
      </c>
      <c r="AX148" s="13" t="s">
        <v>84</v>
      </c>
      <c r="AY148" s="257" t="s">
        <v>183</v>
      </c>
    </row>
    <row r="149" spans="1:65" s="2" customFormat="1" ht="16.5" customHeight="1">
      <c r="A149" s="37"/>
      <c r="B149" s="38"/>
      <c r="C149" s="226" t="s">
        <v>244</v>
      </c>
      <c r="D149" s="226" t="s">
        <v>185</v>
      </c>
      <c r="E149" s="227" t="s">
        <v>816</v>
      </c>
      <c r="F149" s="228" t="s">
        <v>817</v>
      </c>
      <c r="G149" s="229" t="s">
        <v>126</v>
      </c>
      <c r="H149" s="230">
        <v>133.5</v>
      </c>
      <c r="I149" s="231"/>
      <c r="J149" s="232">
        <f>ROUND(I149*H149,2)</f>
        <v>0</v>
      </c>
      <c r="K149" s="228" t="s">
        <v>188</v>
      </c>
      <c r="L149" s="43"/>
      <c r="M149" s="233" t="s">
        <v>1</v>
      </c>
      <c r="N149" s="234" t="s">
        <v>41</v>
      </c>
      <c r="O149" s="90"/>
      <c r="P149" s="235">
        <f>O149*H149</f>
        <v>0</v>
      </c>
      <c r="Q149" s="235">
        <v>0</v>
      </c>
      <c r="R149" s="235">
        <f>Q149*H149</f>
        <v>0</v>
      </c>
      <c r="S149" s="235">
        <v>0</v>
      </c>
      <c r="T149" s="236">
        <f>S149*H149</f>
        <v>0</v>
      </c>
      <c r="U149" s="37"/>
      <c r="V149" s="37"/>
      <c r="W149" s="37"/>
      <c r="X149" s="37"/>
      <c r="Y149" s="37"/>
      <c r="Z149" s="37"/>
      <c r="AA149" s="37"/>
      <c r="AB149" s="37"/>
      <c r="AC149" s="37"/>
      <c r="AD149" s="37"/>
      <c r="AE149" s="37"/>
      <c r="AR149" s="237" t="s">
        <v>189</v>
      </c>
      <c r="AT149" s="237" t="s">
        <v>185</v>
      </c>
      <c r="AU149" s="237" t="s">
        <v>86</v>
      </c>
      <c r="AY149" s="16" t="s">
        <v>183</v>
      </c>
      <c r="BE149" s="238">
        <f>IF(N149="základní",J149,0)</f>
        <v>0</v>
      </c>
      <c r="BF149" s="238">
        <f>IF(N149="snížená",J149,0)</f>
        <v>0</v>
      </c>
      <c r="BG149" s="238">
        <f>IF(N149="zákl. přenesená",J149,0)</f>
        <v>0</v>
      </c>
      <c r="BH149" s="238">
        <f>IF(N149="sníž. přenesená",J149,0)</f>
        <v>0</v>
      </c>
      <c r="BI149" s="238">
        <f>IF(N149="nulová",J149,0)</f>
        <v>0</v>
      </c>
      <c r="BJ149" s="16" t="s">
        <v>84</v>
      </c>
      <c r="BK149" s="238">
        <f>ROUND(I149*H149,2)</f>
        <v>0</v>
      </c>
      <c r="BL149" s="16" t="s">
        <v>189</v>
      </c>
      <c r="BM149" s="237" t="s">
        <v>874</v>
      </c>
    </row>
    <row r="150" spans="1:47" s="2" customFormat="1" ht="12">
      <c r="A150" s="37"/>
      <c r="B150" s="38"/>
      <c r="C150" s="39"/>
      <c r="D150" s="239" t="s">
        <v>191</v>
      </c>
      <c r="E150" s="39"/>
      <c r="F150" s="240" t="s">
        <v>819</v>
      </c>
      <c r="G150" s="39"/>
      <c r="H150" s="39"/>
      <c r="I150" s="241"/>
      <c r="J150" s="39"/>
      <c r="K150" s="39"/>
      <c r="L150" s="43"/>
      <c r="M150" s="242"/>
      <c r="N150" s="243"/>
      <c r="O150" s="90"/>
      <c r="P150" s="90"/>
      <c r="Q150" s="90"/>
      <c r="R150" s="90"/>
      <c r="S150" s="90"/>
      <c r="T150" s="91"/>
      <c r="U150" s="37"/>
      <c r="V150" s="37"/>
      <c r="W150" s="37"/>
      <c r="X150" s="37"/>
      <c r="Y150" s="37"/>
      <c r="Z150" s="37"/>
      <c r="AA150" s="37"/>
      <c r="AB150" s="37"/>
      <c r="AC150" s="37"/>
      <c r="AD150" s="37"/>
      <c r="AE150" s="37"/>
      <c r="AT150" s="16" t="s">
        <v>191</v>
      </c>
      <c r="AU150" s="16" t="s">
        <v>86</v>
      </c>
    </row>
    <row r="151" spans="1:47" s="2" customFormat="1" ht="12">
      <c r="A151" s="37"/>
      <c r="B151" s="38"/>
      <c r="C151" s="39"/>
      <c r="D151" s="244" t="s">
        <v>193</v>
      </c>
      <c r="E151" s="39"/>
      <c r="F151" s="245" t="s">
        <v>820</v>
      </c>
      <c r="G151" s="39"/>
      <c r="H151" s="39"/>
      <c r="I151" s="241"/>
      <c r="J151" s="39"/>
      <c r="K151" s="39"/>
      <c r="L151" s="43"/>
      <c r="M151" s="242"/>
      <c r="N151" s="243"/>
      <c r="O151" s="90"/>
      <c r="P151" s="90"/>
      <c r="Q151" s="90"/>
      <c r="R151" s="90"/>
      <c r="S151" s="90"/>
      <c r="T151" s="91"/>
      <c r="U151" s="37"/>
      <c r="V151" s="37"/>
      <c r="W151" s="37"/>
      <c r="X151" s="37"/>
      <c r="Y151" s="37"/>
      <c r="Z151" s="37"/>
      <c r="AA151" s="37"/>
      <c r="AB151" s="37"/>
      <c r="AC151" s="37"/>
      <c r="AD151" s="37"/>
      <c r="AE151" s="37"/>
      <c r="AT151" s="16" t="s">
        <v>193</v>
      </c>
      <c r="AU151" s="16" t="s">
        <v>86</v>
      </c>
    </row>
    <row r="152" spans="1:51" s="13" customFormat="1" ht="12">
      <c r="A152" s="13"/>
      <c r="B152" s="247"/>
      <c r="C152" s="248"/>
      <c r="D152" s="239" t="s">
        <v>197</v>
      </c>
      <c r="E152" s="249" t="s">
        <v>1</v>
      </c>
      <c r="F152" s="250" t="s">
        <v>862</v>
      </c>
      <c r="G152" s="248"/>
      <c r="H152" s="251">
        <v>133.5</v>
      </c>
      <c r="I152" s="252"/>
      <c r="J152" s="248"/>
      <c r="K152" s="248"/>
      <c r="L152" s="253"/>
      <c r="M152" s="254"/>
      <c r="N152" s="255"/>
      <c r="O152" s="255"/>
      <c r="P152" s="255"/>
      <c r="Q152" s="255"/>
      <c r="R152" s="255"/>
      <c r="S152" s="255"/>
      <c r="T152" s="256"/>
      <c r="U152" s="13"/>
      <c r="V152" s="13"/>
      <c r="W152" s="13"/>
      <c r="X152" s="13"/>
      <c r="Y152" s="13"/>
      <c r="Z152" s="13"/>
      <c r="AA152" s="13"/>
      <c r="AB152" s="13"/>
      <c r="AC152" s="13"/>
      <c r="AD152" s="13"/>
      <c r="AE152" s="13"/>
      <c r="AT152" s="257" t="s">
        <v>197</v>
      </c>
      <c r="AU152" s="257" t="s">
        <v>86</v>
      </c>
      <c r="AV152" s="13" t="s">
        <v>86</v>
      </c>
      <c r="AW152" s="13" t="s">
        <v>32</v>
      </c>
      <c r="AX152" s="13" t="s">
        <v>84</v>
      </c>
      <c r="AY152" s="257" t="s">
        <v>183</v>
      </c>
    </row>
    <row r="153" spans="1:65" s="2" customFormat="1" ht="16.5" customHeight="1">
      <c r="A153" s="37"/>
      <c r="B153" s="38"/>
      <c r="C153" s="269" t="s">
        <v>251</v>
      </c>
      <c r="D153" s="269" t="s">
        <v>304</v>
      </c>
      <c r="E153" s="270" t="s">
        <v>823</v>
      </c>
      <c r="F153" s="271" t="s">
        <v>824</v>
      </c>
      <c r="G153" s="272" t="s">
        <v>126</v>
      </c>
      <c r="H153" s="273">
        <v>133.5</v>
      </c>
      <c r="I153" s="274"/>
      <c r="J153" s="275">
        <f>ROUND(I153*H153,2)</f>
        <v>0</v>
      </c>
      <c r="K153" s="271" t="s">
        <v>1</v>
      </c>
      <c r="L153" s="276"/>
      <c r="M153" s="277" t="s">
        <v>1</v>
      </c>
      <c r="N153" s="278" t="s">
        <v>41</v>
      </c>
      <c r="O153" s="90"/>
      <c r="P153" s="235">
        <f>O153*H153</f>
        <v>0</v>
      </c>
      <c r="Q153" s="235">
        <v>0</v>
      </c>
      <c r="R153" s="235">
        <f>Q153*H153</f>
        <v>0</v>
      </c>
      <c r="S153" s="235">
        <v>0</v>
      </c>
      <c r="T153" s="236">
        <f>S153*H153</f>
        <v>0</v>
      </c>
      <c r="U153" s="37"/>
      <c r="V153" s="37"/>
      <c r="W153" s="37"/>
      <c r="X153" s="37"/>
      <c r="Y153" s="37"/>
      <c r="Z153" s="37"/>
      <c r="AA153" s="37"/>
      <c r="AB153" s="37"/>
      <c r="AC153" s="37"/>
      <c r="AD153" s="37"/>
      <c r="AE153" s="37"/>
      <c r="AR153" s="237" t="s">
        <v>251</v>
      </c>
      <c r="AT153" s="237" t="s">
        <v>304</v>
      </c>
      <c r="AU153" s="237" t="s">
        <v>86</v>
      </c>
      <c r="AY153" s="16" t="s">
        <v>183</v>
      </c>
      <c r="BE153" s="238">
        <f>IF(N153="základní",J153,0)</f>
        <v>0</v>
      </c>
      <c r="BF153" s="238">
        <f>IF(N153="snížená",J153,0)</f>
        <v>0</v>
      </c>
      <c r="BG153" s="238">
        <f>IF(N153="zákl. přenesená",J153,0)</f>
        <v>0</v>
      </c>
      <c r="BH153" s="238">
        <f>IF(N153="sníž. přenesená",J153,0)</f>
        <v>0</v>
      </c>
      <c r="BI153" s="238">
        <f>IF(N153="nulová",J153,0)</f>
        <v>0</v>
      </c>
      <c r="BJ153" s="16" t="s">
        <v>84</v>
      </c>
      <c r="BK153" s="238">
        <f>ROUND(I153*H153,2)</f>
        <v>0</v>
      </c>
      <c r="BL153" s="16" t="s">
        <v>189</v>
      </c>
      <c r="BM153" s="237" t="s">
        <v>875</v>
      </c>
    </row>
    <row r="154" spans="1:47" s="2" customFormat="1" ht="12">
      <c r="A154" s="37"/>
      <c r="B154" s="38"/>
      <c r="C154" s="39"/>
      <c r="D154" s="239" t="s">
        <v>191</v>
      </c>
      <c r="E154" s="39"/>
      <c r="F154" s="240" t="s">
        <v>824</v>
      </c>
      <c r="G154" s="39"/>
      <c r="H154" s="39"/>
      <c r="I154" s="241"/>
      <c r="J154" s="39"/>
      <c r="K154" s="39"/>
      <c r="L154" s="43"/>
      <c r="M154" s="242"/>
      <c r="N154" s="243"/>
      <c r="O154" s="90"/>
      <c r="P154" s="90"/>
      <c r="Q154" s="90"/>
      <c r="R154" s="90"/>
      <c r="S154" s="90"/>
      <c r="T154" s="91"/>
      <c r="U154" s="37"/>
      <c r="V154" s="37"/>
      <c r="W154" s="37"/>
      <c r="X154" s="37"/>
      <c r="Y154" s="37"/>
      <c r="Z154" s="37"/>
      <c r="AA154" s="37"/>
      <c r="AB154" s="37"/>
      <c r="AC154" s="37"/>
      <c r="AD154" s="37"/>
      <c r="AE154" s="37"/>
      <c r="AT154" s="16" t="s">
        <v>191</v>
      </c>
      <c r="AU154" s="16" t="s">
        <v>86</v>
      </c>
    </row>
    <row r="155" spans="1:47" s="2" customFormat="1" ht="12">
      <c r="A155" s="37"/>
      <c r="B155" s="38"/>
      <c r="C155" s="39"/>
      <c r="D155" s="239" t="s">
        <v>309</v>
      </c>
      <c r="E155" s="39"/>
      <c r="F155" s="246" t="s">
        <v>826</v>
      </c>
      <c r="G155" s="39"/>
      <c r="H155" s="39"/>
      <c r="I155" s="241"/>
      <c r="J155" s="39"/>
      <c r="K155" s="39"/>
      <c r="L155" s="43"/>
      <c r="M155" s="242"/>
      <c r="N155" s="243"/>
      <c r="O155" s="90"/>
      <c r="P155" s="90"/>
      <c r="Q155" s="90"/>
      <c r="R155" s="90"/>
      <c r="S155" s="90"/>
      <c r="T155" s="91"/>
      <c r="U155" s="37"/>
      <c r="V155" s="37"/>
      <c r="W155" s="37"/>
      <c r="X155" s="37"/>
      <c r="Y155" s="37"/>
      <c r="Z155" s="37"/>
      <c r="AA155" s="37"/>
      <c r="AB155" s="37"/>
      <c r="AC155" s="37"/>
      <c r="AD155" s="37"/>
      <c r="AE155" s="37"/>
      <c r="AT155" s="16" t="s">
        <v>309</v>
      </c>
      <c r="AU155" s="16" t="s">
        <v>86</v>
      </c>
    </row>
    <row r="156" spans="1:51" s="13" customFormat="1" ht="12">
      <c r="A156" s="13"/>
      <c r="B156" s="247"/>
      <c r="C156" s="248"/>
      <c r="D156" s="239" t="s">
        <v>197</v>
      </c>
      <c r="E156" s="249" t="s">
        <v>1</v>
      </c>
      <c r="F156" s="250" t="s">
        <v>862</v>
      </c>
      <c r="G156" s="248"/>
      <c r="H156" s="251">
        <v>133.5</v>
      </c>
      <c r="I156" s="252"/>
      <c r="J156" s="248"/>
      <c r="K156" s="248"/>
      <c r="L156" s="253"/>
      <c r="M156" s="254"/>
      <c r="N156" s="255"/>
      <c r="O156" s="255"/>
      <c r="P156" s="255"/>
      <c r="Q156" s="255"/>
      <c r="R156" s="255"/>
      <c r="S156" s="255"/>
      <c r="T156" s="256"/>
      <c r="U156" s="13"/>
      <c r="V156" s="13"/>
      <c r="W156" s="13"/>
      <c r="X156" s="13"/>
      <c r="Y156" s="13"/>
      <c r="Z156" s="13"/>
      <c r="AA156" s="13"/>
      <c r="AB156" s="13"/>
      <c r="AC156" s="13"/>
      <c r="AD156" s="13"/>
      <c r="AE156" s="13"/>
      <c r="AT156" s="257" t="s">
        <v>197</v>
      </c>
      <c r="AU156" s="257" t="s">
        <v>86</v>
      </c>
      <c r="AV156" s="13" t="s">
        <v>86</v>
      </c>
      <c r="AW156" s="13" t="s">
        <v>32</v>
      </c>
      <c r="AX156" s="13" t="s">
        <v>84</v>
      </c>
      <c r="AY156" s="257" t="s">
        <v>183</v>
      </c>
    </row>
    <row r="157" spans="1:65" s="2" customFormat="1" ht="24.15" customHeight="1">
      <c r="A157" s="37"/>
      <c r="B157" s="38"/>
      <c r="C157" s="226" t="s">
        <v>258</v>
      </c>
      <c r="D157" s="226" t="s">
        <v>185</v>
      </c>
      <c r="E157" s="227" t="s">
        <v>833</v>
      </c>
      <c r="F157" s="228" t="s">
        <v>834</v>
      </c>
      <c r="G157" s="229" t="s">
        <v>402</v>
      </c>
      <c r="H157" s="230">
        <v>0.086</v>
      </c>
      <c r="I157" s="231"/>
      <c r="J157" s="232">
        <f>ROUND(I157*H157,2)</f>
        <v>0</v>
      </c>
      <c r="K157" s="228" t="s">
        <v>188</v>
      </c>
      <c r="L157" s="43"/>
      <c r="M157" s="233" t="s">
        <v>1</v>
      </c>
      <c r="N157" s="234" t="s">
        <v>41</v>
      </c>
      <c r="O157" s="90"/>
      <c r="P157" s="235">
        <f>O157*H157</f>
        <v>0</v>
      </c>
      <c r="Q157" s="235">
        <v>0</v>
      </c>
      <c r="R157" s="235">
        <f>Q157*H157</f>
        <v>0</v>
      </c>
      <c r="S157" s="235">
        <v>0</v>
      </c>
      <c r="T157" s="236">
        <f>S157*H157</f>
        <v>0</v>
      </c>
      <c r="U157" s="37"/>
      <c r="V157" s="37"/>
      <c r="W157" s="37"/>
      <c r="X157" s="37"/>
      <c r="Y157" s="37"/>
      <c r="Z157" s="37"/>
      <c r="AA157" s="37"/>
      <c r="AB157" s="37"/>
      <c r="AC157" s="37"/>
      <c r="AD157" s="37"/>
      <c r="AE157" s="37"/>
      <c r="AR157" s="237" t="s">
        <v>189</v>
      </c>
      <c r="AT157" s="237" t="s">
        <v>185</v>
      </c>
      <c r="AU157" s="237" t="s">
        <v>86</v>
      </c>
      <c r="AY157" s="16" t="s">
        <v>183</v>
      </c>
      <c r="BE157" s="238">
        <f>IF(N157="základní",J157,0)</f>
        <v>0</v>
      </c>
      <c r="BF157" s="238">
        <f>IF(N157="snížená",J157,0)</f>
        <v>0</v>
      </c>
      <c r="BG157" s="238">
        <f>IF(N157="zákl. přenesená",J157,0)</f>
        <v>0</v>
      </c>
      <c r="BH157" s="238">
        <f>IF(N157="sníž. přenesená",J157,0)</f>
        <v>0</v>
      </c>
      <c r="BI157" s="238">
        <f>IF(N157="nulová",J157,0)</f>
        <v>0</v>
      </c>
      <c r="BJ157" s="16" t="s">
        <v>84</v>
      </c>
      <c r="BK157" s="238">
        <f>ROUND(I157*H157,2)</f>
        <v>0</v>
      </c>
      <c r="BL157" s="16" t="s">
        <v>189</v>
      </c>
      <c r="BM157" s="237" t="s">
        <v>876</v>
      </c>
    </row>
    <row r="158" spans="1:47" s="2" customFormat="1" ht="12">
      <c r="A158" s="37"/>
      <c r="B158" s="38"/>
      <c r="C158" s="39"/>
      <c r="D158" s="239" t="s">
        <v>191</v>
      </c>
      <c r="E158" s="39"/>
      <c r="F158" s="240" t="s">
        <v>836</v>
      </c>
      <c r="G158" s="39"/>
      <c r="H158" s="39"/>
      <c r="I158" s="241"/>
      <c r="J158" s="39"/>
      <c r="K158" s="39"/>
      <c r="L158" s="43"/>
      <c r="M158" s="242"/>
      <c r="N158" s="243"/>
      <c r="O158" s="90"/>
      <c r="P158" s="90"/>
      <c r="Q158" s="90"/>
      <c r="R158" s="90"/>
      <c r="S158" s="90"/>
      <c r="T158" s="91"/>
      <c r="U158" s="37"/>
      <c r="V158" s="37"/>
      <c r="W158" s="37"/>
      <c r="X158" s="37"/>
      <c r="Y158" s="37"/>
      <c r="Z158" s="37"/>
      <c r="AA158" s="37"/>
      <c r="AB158" s="37"/>
      <c r="AC158" s="37"/>
      <c r="AD158" s="37"/>
      <c r="AE158" s="37"/>
      <c r="AT158" s="16" t="s">
        <v>191</v>
      </c>
      <c r="AU158" s="16" t="s">
        <v>86</v>
      </c>
    </row>
    <row r="159" spans="1:47" s="2" customFormat="1" ht="12">
      <c r="A159" s="37"/>
      <c r="B159" s="38"/>
      <c r="C159" s="39"/>
      <c r="D159" s="244" t="s">
        <v>193</v>
      </c>
      <c r="E159" s="39"/>
      <c r="F159" s="245" t="s">
        <v>837</v>
      </c>
      <c r="G159" s="39"/>
      <c r="H159" s="39"/>
      <c r="I159" s="241"/>
      <c r="J159" s="39"/>
      <c r="K159" s="39"/>
      <c r="L159" s="43"/>
      <c r="M159" s="279"/>
      <c r="N159" s="280"/>
      <c r="O159" s="281"/>
      <c r="P159" s="281"/>
      <c r="Q159" s="281"/>
      <c r="R159" s="281"/>
      <c r="S159" s="281"/>
      <c r="T159" s="282"/>
      <c r="U159" s="37"/>
      <c r="V159" s="37"/>
      <c r="W159" s="37"/>
      <c r="X159" s="37"/>
      <c r="Y159" s="37"/>
      <c r="Z159" s="37"/>
      <c r="AA159" s="37"/>
      <c r="AB159" s="37"/>
      <c r="AC159" s="37"/>
      <c r="AD159" s="37"/>
      <c r="AE159" s="37"/>
      <c r="AT159" s="16" t="s">
        <v>193</v>
      </c>
      <c r="AU159" s="16" t="s">
        <v>86</v>
      </c>
    </row>
    <row r="160" spans="1:31" s="2" customFormat="1" ht="6.95" customHeight="1">
      <c r="A160" s="37"/>
      <c r="B160" s="65"/>
      <c r="C160" s="66"/>
      <c r="D160" s="66"/>
      <c r="E160" s="66"/>
      <c r="F160" s="66"/>
      <c r="G160" s="66"/>
      <c r="H160" s="66"/>
      <c r="I160" s="66"/>
      <c r="J160" s="66"/>
      <c r="K160" s="66"/>
      <c r="L160" s="43"/>
      <c r="M160" s="37"/>
      <c r="O160" s="37"/>
      <c r="P160" s="37"/>
      <c r="Q160" s="37"/>
      <c r="R160" s="37"/>
      <c r="S160" s="37"/>
      <c r="T160" s="37"/>
      <c r="U160" s="37"/>
      <c r="V160" s="37"/>
      <c r="W160" s="37"/>
      <c r="X160" s="37"/>
      <c r="Y160" s="37"/>
      <c r="Z160" s="37"/>
      <c r="AA160" s="37"/>
      <c r="AB160" s="37"/>
      <c r="AC160" s="37"/>
      <c r="AD160" s="37"/>
      <c r="AE160" s="37"/>
    </row>
  </sheetData>
  <sheetProtection password="CDA2" sheet="1" objects="1" scenarios="1" formatColumns="0" formatRows="0" autoFilter="0"/>
  <autoFilter ref="C121:K159"/>
  <mergeCells count="12">
    <mergeCell ref="E7:H7"/>
    <mergeCell ref="E9:H9"/>
    <mergeCell ref="E11:H11"/>
    <mergeCell ref="E20:H20"/>
    <mergeCell ref="E29:H29"/>
    <mergeCell ref="E85:H85"/>
    <mergeCell ref="E87:H87"/>
    <mergeCell ref="E89:H89"/>
    <mergeCell ref="E110:H110"/>
    <mergeCell ref="E112:H112"/>
    <mergeCell ref="E114:H114"/>
    <mergeCell ref="L2:V2"/>
  </mergeCells>
  <hyperlinks>
    <hyperlink ref="F127" r:id="rId1" display="https://podminky.urs.cz/item/CS_URS_2022_02/184215133"/>
    <hyperlink ref="F141" r:id="rId2" display="https://podminky.urs.cz/item/CS_URS_2022_02/184852321"/>
    <hyperlink ref="F146" r:id="rId3" display="https://podminky.urs.cz/item/CS_URS_2022_02/184911111"/>
    <hyperlink ref="F151" r:id="rId4" display="https://podminky.urs.cz/item/CS_URS_2022_02/185804311"/>
    <hyperlink ref="F159" r:id="rId5" display="https://podminky.urs.cz/item/CS_URS_2022_02/9982313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2.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6" t="s">
        <v>120</v>
      </c>
      <c r="AZ2" s="145" t="s">
        <v>838</v>
      </c>
      <c r="BA2" s="145" t="s">
        <v>865</v>
      </c>
      <c r="BB2" s="145" t="s">
        <v>617</v>
      </c>
      <c r="BC2" s="145" t="s">
        <v>189</v>
      </c>
      <c r="BD2" s="145" t="s">
        <v>86</v>
      </c>
    </row>
    <row r="3" spans="2:46" s="1" customFormat="1" ht="6.95" customHeight="1">
      <c r="B3" s="146"/>
      <c r="C3" s="147"/>
      <c r="D3" s="147"/>
      <c r="E3" s="147"/>
      <c r="F3" s="147"/>
      <c r="G3" s="147"/>
      <c r="H3" s="147"/>
      <c r="I3" s="147"/>
      <c r="J3" s="147"/>
      <c r="K3" s="147"/>
      <c r="L3" s="19"/>
      <c r="AT3" s="16" t="s">
        <v>86</v>
      </c>
    </row>
    <row r="4" spans="2:46" s="1" customFormat="1" ht="24.95" customHeight="1">
      <c r="B4" s="19"/>
      <c r="D4" s="148" t="s">
        <v>131</v>
      </c>
      <c r="L4" s="19"/>
      <c r="M4" s="149" t="s">
        <v>10</v>
      </c>
      <c r="AT4" s="16" t="s">
        <v>4</v>
      </c>
    </row>
    <row r="5" spans="2:12" s="1" customFormat="1" ht="6.95" customHeight="1">
      <c r="B5" s="19"/>
      <c r="L5" s="19"/>
    </row>
    <row r="6" spans="2:12" s="1" customFormat="1" ht="12" customHeight="1">
      <c r="B6" s="19"/>
      <c r="D6" s="150" t="s">
        <v>16</v>
      </c>
      <c r="L6" s="19"/>
    </row>
    <row r="7" spans="2:12" s="1" customFormat="1" ht="16.5" customHeight="1">
      <c r="B7" s="19"/>
      <c r="E7" s="151" t="str">
        <f>'Rekapitulace stavby'!K6</f>
        <v>Biocentrum Na Dvorských v k.ú. Vrbátky</v>
      </c>
      <c r="F7" s="150"/>
      <c r="G7" s="150"/>
      <c r="H7" s="150"/>
      <c r="L7" s="19"/>
    </row>
    <row r="8" spans="2:12" s="1" customFormat="1" ht="12" customHeight="1">
      <c r="B8" s="19"/>
      <c r="D8" s="150" t="s">
        <v>145</v>
      </c>
      <c r="L8" s="19"/>
    </row>
    <row r="9" spans="1:31" s="2" customFormat="1" ht="16.5" customHeight="1">
      <c r="A9" s="37"/>
      <c r="B9" s="43"/>
      <c r="C9" s="37"/>
      <c r="D9" s="37"/>
      <c r="E9" s="151" t="s">
        <v>622</v>
      </c>
      <c r="F9" s="37"/>
      <c r="G9" s="37"/>
      <c r="H9" s="37"/>
      <c r="I9" s="37"/>
      <c r="J9" s="37"/>
      <c r="K9" s="37"/>
      <c r="L9" s="62"/>
      <c r="S9" s="37"/>
      <c r="T9" s="37"/>
      <c r="U9" s="37"/>
      <c r="V9" s="37"/>
      <c r="W9" s="37"/>
      <c r="X9" s="37"/>
      <c r="Y9" s="37"/>
      <c r="Z9" s="37"/>
      <c r="AA9" s="37"/>
      <c r="AB9" s="37"/>
      <c r="AC9" s="37"/>
      <c r="AD9" s="37"/>
      <c r="AE9" s="37"/>
    </row>
    <row r="10" spans="1:31" s="2" customFormat="1" ht="12" customHeight="1">
      <c r="A10" s="37"/>
      <c r="B10" s="43"/>
      <c r="C10" s="37"/>
      <c r="D10" s="150" t="s">
        <v>623</v>
      </c>
      <c r="E10" s="37"/>
      <c r="F10" s="37"/>
      <c r="G10" s="37"/>
      <c r="H10" s="37"/>
      <c r="I10" s="37"/>
      <c r="J10" s="37"/>
      <c r="K10" s="37"/>
      <c r="L10" s="62"/>
      <c r="S10" s="37"/>
      <c r="T10" s="37"/>
      <c r="U10" s="37"/>
      <c r="V10" s="37"/>
      <c r="W10" s="37"/>
      <c r="X10" s="37"/>
      <c r="Y10" s="37"/>
      <c r="Z10" s="37"/>
      <c r="AA10" s="37"/>
      <c r="AB10" s="37"/>
      <c r="AC10" s="37"/>
      <c r="AD10" s="37"/>
      <c r="AE10" s="37"/>
    </row>
    <row r="11" spans="1:31" s="2" customFormat="1" ht="16.5" customHeight="1">
      <c r="A11" s="37"/>
      <c r="B11" s="43"/>
      <c r="C11" s="37"/>
      <c r="D11" s="37"/>
      <c r="E11" s="152" t="s">
        <v>877</v>
      </c>
      <c r="F11" s="37"/>
      <c r="G11" s="37"/>
      <c r="H11" s="37"/>
      <c r="I11" s="37"/>
      <c r="J11" s="37"/>
      <c r="K11" s="37"/>
      <c r="L11" s="62"/>
      <c r="S11" s="37"/>
      <c r="T11" s="37"/>
      <c r="U11" s="37"/>
      <c r="V11" s="37"/>
      <c r="W11" s="37"/>
      <c r="X11" s="37"/>
      <c r="Y11" s="37"/>
      <c r="Z11" s="37"/>
      <c r="AA11" s="37"/>
      <c r="AB11" s="37"/>
      <c r="AC11" s="37"/>
      <c r="AD11" s="37"/>
      <c r="AE11" s="37"/>
    </row>
    <row r="12" spans="1:31" s="2" customFormat="1" ht="12">
      <c r="A12" s="37"/>
      <c r="B12" s="43"/>
      <c r="C12" s="37"/>
      <c r="D12" s="37"/>
      <c r="E12" s="37"/>
      <c r="F12" s="37"/>
      <c r="G12" s="37"/>
      <c r="H12" s="37"/>
      <c r="I12" s="37"/>
      <c r="J12" s="37"/>
      <c r="K12" s="37"/>
      <c r="L12" s="62"/>
      <c r="S12" s="37"/>
      <c r="T12" s="37"/>
      <c r="U12" s="37"/>
      <c r="V12" s="37"/>
      <c r="W12" s="37"/>
      <c r="X12" s="37"/>
      <c r="Y12" s="37"/>
      <c r="Z12" s="37"/>
      <c r="AA12" s="37"/>
      <c r="AB12" s="37"/>
      <c r="AC12" s="37"/>
      <c r="AD12" s="37"/>
      <c r="AE12" s="37"/>
    </row>
    <row r="13" spans="1:31" s="2" customFormat="1" ht="12" customHeight="1">
      <c r="A13" s="37"/>
      <c r="B13" s="43"/>
      <c r="C13" s="37"/>
      <c r="D13" s="150" t="s">
        <v>18</v>
      </c>
      <c r="E13" s="37"/>
      <c r="F13" s="140" t="s">
        <v>1</v>
      </c>
      <c r="G13" s="37"/>
      <c r="H13" s="37"/>
      <c r="I13" s="150" t="s">
        <v>19</v>
      </c>
      <c r="J13" s="140" t="s">
        <v>1</v>
      </c>
      <c r="K13" s="37"/>
      <c r="L13" s="62"/>
      <c r="S13" s="37"/>
      <c r="T13" s="37"/>
      <c r="U13" s="37"/>
      <c r="V13" s="37"/>
      <c r="W13" s="37"/>
      <c r="X13" s="37"/>
      <c r="Y13" s="37"/>
      <c r="Z13" s="37"/>
      <c r="AA13" s="37"/>
      <c r="AB13" s="37"/>
      <c r="AC13" s="37"/>
      <c r="AD13" s="37"/>
      <c r="AE13" s="37"/>
    </row>
    <row r="14" spans="1:31" s="2" customFormat="1" ht="12" customHeight="1">
      <c r="A14" s="37"/>
      <c r="B14" s="43"/>
      <c r="C14" s="37"/>
      <c r="D14" s="150" t="s">
        <v>20</v>
      </c>
      <c r="E14" s="37"/>
      <c r="F14" s="140" t="s">
        <v>21</v>
      </c>
      <c r="G14" s="37"/>
      <c r="H14" s="37"/>
      <c r="I14" s="150" t="s">
        <v>22</v>
      </c>
      <c r="J14" s="153" t="str">
        <f>'Rekapitulace stavby'!AN8</f>
        <v>12. 1. 2021</v>
      </c>
      <c r="K14" s="37"/>
      <c r="L14" s="62"/>
      <c r="S14" s="37"/>
      <c r="T14" s="37"/>
      <c r="U14" s="37"/>
      <c r="V14" s="37"/>
      <c r="W14" s="37"/>
      <c r="X14" s="37"/>
      <c r="Y14" s="37"/>
      <c r="Z14" s="37"/>
      <c r="AA14" s="37"/>
      <c r="AB14" s="37"/>
      <c r="AC14" s="37"/>
      <c r="AD14" s="37"/>
      <c r="AE14" s="37"/>
    </row>
    <row r="15" spans="1:31" s="2" customFormat="1" ht="10.8" customHeight="1">
      <c r="A15" s="37"/>
      <c r="B15" s="43"/>
      <c r="C15" s="37"/>
      <c r="D15" s="37"/>
      <c r="E15" s="37"/>
      <c r="F15" s="37"/>
      <c r="G15" s="37"/>
      <c r="H15" s="37"/>
      <c r="I15" s="37"/>
      <c r="J15" s="37"/>
      <c r="K15" s="37"/>
      <c r="L15" s="62"/>
      <c r="S15" s="37"/>
      <c r="T15" s="37"/>
      <c r="U15" s="37"/>
      <c r="V15" s="37"/>
      <c r="W15" s="37"/>
      <c r="X15" s="37"/>
      <c r="Y15" s="37"/>
      <c r="Z15" s="37"/>
      <c r="AA15" s="37"/>
      <c r="AB15" s="37"/>
      <c r="AC15" s="37"/>
      <c r="AD15" s="37"/>
      <c r="AE15" s="37"/>
    </row>
    <row r="16" spans="1:31" s="2" customFormat="1" ht="12" customHeight="1">
      <c r="A16" s="37"/>
      <c r="B16" s="43"/>
      <c r="C16" s="37"/>
      <c r="D16" s="150" t="s">
        <v>24</v>
      </c>
      <c r="E16" s="37"/>
      <c r="F16" s="37"/>
      <c r="G16" s="37"/>
      <c r="H16" s="37"/>
      <c r="I16" s="150" t="s">
        <v>25</v>
      </c>
      <c r="J16" s="140" t="s">
        <v>1</v>
      </c>
      <c r="K16" s="37"/>
      <c r="L16" s="62"/>
      <c r="S16" s="37"/>
      <c r="T16" s="37"/>
      <c r="U16" s="37"/>
      <c r="V16" s="37"/>
      <c r="W16" s="37"/>
      <c r="X16" s="37"/>
      <c r="Y16" s="37"/>
      <c r="Z16" s="37"/>
      <c r="AA16" s="37"/>
      <c r="AB16" s="37"/>
      <c r="AC16" s="37"/>
      <c r="AD16" s="37"/>
      <c r="AE16" s="37"/>
    </row>
    <row r="17" spans="1:31" s="2" customFormat="1" ht="18" customHeight="1">
      <c r="A17" s="37"/>
      <c r="B17" s="43"/>
      <c r="C17" s="37"/>
      <c r="D17" s="37"/>
      <c r="E17" s="140" t="s">
        <v>26</v>
      </c>
      <c r="F17" s="37"/>
      <c r="G17" s="37"/>
      <c r="H17" s="37"/>
      <c r="I17" s="150" t="s">
        <v>27</v>
      </c>
      <c r="J17" s="140" t="s">
        <v>1</v>
      </c>
      <c r="K17" s="37"/>
      <c r="L17" s="62"/>
      <c r="S17" s="37"/>
      <c r="T17" s="37"/>
      <c r="U17" s="37"/>
      <c r="V17" s="37"/>
      <c r="W17" s="37"/>
      <c r="X17" s="37"/>
      <c r="Y17" s="37"/>
      <c r="Z17" s="37"/>
      <c r="AA17" s="37"/>
      <c r="AB17" s="37"/>
      <c r="AC17" s="37"/>
      <c r="AD17" s="37"/>
      <c r="AE17" s="37"/>
    </row>
    <row r="18" spans="1:31" s="2" customFormat="1" ht="6.95" customHeight="1">
      <c r="A18" s="37"/>
      <c r="B18" s="43"/>
      <c r="C18" s="37"/>
      <c r="D18" s="37"/>
      <c r="E18" s="37"/>
      <c r="F18" s="37"/>
      <c r="G18" s="37"/>
      <c r="H18" s="37"/>
      <c r="I18" s="37"/>
      <c r="J18" s="37"/>
      <c r="K18" s="37"/>
      <c r="L18" s="62"/>
      <c r="S18" s="37"/>
      <c r="T18" s="37"/>
      <c r="U18" s="37"/>
      <c r="V18" s="37"/>
      <c r="W18" s="37"/>
      <c r="X18" s="37"/>
      <c r="Y18" s="37"/>
      <c r="Z18" s="37"/>
      <c r="AA18" s="37"/>
      <c r="AB18" s="37"/>
      <c r="AC18" s="37"/>
      <c r="AD18" s="37"/>
      <c r="AE18" s="37"/>
    </row>
    <row r="19" spans="1:31" s="2" customFormat="1" ht="12" customHeight="1">
      <c r="A19" s="37"/>
      <c r="B19" s="43"/>
      <c r="C19" s="37"/>
      <c r="D19" s="150" t="s">
        <v>28</v>
      </c>
      <c r="E19" s="37"/>
      <c r="F19" s="37"/>
      <c r="G19" s="37"/>
      <c r="H19" s="37"/>
      <c r="I19" s="150" t="s">
        <v>25</v>
      </c>
      <c r="J19" s="32" t="str">
        <f>'Rekapitulace stavby'!AN13</f>
        <v>Vyplň údaj</v>
      </c>
      <c r="K19" s="37"/>
      <c r="L19" s="62"/>
      <c r="S19" s="37"/>
      <c r="T19" s="37"/>
      <c r="U19" s="37"/>
      <c r="V19" s="37"/>
      <c r="W19" s="37"/>
      <c r="X19" s="37"/>
      <c r="Y19" s="37"/>
      <c r="Z19" s="37"/>
      <c r="AA19" s="37"/>
      <c r="AB19" s="37"/>
      <c r="AC19" s="37"/>
      <c r="AD19" s="37"/>
      <c r="AE19" s="37"/>
    </row>
    <row r="20" spans="1:31" s="2" customFormat="1" ht="18" customHeight="1">
      <c r="A20" s="37"/>
      <c r="B20" s="43"/>
      <c r="C20" s="37"/>
      <c r="D20" s="37"/>
      <c r="E20" s="32" t="str">
        <f>'Rekapitulace stavby'!E14</f>
        <v>Vyplň údaj</v>
      </c>
      <c r="F20" s="140"/>
      <c r="G20" s="140"/>
      <c r="H20" s="140"/>
      <c r="I20" s="150" t="s">
        <v>27</v>
      </c>
      <c r="J20" s="32" t="str">
        <f>'Rekapitulace stavby'!AN14</f>
        <v>Vyplň údaj</v>
      </c>
      <c r="K20" s="37"/>
      <c r="L20" s="62"/>
      <c r="S20" s="37"/>
      <c r="T20" s="37"/>
      <c r="U20" s="37"/>
      <c r="V20" s="37"/>
      <c r="W20" s="37"/>
      <c r="X20" s="37"/>
      <c r="Y20" s="37"/>
      <c r="Z20" s="37"/>
      <c r="AA20" s="37"/>
      <c r="AB20" s="37"/>
      <c r="AC20" s="37"/>
      <c r="AD20" s="37"/>
      <c r="AE20" s="37"/>
    </row>
    <row r="21" spans="1:31" s="2" customFormat="1" ht="6.95" customHeight="1">
      <c r="A21" s="37"/>
      <c r="B21" s="43"/>
      <c r="C21" s="37"/>
      <c r="D21" s="37"/>
      <c r="E21" s="37"/>
      <c r="F21" s="37"/>
      <c r="G21" s="37"/>
      <c r="H21" s="37"/>
      <c r="I21" s="37"/>
      <c r="J21" s="37"/>
      <c r="K21" s="37"/>
      <c r="L21" s="62"/>
      <c r="S21" s="37"/>
      <c r="T21" s="37"/>
      <c r="U21" s="37"/>
      <c r="V21" s="37"/>
      <c r="W21" s="37"/>
      <c r="X21" s="37"/>
      <c r="Y21" s="37"/>
      <c r="Z21" s="37"/>
      <c r="AA21" s="37"/>
      <c r="AB21" s="37"/>
      <c r="AC21" s="37"/>
      <c r="AD21" s="37"/>
      <c r="AE21" s="37"/>
    </row>
    <row r="22" spans="1:31" s="2" customFormat="1" ht="12" customHeight="1">
      <c r="A22" s="37"/>
      <c r="B22" s="43"/>
      <c r="C22" s="37"/>
      <c r="D22" s="150" t="s">
        <v>30</v>
      </c>
      <c r="E22" s="37"/>
      <c r="F22" s="37"/>
      <c r="G22" s="37"/>
      <c r="H22" s="37"/>
      <c r="I22" s="150" t="s">
        <v>25</v>
      </c>
      <c r="J22" s="140" t="str">
        <f>IF('Rekapitulace stavby'!AN16="","",'Rekapitulace stavby'!AN16)</f>
        <v/>
      </c>
      <c r="K22" s="37"/>
      <c r="L22" s="62"/>
      <c r="S22" s="37"/>
      <c r="T22" s="37"/>
      <c r="U22" s="37"/>
      <c r="V22" s="37"/>
      <c r="W22" s="37"/>
      <c r="X22" s="37"/>
      <c r="Y22" s="37"/>
      <c r="Z22" s="37"/>
      <c r="AA22" s="37"/>
      <c r="AB22" s="37"/>
      <c r="AC22" s="37"/>
      <c r="AD22" s="37"/>
      <c r="AE22" s="37"/>
    </row>
    <row r="23" spans="1:31" s="2" customFormat="1" ht="18" customHeight="1">
      <c r="A23" s="37"/>
      <c r="B23" s="43"/>
      <c r="C23" s="37"/>
      <c r="D23" s="37"/>
      <c r="E23" s="140" t="str">
        <f>IF('Rekapitulace stavby'!E17="","",'Rekapitulace stavby'!E17)</f>
        <v xml:space="preserve"> </v>
      </c>
      <c r="F23" s="37"/>
      <c r="G23" s="37"/>
      <c r="H23" s="37"/>
      <c r="I23" s="150" t="s">
        <v>27</v>
      </c>
      <c r="J23" s="140" t="str">
        <f>IF('Rekapitulace stavby'!AN17="","",'Rekapitulace stavby'!AN17)</f>
        <v/>
      </c>
      <c r="K23" s="37"/>
      <c r="L23" s="62"/>
      <c r="S23" s="37"/>
      <c r="T23" s="37"/>
      <c r="U23" s="37"/>
      <c r="V23" s="37"/>
      <c r="W23" s="37"/>
      <c r="X23" s="37"/>
      <c r="Y23" s="37"/>
      <c r="Z23" s="37"/>
      <c r="AA23" s="37"/>
      <c r="AB23" s="37"/>
      <c r="AC23" s="37"/>
      <c r="AD23" s="37"/>
      <c r="AE23" s="37"/>
    </row>
    <row r="24" spans="1:31" s="2" customFormat="1" ht="6.95" customHeight="1">
      <c r="A24" s="37"/>
      <c r="B24" s="43"/>
      <c r="C24" s="37"/>
      <c r="D24" s="37"/>
      <c r="E24" s="37"/>
      <c r="F24" s="37"/>
      <c r="G24" s="37"/>
      <c r="H24" s="37"/>
      <c r="I24" s="37"/>
      <c r="J24" s="37"/>
      <c r="K24" s="37"/>
      <c r="L24" s="62"/>
      <c r="S24" s="37"/>
      <c r="T24" s="37"/>
      <c r="U24" s="37"/>
      <c r="V24" s="37"/>
      <c r="W24" s="37"/>
      <c r="X24" s="37"/>
      <c r="Y24" s="37"/>
      <c r="Z24" s="37"/>
      <c r="AA24" s="37"/>
      <c r="AB24" s="37"/>
      <c r="AC24" s="37"/>
      <c r="AD24" s="37"/>
      <c r="AE24" s="37"/>
    </row>
    <row r="25" spans="1:31" s="2" customFormat="1" ht="12" customHeight="1">
      <c r="A25" s="37"/>
      <c r="B25" s="43"/>
      <c r="C25" s="37"/>
      <c r="D25" s="150" t="s">
        <v>33</v>
      </c>
      <c r="E25" s="37"/>
      <c r="F25" s="37"/>
      <c r="G25" s="37"/>
      <c r="H25" s="37"/>
      <c r="I25" s="150" t="s">
        <v>25</v>
      </c>
      <c r="J25" s="140" t="s">
        <v>1</v>
      </c>
      <c r="K25" s="37"/>
      <c r="L25" s="62"/>
      <c r="S25" s="37"/>
      <c r="T25" s="37"/>
      <c r="U25" s="37"/>
      <c r="V25" s="37"/>
      <c r="W25" s="37"/>
      <c r="X25" s="37"/>
      <c r="Y25" s="37"/>
      <c r="Z25" s="37"/>
      <c r="AA25" s="37"/>
      <c r="AB25" s="37"/>
      <c r="AC25" s="37"/>
      <c r="AD25" s="37"/>
      <c r="AE25" s="37"/>
    </row>
    <row r="26" spans="1:31" s="2" customFormat="1" ht="18" customHeight="1">
      <c r="A26" s="37"/>
      <c r="B26" s="43"/>
      <c r="C26" s="37"/>
      <c r="D26" s="37"/>
      <c r="E26" s="140" t="s">
        <v>34</v>
      </c>
      <c r="F26" s="37"/>
      <c r="G26" s="37"/>
      <c r="H26" s="37"/>
      <c r="I26" s="150" t="s">
        <v>27</v>
      </c>
      <c r="J26" s="140" t="s">
        <v>1</v>
      </c>
      <c r="K26" s="37"/>
      <c r="L26" s="62"/>
      <c r="S26" s="37"/>
      <c r="T26" s="37"/>
      <c r="U26" s="37"/>
      <c r="V26" s="37"/>
      <c r="W26" s="37"/>
      <c r="X26" s="37"/>
      <c r="Y26" s="37"/>
      <c r="Z26" s="37"/>
      <c r="AA26" s="37"/>
      <c r="AB26" s="37"/>
      <c r="AC26" s="37"/>
      <c r="AD26" s="37"/>
      <c r="AE26" s="37"/>
    </row>
    <row r="27" spans="1:31" s="2" customFormat="1" ht="6.95" customHeight="1">
      <c r="A27" s="37"/>
      <c r="B27" s="43"/>
      <c r="C27" s="37"/>
      <c r="D27" s="37"/>
      <c r="E27" s="37"/>
      <c r="F27" s="37"/>
      <c r="G27" s="37"/>
      <c r="H27" s="37"/>
      <c r="I27" s="37"/>
      <c r="J27" s="37"/>
      <c r="K27" s="37"/>
      <c r="L27" s="62"/>
      <c r="S27" s="37"/>
      <c r="T27" s="37"/>
      <c r="U27" s="37"/>
      <c r="V27" s="37"/>
      <c r="W27" s="37"/>
      <c r="X27" s="37"/>
      <c r="Y27" s="37"/>
      <c r="Z27" s="37"/>
      <c r="AA27" s="37"/>
      <c r="AB27" s="37"/>
      <c r="AC27" s="37"/>
      <c r="AD27" s="37"/>
      <c r="AE27" s="37"/>
    </row>
    <row r="28" spans="1:31" s="2" customFormat="1" ht="12" customHeight="1">
      <c r="A28" s="37"/>
      <c r="B28" s="43"/>
      <c r="C28" s="37"/>
      <c r="D28" s="150" t="s">
        <v>35</v>
      </c>
      <c r="E28" s="37"/>
      <c r="F28" s="37"/>
      <c r="G28" s="37"/>
      <c r="H28" s="37"/>
      <c r="I28" s="37"/>
      <c r="J28" s="37"/>
      <c r="K28" s="37"/>
      <c r="L28" s="62"/>
      <c r="S28" s="37"/>
      <c r="T28" s="37"/>
      <c r="U28" s="37"/>
      <c r="V28" s="37"/>
      <c r="W28" s="37"/>
      <c r="X28" s="37"/>
      <c r="Y28" s="37"/>
      <c r="Z28" s="37"/>
      <c r="AA28" s="37"/>
      <c r="AB28" s="37"/>
      <c r="AC28" s="37"/>
      <c r="AD28" s="37"/>
      <c r="AE28" s="37"/>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7"/>
      <c r="B30" s="43"/>
      <c r="C30" s="37"/>
      <c r="D30" s="37"/>
      <c r="E30" s="37"/>
      <c r="F30" s="37"/>
      <c r="G30" s="37"/>
      <c r="H30" s="37"/>
      <c r="I30" s="37"/>
      <c r="J30" s="37"/>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25.4" customHeight="1">
      <c r="A32" s="37"/>
      <c r="B32" s="43"/>
      <c r="C32" s="37"/>
      <c r="D32" s="159" t="s">
        <v>36</v>
      </c>
      <c r="E32" s="37"/>
      <c r="F32" s="37"/>
      <c r="G32" s="37"/>
      <c r="H32" s="37"/>
      <c r="I32" s="37"/>
      <c r="J32" s="160">
        <f>ROUND(J122,2)</f>
        <v>0</v>
      </c>
      <c r="K32" s="37"/>
      <c r="L32" s="62"/>
      <c r="S32" s="37"/>
      <c r="T32" s="37"/>
      <c r="U32" s="37"/>
      <c r="V32" s="37"/>
      <c r="W32" s="37"/>
      <c r="X32" s="37"/>
      <c r="Y32" s="37"/>
      <c r="Z32" s="37"/>
      <c r="AA32" s="37"/>
      <c r="AB32" s="37"/>
      <c r="AC32" s="37"/>
      <c r="AD32" s="37"/>
      <c r="AE32" s="37"/>
    </row>
    <row r="33" spans="1:31" s="2" customFormat="1" ht="6.95" customHeight="1">
      <c r="A33" s="37"/>
      <c r="B33" s="43"/>
      <c r="C33" s="37"/>
      <c r="D33" s="158"/>
      <c r="E33" s="158"/>
      <c r="F33" s="158"/>
      <c r="G33" s="158"/>
      <c r="H33" s="158"/>
      <c r="I33" s="158"/>
      <c r="J33" s="158"/>
      <c r="K33" s="158"/>
      <c r="L33" s="62"/>
      <c r="S33" s="37"/>
      <c r="T33" s="37"/>
      <c r="U33" s="37"/>
      <c r="V33" s="37"/>
      <c r="W33" s="37"/>
      <c r="X33" s="37"/>
      <c r="Y33" s="37"/>
      <c r="Z33" s="37"/>
      <c r="AA33" s="37"/>
      <c r="AB33" s="37"/>
      <c r="AC33" s="37"/>
      <c r="AD33" s="37"/>
      <c r="AE33" s="37"/>
    </row>
    <row r="34" spans="1:31" s="2" customFormat="1" ht="14.4" customHeight="1">
      <c r="A34" s="37"/>
      <c r="B34" s="43"/>
      <c r="C34" s="37"/>
      <c r="D34" s="37"/>
      <c r="E34" s="37"/>
      <c r="F34" s="161" t="s">
        <v>38</v>
      </c>
      <c r="G34" s="37"/>
      <c r="H34" s="37"/>
      <c r="I34" s="161" t="s">
        <v>37</v>
      </c>
      <c r="J34" s="161" t="s">
        <v>39</v>
      </c>
      <c r="K34" s="37"/>
      <c r="L34" s="62"/>
      <c r="S34" s="37"/>
      <c r="T34" s="37"/>
      <c r="U34" s="37"/>
      <c r="V34" s="37"/>
      <c r="W34" s="37"/>
      <c r="X34" s="37"/>
      <c r="Y34" s="37"/>
      <c r="Z34" s="37"/>
      <c r="AA34" s="37"/>
      <c r="AB34" s="37"/>
      <c r="AC34" s="37"/>
      <c r="AD34" s="37"/>
      <c r="AE34" s="37"/>
    </row>
    <row r="35" spans="1:31" s="2" customFormat="1" ht="14.4" customHeight="1">
      <c r="A35" s="37"/>
      <c r="B35" s="43"/>
      <c r="C35" s="37"/>
      <c r="D35" s="162" t="s">
        <v>40</v>
      </c>
      <c r="E35" s="150" t="s">
        <v>41</v>
      </c>
      <c r="F35" s="163">
        <f>ROUND((SUM(BE122:BE159)),2)</f>
        <v>0</v>
      </c>
      <c r="G35" s="37"/>
      <c r="H35" s="37"/>
      <c r="I35" s="164">
        <v>0.21</v>
      </c>
      <c r="J35" s="163">
        <f>ROUND(((SUM(BE122:BE159))*I35),2)</f>
        <v>0</v>
      </c>
      <c r="K35" s="37"/>
      <c r="L35" s="62"/>
      <c r="S35" s="37"/>
      <c r="T35" s="37"/>
      <c r="U35" s="37"/>
      <c r="V35" s="37"/>
      <c r="W35" s="37"/>
      <c r="X35" s="37"/>
      <c r="Y35" s="37"/>
      <c r="Z35" s="37"/>
      <c r="AA35" s="37"/>
      <c r="AB35" s="37"/>
      <c r="AC35" s="37"/>
      <c r="AD35" s="37"/>
      <c r="AE35" s="37"/>
    </row>
    <row r="36" spans="1:31" s="2" customFormat="1" ht="14.4" customHeight="1">
      <c r="A36" s="37"/>
      <c r="B36" s="43"/>
      <c r="C36" s="37"/>
      <c r="D36" s="37"/>
      <c r="E36" s="150" t="s">
        <v>42</v>
      </c>
      <c r="F36" s="163">
        <f>ROUND((SUM(BF122:BF159)),2)</f>
        <v>0</v>
      </c>
      <c r="G36" s="37"/>
      <c r="H36" s="37"/>
      <c r="I36" s="164">
        <v>0.15</v>
      </c>
      <c r="J36" s="163">
        <f>ROUND(((SUM(BF122:BF159))*I36),2)</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43</v>
      </c>
      <c r="F37" s="163">
        <f>ROUND((SUM(BG122:BG159)),2)</f>
        <v>0</v>
      </c>
      <c r="G37" s="37"/>
      <c r="H37" s="37"/>
      <c r="I37" s="164">
        <v>0.21</v>
      </c>
      <c r="J37" s="163">
        <f>0</f>
        <v>0</v>
      </c>
      <c r="K37" s="37"/>
      <c r="L37" s="62"/>
      <c r="S37" s="37"/>
      <c r="T37" s="37"/>
      <c r="U37" s="37"/>
      <c r="V37" s="37"/>
      <c r="W37" s="37"/>
      <c r="X37" s="37"/>
      <c r="Y37" s="37"/>
      <c r="Z37" s="37"/>
      <c r="AA37" s="37"/>
      <c r="AB37" s="37"/>
      <c r="AC37" s="37"/>
      <c r="AD37" s="37"/>
      <c r="AE37" s="37"/>
    </row>
    <row r="38" spans="1:31" s="2" customFormat="1" ht="14.4" customHeight="1" hidden="1">
      <c r="A38" s="37"/>
      <c r="B38" s="43"/>
      <c r="C38" s="37"/>
      <c r="D38" s="37"/>
      <c r="E38" s="150" t="s">
        <v>44</v>
      </c>
      <c r="F38" s="163">
        <f>ROUND((SUM(BH122:BH159)),2)</f>
        <v>0</v>
      </c>
      <c r="G38" s="37"/>
      <c r="H38" s="37"/>
      <c r="I38" s="164">
        <v>0.15</v>
      </c>
      <c r="J38" s="163">
        <f>0</f>
        <v>0</v>
      </c>
      <c r="K38" s="37"/>
      <c r="L38" s="62"/>
      <c r="S38" s="37"/>
      <c r="T38" s="37"/>
      <c r="U38" s="37"/>
      <c r="V38" s="37"/>
      <c r="W38" s="37"/>
      <c r="X38" s="37"/>
      <c r="Y38" s="37"/>
      <c r="Z38" s="37"/>
      <c r="AA38" s="37"/>
      <c r="AB38" s="37"/>
      <c r="AC38" s="37"/>
      <c r="AD38" s="37"/>
      <c r="AE38" s="37"/>
    </row>
    <row r="39" spans="1:31" s="2" customFormat="1" ht="14.4" customHeight="1" hidden="1">
      <c r="A39" s="37"/>
      <c r="B39" s="43"/>
      <c r="C39" s="37"/>
      <c r="D39" s="37"/>
      <c r="E39" s="150" t="s">
        <v>45</v>
      </c>
      <c r="F39" s="163">
        <f>ROUND((SUM(BI122:BI159)),2)</f>
        <v>0</v>
      </c>
      <c r="G39" s="37"/>
      <c r="H39" s="37"/>
      <c r="I39" s="164">
        <v>0</v>
      </c>
      <c r="J39" s="163">
        <f>0</f>
        <v>0</v>
      </c>
      <c r="K39" s="37"/>
      <c r="L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1:31" s="2" customFormat="1" ht="25.4" customHeight="1">
      <c r="A41" s="37"/>
      <c r="B41" s="43"/>
      <c r="C41" s="165"/>
      <c r="D41" s="166" t="s">
        <v>46</v>
      </c>
      <c r="E41" s="167"/>
      <c r="F41" s="167"/>
      <c r="G41" s="168" t="s">
        <v>47</v>
      </c>
      <c r="H41" s="169" t="s">
        <v>48</v>
      </c>
      <c r="I41" s="167"/>
      <c r="J41" s="170">
        <f>SUM(J32:J39)</f>
        <v>0</v>
      </c>
      <c r="K41" s="171"/>
      <c r="L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62"/>
      <c r="S42" s="37"/>
      <c r="T42" s="37"/>
      <c r="U42" s="37"/>
      <c r="V42" s="37"/>
      <c r="W42" s="37"/>
      <c r="X42" s="37"/>
      <c r="Y42" s="37"/>
      <c r="Z42" s="37"/>
      <c r="AA42" s="37"/>
      <c r="AB42" s="37"/>
      <c r="AC42" s="37"/>
      <c r="AD42" s="37"/>
      <c r="AE42" s="37"/>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2:12" s="1" customFormat="1" ht="12" customHeight="1" hidden="1">
      <c r="B86" s="20"/>
      <c r="C86" s="31" t="s">
        <v>145</v>
      </c>
      <c r="D86" s="21"/>
      <c r="E86" s="21"/>
      <c r="F86" s="21"/>
      <c r="G86" s="21"/>
      <c r="H86" s="21"/>
      <c r="I86" s="21"/>
      <c r="J86" s="21"/>
      <c r="K86" s="21"/>
      <c r="L86" s="19"/>
    </row>
    <row r="87" spans="1:31" s="2" customFormat="1" ht="16.5" customHeight="1" hidden="1">
      <c r="A87" s="37"/>
      <c r="B87" s="38"/>
      <c r="C87" s="39"/>
      <c r="D87" s="39"/>
      <c r="E87" s="183" t="s">
        <v>622</v>
      </c>
      <c r="F87" s="39"/>
      <c r="G87" s="39"/>
      <c r="H87" s="39"/>
      <c r="I87" s="39"/>
      <c r="J87" s="39"/>
      <c r="K87" s="39"/>
      <c r="L87" s="62"/>
      <c r="S87" s="37"/>
      <c r="T87" s="37"/>
      <c r="U87" s="37"/>
      <c r="V87" s="37"/>
      <c r="W87" s="37"/>
      <c r="X87" s="37"/>
      <c r="Y87" s="37"/>
      <c r="Z87" s="37"/>
      <c r="AA87" s="37"/>
      <c r="AB87" s="37"/>
      <c r="AC87" s="37"/>
      <c r="AD87" s="37"/>
      <c r="AE87" s="37"/>
    </row>
    <row r="88" spans="1:31" s="2" customFormat="1" ht="12" customHeight="1" hidden="1">
      <c r="A88" s="37"/>
      <c r="B88" s="38"/>
      <c r="C88" s="31" t="s">
        <v>623</v>
      </c>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6.5" customHeight="1" hidden="1">
      <c r="A89" s="37"/>
      <c r="B89" s="38"/>
      <c r="C89" s="39"/>
      <c r="D89" s="39"/>
      <c r="E89" s="75" t="str">
        <f>E11</f>
        <v>19070-10XR-PA-08.4 - SO 08.4. Následná péče - 3. rok</v>
      </c>
      <c r="F89" s="39"/>
      <c r="G89" s="39"/>
      <c r="H89" s="39"/>
      <c r="I89" s="39"/>
      <c r="J89" s="39"/>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2" customHeight="1" hidden="1">
      <c r="A91" s="37"/>
      <c r="B91" s="38"/>
      <c r="C91" s="31" t="s">
        <v>20</v>
      </c>
      <c r="D91" s="39"/>
      <c r="E91" s="39"/>
      <c r="F91" s="26" t="str">
        <f>F14</f>
        <v>k.ú. Vrbátky</v>
      </c>
      <c r="G91" s="39"/>
      <c r="H91" s="39"/>
      <c r="I91" s="31" t="s">
        <v>22</v>
      </c>
      <c r="J91" s="78" t="str">
        <f>IF(J14="","",J14)</f>
        <v>12. 1. 2021</v>
      </c>
      <c r="K91" s="39"/>
      <c r="L91" s="62"/>
      <c r="S91" s="37"/>
      <c r="T91" s="37"/>
      <c r="U91" s="37"/>
      <c r="V91" s="37"/>
      <c r="W91" s="37"/>
      <c r="X91" s="37"/>
      <c r="Y91" s="37"/>
      <c r="Z91" s="37"/>
      <c r="AA91" s="37"/>
      <c r="AB91" s="37"/>
      <c r="AC91" s="37"/>
      <c r="AD91" s="37"/>
      <c r="AE91" s="37"/>
    </row>
    <row r="92" spans="1:31" s="2" customFormat="1" ht="6.95" customHeight="1" hidden="1">
      <c r="A92" s="37"/>
      <c r="B92" s="38"/>
      <c r="C92" s="39"/>
      <c r="D92" s="39"/>
      <c r="E92" s="39"/>
      <c r="F92" s="39"/>
      <c r="G92" s="39"/>
      <c r="H92" s="39"/>
      <c r="I92" s="39"/>
      <c r="J92" s="39"/>
      <c r="K92" s="39"/>
      <c r="L92" s="62"/>
      <c r="S92" s="37"/>
      <c r="T92" s="37"/>
      <c r="U92" s="37"/>
      <c r="V92" s="37"/>
      <c r="W92" s="37"/>
      <c r="X92" s="37"/>
      <c r="Y92" s="37"/>
      <c r="Z92" s="37"/>
      <c r="AA92" s="37"/>
      <c r="AB92" s="37"/>
      <c r="AC92" s="37"/>
      <c r="AD92" s="37"/>
      <c r="AE92" s="37"/>
    </row>
    <row r="93" spans="1:31" s="2" customFormat="1" ht="15.15" customHeight="1" hidden="1">
      <c r="A93" s="37"/>
      <c r="B93" s="38"/>
      <c r="C93" s="31" t="s">
        <v>24</v>
      </c>
      <c r="D93" s="39"/>
      <c r="E93" s="39"/>
      <c r="F93" s="26" t="str">
        <f>E17</f>
        <v>Obec Vrbátky</v>
      </c>
      <c r="G93" s="39"/>
      <c r="H93" s="39"/>
      <c r="I93" s="31" t="s">
        <v>30</v>
      </c>
      <c r="J93" s="35" t="str">
        <f>E23</f>
        <v xml:space="preserve"> </v>
      </c>
      <c r="K93" s="39"/>
      <c r="L93" s="62"/>
      <c r="S93" s="37"/>
      <c r="T93" s="37"/>
      <c r="U93" s="37"/>
      <c r="V93" s="37"/>
      <c r="W93" s="37"/>
      <c r="X93" s="37"/>
      <c r="Y93" s="37"/>
      <c r="Z93" s="37"/>
      <c r="AA93" s="37"/>
      <c r="AB93" s="37"/>
      <c r="AC93" s="37"/>
      <c r="AD93" s="37"/>
      <c r="AE93" s="37"/>
    </row>
    <row r="94" spans="1:31" s="2" customFormat="1" ht="15.15" customHeight="1" hidden="1">
      <c r="A94" s="37"/>
      <c r="B94" s="38"/>
      <c r="C94" s="31" t="s">
        <v>28</v>
      </c>
      <c r="D94" s="39"/>
      <c r="E94" s="39"/>
      <c r="F94" s="26" t="str">
        <f>IF(E20="","",E20)</f>
        <v>Vyplň údaj</v>
      </c>
      <c r="G94" s="39"/>
      <c r="H94" s="39"/>
      <c r="I94" s="31" t="s">
        <v>33</v>
      </c>
      <c r="J94" s="35" t="str">
        <f>E26</f>
        <v>Ing. Alena Petříková</v>
      </c>
      <c r="K94" s="39"/>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31" s="2" customFormat="1" ht="29.25" customHeight="1" hidden="1">
      <c r="A96" s="37"/>
      <c r="B96" s="38"/>
      <c r="C96" s="184" t="s">
        <v>160</v>
      </c>
      <c r="D96" s="185"/>
      <c r="E96" s="185"/>
      <c r="F96" s="185"/>
      <c r="G96" s="185"/>
      <c r="H96" s="185"/>
      <c r="I96" s="185"/>
      <c r="J96" s="186" t="s">
        <v>161</v>
      </c>
      <c r="K96" s="185"/>
      <c r="L96" s="62"/>
      <c r="S96" s="37"/>
      <c r="T96" s="37"/>
      <c r="U96" s="37"/>
      <c r="V96" s="37"/>
      <c r="W96" s="37"/>
      <c r="X96" s="37"/>
      <c r="Y96" s="37"/>
      <c r="Z96" s="37"/>
      <c r="AA96" s="37"/>
      <c r="AB96" s="37"/>
      <c r="AC96" s="37"/>
      <c r="AD96" s="37"/>
      <c r="AE96" s="37"/>
    </row>
    <row r="97" spans="1:31" s="2" customFormat="1" ht="10.3" customHeight="1" hidden="1">
      <c r="A97" s="37"/>
      <c r="B97" s="38"/>
      <c r="C97" s="39"/>
      <c r="D97" s="39"/>
      <c r="E97" s="39"/>
      <c r="F97" s="39"/>
      <c r="G97" s="39"/>
      <c r="H97" s="39"/>
      <c r="I97" s="39"/>
      <c r="J97" s="39"/>
      <c r="K97" s="39"/>
      <c r="L97" s="62"/>
      <c r="S97" s="37"/>
      <c r="T97" s="37"/>
      <c r="U97" s="37"/>
      <c r="V97" s="37"/>
      <c r="W97" s="37"/>
      <c r="X97" s="37"/>
      <c r="Y97" s="37"/>
      <c r="Z97" s="37"/>
      <c r="AA97" s="37"/>
      <c r="AB97" s="37"/>
      <c r="AC97" s="37"/>
      <c r="AD97" s="37"/>
      <c r="AE97" s="37"/>
    </row>
    <row r="98" spans="1:47" s="2" customFormat="1" ht="22.8" customHeight="1" hidden="1">
      <c r="A98" s="37"/>
      <c r="B98" s="38"/>
      <c r="C98" s="187" t="s">
        <v>162</v>
      </c>
      <c r="D98" s="39"/>
      <c r="E98" s="39"/>
      <c r="F98" s="39"/>
      <c r="G98" s="39"/>
      <c r="H98" s="39"/>
      <c r="I98" s="39"/>
      <c r="J98" s="109">
        <f>J122</f>
        <v>0</v>
      </c>
      <c r="K98" s="39"/>
      <c r="L98" s="62"/>
      <c r="S98" s="37"/>
      <c r="T98" s="37"/>
      <c r="U98" s="37"/>
      <c r="V98" s="37"/>
      <c r="W98" s="37"/>
      <c r="X98" s="37"/>
      <c r="Y98" s="37"/>
      <c r="Z98" s="37"/>
      <c r="AA98" s="37"/>
      <c r="AB98" s="37"/>
      <c r="AC98" s="37"/>
      <c r="AD98" s="37"/>
      <c r="AE98" s="37"/>
      <c r="AU98" s="16" t="s">
        <v>163</v>
      </c>
    </row>
    <row r="99" spans="1:31" s="9" customFormat="1" ht="24.95" customHeight="1" hidden="1">
      <c r="A99" s="9"/>
      <c r="B99" s="188"/>
      <c r="C99" s="189"/>
      <c r="D99" s="190" t="s">
        <v>164</v>
      </c>
      <c r="E99" s="191"/>
      <c r="F99" s="191"/>
      <c r="G99" s="191"/>
      <c r="H99" s="191"/>
      <c r="I99" s="191"/>
      <c r="J99" s="192">
        <f>J123</f>
        <v>0</v>
      </c>
      <c r="K99" s="189"/>
      <c r="L99" s="193"/>
      <c r="S99" s="9"/>
      <c r="T99" s="9"/>
      <c r="U99" s="9"/>
      <c r="V99" s="9"/>
      <c r="W99" s="9"/>
      <c r="X99" s="9"/>
      <c r="Y99" s="9"/>
      <c r="Z99" s="9"/>
      <c r="AA99" s="9"/>
      <c r="AB99" s="9"/>
      <c r="AC99" s="9"/>
      <c r="AD99" s="9"/>
      <c r="AE99" s="9"/>
    </row>
    <row r="100" spans="1:31" s="10" customFormat="1" ht="19.9" customHeight="1" hidden="1">
      <c r="A100" s="10"/>
      <c r="B100" s="194"/>
      <c r="C100" s="132"/>
      <c r="D100" s="195" t="s">
        <v>165</v>
      </c>
      <c r="E100" s="196"/>
      <c r="F100" s="196"/>
      <c r="G100" s="196"/>
      <c r="H100" s="196"/>
      <c r="I100" s="196"/>
      <c r="J100" s="197">
        <f>J124</f>
        <v>0</v>
      </c>
      <c r="K100" s="132"/>
      <c r="L100" s="198"/>
      <c r="S100" s="10"/>
      <c r="T100" s="10"/>
      <c r="U100" s="10"/>
      <c r="V100" s="10"/>
      <c r="W100" s="10"/>
      <c r="X100" s="10"/>
      <c r="Y100" s="10"/>
      <c r="Z100" s="10"/>
      <c r="AA100" s="10"/>
      <c r="AB100" s="10"/>
      <c r="AC100" s="10"/>
      <c r="AD100" s="10"/>
      <c r="AE100" s="10"/>
    </row>
    <row r="101" spans="1:31" s="2" customFormat="1" ht="21.8" customHeight="1" hidden="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pans="1:31" s="2" customFormat="1" ht="6.95" customHeight="1" hidden="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3" ht="12" hidden="1"/>
    <row r="104" ht="12" hidden="1"/>
    <row r="105" ht="12" hidden="1"/>
    <row r="106" spans="1:31" s="2" customFormat="1" ht="6.95"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pans="1:31" s="2" customFormat="1" ht="24.95" customHeight="1">
      <c r="A107" s="37"/>
      <c r="B107" s="38"/>
      <c r="C107" s="22" t="s">
        <v>168</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83" t="str">
        <f>E7</f>
        <v>Biocentrum Na Dvorských v k.ú. Vrbátky</v>
      </c>
      <c r="F110" s="31"/>
      <c r="G110" s="31"/>
      <c r="H110" s="31"/>
      <c r="I110" s="39"/>
      <c r="J110" s="39"/>
      <c r="K110" s="39"/>
      <c r="L110" s="62"/>
      <c r="S110" s="37"/>
      <c r="T110" s="37"/>
      <c r="U110" s="37"/>
      <c r="V110" s="37"/>
      <c r="W110" s="37"/>
      <c r="X110" s="37"/>
      <c r="Y110" s="37"/>
      <c r="Z110" s="37"/>
      <c r="AA110" s="37"/>
      <c r="AB110" s="37"/>
      <c r="AC110" s="37"/>
      <c r="AD110" s="37"/>
      <c r="AE110" s="37"/>
    </row>
    <row r="111" spans="2:12" s="1" customFormat="1" ht="12" customHeight="1">
      <c r="B111" s="20"/>
      <c r="C111" s="31" t="s">
        <v>145</v>
      </c>
      <c r="D111" s="21"/>
      <c r="E111" s="21"/>
      <c r="F111" s="21"/>
      <c r="G111" s="21"/>
      <c r="H111" s="21"/>
      <c r="I111" s="21"/>
      <c r="J111" s="21"/>
      <c r="K111" s="21"/>
      <c r="L111" s="19"/>
    </row>
    <row r="112" spans="1:31" s="2" customFormat="1" ht="16.5" customHeight="1">
      <c r="A112" s="37"/>
      <c r="B112" s="38"/>
      <c r="C112" s="39"/>
      <c r="D112" s="39"/>
      <c r="E112" s="183" t="s">
        <v>622</v>
      </c>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623</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75" t="str">
        <f>E11</f>
        <v>19070-10XR-PA-08.4 - SO 08.4. Následná péče - 3. rok</v>
      </c>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1" t="s">
        <v>20</v>
      </c>
      <c r="D116" s="39"/>
      <c r="E116" s="39"/>
      <c r="F116" s="26" t="str">
        <f>F14</f>
        <v>k.ú. Vrbátky</v>
      </c>
      <c r="G116" s="39"/>
      <c r="H116" s="39"/>
      <c r="I116" s="31" t="s">
        <v>22</v>
      </c>
      <c r="J116" s="78" t="str">
        <f>IF(J14="","",J14)</f>
        <v>12. 1. 2021</v>
      </c>
      <c r="K116" s="39"/>
      <c r="L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5.15" customHeight="1">
      <c r="A118" s="37"/>
      <c r="B118" s="38"/>
      <c r="C118" s="31" t="s">
        <v>24</v>
      </c>
      <c r="D118" s="39"/>
      <c r="E118" s="39"/>
      <c r="F118" s="26" t="str">
        <f>E17</f>
        <v>Obec Vrbátky</v>
      </c>
      <c r="G118" s="39"/>
      <c r="H118" s="39"/>
      <c r="I118" s="31" t="s">
        <v>30</v>
      </c>
      <c r="J118" s="35" t="str">
        <f>E23</f>
        <v xml:space="preserve"> </v>
      </c>
      <c r="K118" s="39"/>
      <c r="L118" s="62"/>
      <c r="S118" s="37"/>
      <c r="T118" s="37"/>
      <c r="U118" s="37"/>
      <c r="V118" s="37"/>
      <c r="W118" s="37"/>
      <c r="X118" s="37"/>
      <c r="Y118" s="37"/>
      <c r="Z118" s="37"/>
      <c r="AA118" s="37"/>
      <c r="AB118" s="37"/>
      <c r="AC118" s="37"/>
      <c r="AD118" s="37"/>
      <c r="AE118" s="37"/>
    </row>
    <row r="119" spans="1:31" s="2" customFormat="1" ht="15.15" customHeight="1">
      <c r="A119" s="37"/>
      <c r="B119" s="38"/>
      <c r="C119" s="31" t="s">
        <v>28</v>
      </c>
      <c r="D119" s="39"/>
      <c r="E119" s="39"/>
      <c r="F119" s="26" t="str">
        <f>IF(E20="","",E20)</f>
        <v>Vyplň údaj</v>
      </c>
      <c r="G119" s="39"/>
      <c r="H119" s="39"/>
      <c r="I119" s="31" t="s">
        <v>33</v>
      </c>
      <c r="J119" s="35" t="str">
        <f>E26</f>
        <v>Ing. Alena Petříková</v>
      </c>
      <c r="K119" s="39"/>
      <c r="L119" s="62"/>
      <c r="S119" s="37"/>
      <c r="T119" s="37"/>
      <c r="U119" s="37"/>
      <c r="V119" s="37"/>
      <c r="W119" s="37"/>
      <c r="X119" s="37"/>
      <c r="Y119" s="37"/>
      <c r="Z119" s="37"/>
      <c r="AA119" s="37"/>
      <c r="AB119" s="37"/>
      <c r="AC119" s="37"/>
      <c r="AD119" s="37"/>
      <c r="AE119" s="37"/>
    </row>
    <row r="120" spans="1:31" s="2" customFormat="1" ht="10.3"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pans="1:31" s="11" customFormat="1" ht="29.25" customHeight="1">
      <c r="A121" s="199"/>
      <c r="B121" s="200"/>
      <c r="C121" s="201" t="s">
        <v>169</v>
      </c>
      <c r="D121" s="202" t="s">
        <v>61</v>
      </c>
      <c r="E121" s="202" t="s">
        <v>57</v>
      </c>
      <c r="F121" s="202" t="s">
        <v>58</v>
      </c>
      <c r="G121" s="202" t="s">
        <v>170</v>
      </c>
      <c r="H121" s="202" t="s">
        <v>171</v>
      </c>
      <c r="I121" s="202" t="s">
        <v>172</v>
      </c>
      <c r="J121" s="202" t="s">
        <v>161</v>
      </c>
      <c r="K121" s="203" t="s">
        <v>173</v>
      </c>
      <c r="L121" s="204"/>
      <c r="M121" s="99" t="s">
        <v>1</v>
      </c>
      <c r="N121" s="100" t="s">
        <v>40</v>
      </c>
      <c r="O121" s="100" t="s">
        <v>174</v>
      </c>
      <c r="P121" s="100" t="s">
        <v>175</v>
      </c>
      <c r="Q121" s="100" t="s">
        <v>176</v>
      </c>
      <c r="R121" s="100" t="s">
        <v>177</v>
      </c>
      <c r="S121" s="100" t="s">
        <v>178</v>
      </c>
      <c r="T121" s="101" t="s">
        <v>179</v>
      </c>
      <c r="U121" s="199"/>
      <c r="V121" s="199"/>
      <c r="W121" s="199"/>
      <c r="X121" s="199"/>
      <c r="Y121" s="199"/>
      <c r="Z121" s="199"/>
      <c r="AA121" s="199"/>
      <c r="AB121" s="199"/>
      <c r="AC121" s="199"/>
      <c r="AD121" s="199"/>
      <c r="AE121" s="199"/>
    </row>
    <row r="122" spans="1:63" s="2" customFormat="1" ht="22.8" customHeight="1">
      <c r="A122" s="37"/>
      <c r="B122" s="38"/>
      <c r="C122" s="106" t="s">
        <v>180</v>
      </c>
      <c r="D122" s="39"/>
      <c r="E122" s="39"/>
      <c r="F122" s="39"/>
      <c r="G122" s="39"/>
      <c r="H122" s="39"/>
      <c r="I122" s="39"/>
      <c r="J122" s="205">
        <f>BK122</f>
        <v>0</v>
      </c>
      <c r="K122" s="39"/>
      <c r="L122" s="43"/>
      <c r="M122" s="102"/>
      <c r="N122" s="206"/>
      <c r="O122" s="103"/>
      <c r="P122" s="207">
        <f>P123</f>
        <v>0</v>
      </c>
      <c r="Q122" s="103"/>
      <c r="R122" s="207">
        <f>R123</f>
        <v>0.086482</v>
      </c>
      <c r="S122" s="103"/>
      <c r="T122" s="208">
        <f>T123</f>
        <v>0</v>
      </c>
      <c r="U122" s="37"/>
      <c r="V122" s="37"/>
      <c r="W122" s="37"/>
      <c r="X122" s="37"/>
      <c r="Y122" s="37"/>
      <c r="Z122" s="37"/>
      <c r="AA122" s="37"/>
      <c r="AB122" s="37"/>
      <c r="AC122" s="37"/>
      <c r="AD122" s="37"/>
      <c r="AE122" s="37"/>
      <c r="AT122" s="16" t="s">
        <v>75</v>
      </c>
      <c r="AU122" s="16" t="s">
        <v>163</v>
      </c>
      <c r="BK122" s="209">
        <f>BK123</f>
        <v>0</v>
      </c>
    </row>
    <row r="123" spans="1:63" s="12" customFormat="1" ht="25.9" customHeight="1">
      <c r="A123" s="12"/>
      <c r="B123" s="210"/>
      <c r="C123" s="211"/>
      <c r="D123" s="212" t="s">
        <v>75</v>
      </c>
      <c r="E123" s="213" t="s">
        <v>181</v>
      </c>
      <c r="F123" s="213" t="s">
        <v>182</v>
      </c>
      <c r="G123" s="211"/>
      <c r="H123" s="211"/>
      <c r="I123" s="214"/>
      <c r="J123" s="215">
        <f>BK123</f>
        <v>0</v>
      </c>
      <c r="K123" s="211"/>
      <c r="L123" s="216"/>
      <c r="M123" s="217"/>
      <c r="N123" s="218"/>
      <c r="O123" s="218"/>
      <c r="P123" s="219">
        <f>P124</f>
        <v>0</v>
      </c>
      <c r="Q123" s="218"/>
      <c r="R123" s="219">
        <f>R124</f>
        <v>0.086482</v>
      </c>
      <c r="S123" s="218"/>
      <c r="T123" s="220">
        <f>T124</f>
        <v>0</v>
      </c>
      <c r="U123" s="12"/>
      <c r="V123" s="12"/>
      <c r="W123" s="12"/>
      <c r="X123" s="12"/>
      <c r="Y123" s="12"/>
      <c r="Z123" s="12"/>
      <c r="AA123" s="12"/>
      <c r="AB123" s="12"/>
      <c r="AC123" s="12"/>
      <c r="AD123" s="12"/>
      <c r="AE123" s="12"/>
      <c r="AR123" s="221" t="s">
        <v>84</v>
      </c>
      <c r="AT123" s="222" t="s">
        <v>75</v>
      </c>
      <c r="AU123" s="222" t="s">
        <v>76</v>
      </c>
      <c r="AY123" s="221" t="s">
        <v>183</v>
      </c>
      <c r="BK123" s="223">
        <f>BK124</f>
        <v>0</v>
      </c>
    </row>
    <row r="124" spans="1:63" s="12" customFormat="1" ht="22.8" customHeight="1">
      <c r="A124" s="12"/>
      <c r="B124" s="210"/>
      <c r="C124" s="211"/>
      <c r="D124" s="212" t="s">
        <v>75</v>
      </c>
      <c r="E124" s="224" t="s">
        <v>84</v>
      </c>
      <c r="F124" s="224" t="s">
        <v>184</v>
      </c>
      <c r="G124" s="211"/>
      <c r="H124" s="211"/>
      <c r="I124" s="214"/>
      <c r="J124" s="225">
        <f>BK124</f>
        <v>0</v>
      </c>
      <c r="K124" s="211"/>
      <c r="L124" s="216"/>
      <c r="M124" s="217"/>
      <c r="N124" s="218"/>
      <c r="O124" s="218"/>
      <c r="P124" s="219">
        <f>SUM(P125:P159)</f>
        <v>0</v>
      </c>
      <c r="Q124" s="218"/>
      <c r="R124" s="219">
        <f>SUM(R125:R159)</f>
        <v>0.086482</v>
      </c>
      <c r="S124" s="218"/>
      <c r="T124" s="220">
        <f>SUM(T125:T159)</f>
        <v>0</v>
      </c>
      <c r="U124" s="12"/>
      <c r="V124" s="12"/>
      <c r="W124" s="12"/>
      <c r="X124" s="12"/>
      <c r="Y124" s="12"/>
      <c r="Z124" s="12"/>
      <c r="AA124" s="12"/>
      <c r="AB124" s="12"/>
      <c r="AC124" s="12"/>
      <c r="AD124" s="12"/>
      <c r="AE124" s="12"/>
      <c r="AR124" s="221" t="s">
        <v>84</v>
      </c>
      <c r="AT124" s="222" t="s">
        <v>75</v>
      </c>
      <c r="AU124" s="222" t="s">
        <v>84</v>
      </c>
      <c r="AY124" s="221" t="s">
        <v>183</v>
      </c>
      <c r="BK124" s="223">
        <f>SUM(BK125:BK159)</f>
        <v>0</v>
      </c>
    </row>
    <row r="125" spans="1:65" s="2" customFormat="1" ht="24.15" customHeight="1">
      <c r="A125" s="37"/>
      <c r="B125" s="38"/>
      <c r="C125" s="226" t="s">
        <v>84</v>
      </c>
      <c r="D125" s="226" t="s">
        <v>185</v>
      </c>
      <c r="E125" s="227" t="s">
        <v>745</v>
      </c>
      <c r="F125" s="228" t="s">
        <v>746</v>
      </c>
      <c r="G125" s="229" t="s">
        <v>617</v>
      </c>
      <c r="H125" s="230">
        <v>4</v>
      </c>
      <c r="I125" s="231"/>
      <c r="J125" s="232">
        <f>ROUND(I125*H125,2)</f>
        <v>0</v>
      </c>
      <c r="K125" s="228" t="s">
        <v>188</v>
      </c>
      <c r="L125" s="43"/>
      <c r="M125" s="233" t="s">
        <v>1</v>
      </c>
      <c r="N125" s="234" t="s">
        <v>41</v>
      </c>
      <c r="O125" s="90"/>
      <c r="P125" s="235">
        <f>O125*H125</f>
        <v>0</v>
      </c>
      <c r="Q125" s="235">
        <v>5.8E-05</v>
      </c>
      <c r="R125" s="235">
        <f>Q125*H125</f>
        <v>0.000232</v>
      </c>
      <c r="S125" s="235">
        <v>0</v>
      </c>
      <c r="T125" s="236">
        <f>S125*H125</f>
        <v>0</v>
      </c>
      <c r="U125" s="37"/>
      <c r="V125" s="37"/>
      <c r="W125" s="37"/>
      <c r="X125" s="37"/>
      <c r="Y125" s="37"/>
      <c r="Z125" s="37"/>
      <c r="AA125" s="37"/>
      <c r="AB125" s="37"/>
      <c r="AC125" s="37"/>
      <c r="AD125" s="37"/>
      <c r="AE125" s="37"/>
      <c r="AR125" s="237" t="s">
        <v>189</v>
      </c>
      <c r="AT125" s="237" t="s">
        <v>185</v>
      </c>
      <c r="AU125" s="237" t="s">
        <v>86</v>
      </c>
      <c r="AY125" s="16" t="s">
        <v>183</v>
      </c>
      <c r="BE125" s="238">
        <f>IF(N125="základní",J125,0)</f>
        <v>0</v>
      </c>
      <c r="BF125" s="238">
        <f>IF(N125="snížená",J125,0)</f>
        <v>0</v>
      </c>
      <c r="BG125" s="238">
        <f>IF(N125="zákl. přenesená",J125,0)</f>
        <v>0</v>
      </c>
      <c r="BH125" s="238">
        <f>IF(N125="sníž. přenesená",J125,0)</f>
        <v>0</v>
      </c>
      <c r="BI125" s="238">
        <f>IF(N125="nulová",J125,0)</f>
        <v>0</v>
      </c>
      <c r="BJ125" s="16" t="s">
        <v>84</v>
      </c>
      <c r="BK125" s="238">
        <f>ROUND(I125*H125,2)</f>
        <v>0</v>
      </c>
      <c r="BL125" s="16" t="s">
        <v>189</v>
      </c>
      <c r="BM125" s="237" t="s">
        <v>878</v>
      </c>
    </row>
    <row r="126" spans="1:47" s="2" customFormat="1" ht="12">
      <c r="A126" s="37"/>
      <c r="B126" s="38"/>
      <c r="C126" s="39"/>
      <c r="D126" s="239" t="s">
        <v>191</v>
      </c>
      <c r="E126" s="39"/>
      <c r="F126" s="240" t="s">
        <v>748</v>
      </c>
      <c r="G126" s="39"/>
      <c r="H126" s="39"/>
      <c r="I126" s="241"/>
      <c r="J126" s="39"/>
      <c r="K126" s="39"/>
      <c r="L126" s="43"/>
      <c r="M126" s="242"/>
      <c r="N126" s="243"/>
      <c r="O126" s="90"/>
      <c r="P126" s="90"/>
      <c r="Q126" s="90"/>
      <c r="R126" s="90"/>
      <c r="S126" s="90"/>
      <c r="T126" s="91"/>
      <c r="U126" s="37"/>
      <c r="V126" s="37"/>
      <c r="W126" s="37"/>
      <c r="X126" s="37"/>
      <c r="Y126" s="37"/>
      <c r="Z126" s="37"/>
      <c r="AA126" s="37"/>
      <c r="AB126" s="37"/>
      <c r="AC126" s="37"/>
      <c r="AD126" s="37"/>
      <c r="AE126" s="37"/>
      <c r="AT126" s="16" t="s">
        <v>191</v>
      </c>
      <c r="AU126" s="16" t="s">
        <v>86</v>
      </c>
    </row>
    <row r="127" spans="1:47" s="2" customFormat="1" ht="12">
      <c r="A127" s="37"/>
      <c r="B127" s="38"/>
      <c r="C127" s="39"/>
      <c r="D127" s="244" t="s">
        <v>193</v>
      </c>
      <c r="E127" s="39"/>
      <c r="F127" s="245" t="s">
        <v>749</v>
      </c>
      <c r="G127" s="39"/>
      <c r="H127" s="39"/>
      <c r="I127" s="241"/>
      <c r="J127" s="39"/>
      <c r="K127" s="39"/>
      <c r="L127" s="43"/>
      <c r="M127" s="242"/>
      <c r="N127" s="243"/>
      <c r="O127" s="90"/>
      <c r="P127" s="90"/>
      <c r="Q127" s="90"/>
      <c r="R127" s="90"/>
      <c r="S127" s="90"/>
      <c r="T127" s="91"/>
      <c r="U127" s="37"/>
      <c r="V127" s="37"/>
      <c r="W127" s="37"/>
      <c r="X127" s="37"/>
      <c r="Y127" s="37"/>
      <c r="Z127" s="37"/>
      <c r="AA127" s="37"/>
      <c r="AB127" s="37"/>
      <c r="AC127" s="37"/>
      <c r="AD127" s="37"/>
      <c r="AE127" s="37"/>
      <c r="AT127" s="16" t="s">
        <v>193</v>
      </c>
      <c r="AU127" s="16" t="s">
        <v>86</v>
      </c>
    </row>
    <row r="128" spans="1:47" s="2" customFormat="1" ht="12">
      <c r="A128" s="37"/>
      <c r="B128" s="38"/>
      <c r="C128" s="39"/>
      <c r="D128" s="239" t="s">
        <v>195</v>
      </c>
      <c r="E128" s="39"/>
      <c r="F128" s="246" t="s">
        <v>750</v>
      </c>
      <c r="G128" s="39"/>
      <c r="H128" s="39"/>
      <c r="I128" s="241"/>
      <c r="J128" s="39"/>
      <c r="K128" s="39"/>
      <c r="L128" s="43"/>
      <c r="M128" s="242"/>
      <c r="N128" s="243"/>
      <c r="O128" s="90"/>
      <c r="P128" s="90"/>
      <c r="Q128" s="90"/>
      <c r="R128" s="90"/>
      <c r="S128" s="90"/>
      <c r="T128" s="91"/>
      <c r="U128" s="37"/>
      <c r="V128" s="37"/>
      <c r="W128" s="37"/>
      <c r="X128" s="37"/>
      <c r="Y128" s="37"/>
      <c r="Z128" s="37"/>
      <c r="AA128" s="37"/>
      <c r="AB128" s="37"/>
      <c r="AC128" s="37"/>
      <c r="AD128" s="37"/>
      <c r="AE128" s="37"/>
      <c r="AT128" s="16" t="s">
        <v>195</v>
      </c>
      <c r="AU128" s="16" t="s">
        <v>86</v>
      </c>
    </row>
    <row r="129" spans="1:51" s="13" customFormat="1" ht="12">
      <c r="A129" s="13"/>
      <c r="B129" s="247"/>
      <c r="C129" s="248"/>
      <c r="D129" s="239" t="s">
        <v>197</v>
      </c>
      <c r="E129" s="249" t="s">
        <v>838</v>
      </c>
      <c r="F129" s="250" t="s">
        <v>868</v>
      </c>
      <c r="G129" s="248"/>
      <c r="H129" s="251">
        <v>4</v>
      </c>
      <c r="I129" s="252"/>
      <c r="J129" s="248"/>
      <c r="K129" s="248"/>
      <c r="L129" s="253"/>
      <c r="M129" s="254"/>
      <c r="N129" s="255"/>
      <c r="O129" s="255"/>
      <c r="P129" s="255"/>
      <c r="Q129" s="255"/>
      <c r="R129" s="255"/>
      <c r="S129" s="255"/>
      <c r="T129" s="256"/>
      <c r="U129" s="13"/>
      <c r="V129" s="13"/>
      <c r="W129" s="13"/>
      <c r="X129" s="13"/>
      <c r="Y129" s="13"/>
      <c r="Z129" s="13"/>
      <c r="AA129" s="13"/>
      <c r="AB129" s="13"/>
      <c r="AC129" s="13"/>
      <c r="AD129" s="13"/>
      <c r="AE129" s="13"/>
      <c r="AT129" s="257" t="s">
        <v>197</v>
      </c>
      <c r="AU129" s="257" t="s">
        <v>86</v>
      </c>
      <c r="AV129" s="13" t="s">
        <v>86</v>
      </c>
      <c r="AW129" s="13" t="s">
        <v>32</v>
      </c>
      <c r="AX129" s="13" t="s">
        <v>84</v>
      </c>
      <c r="AY129" s="257" t="s">
        <v>183</v>
      </c>
    </row>
    <row r="130" spans="1:65" s="2" customFormat="1" ht="21.75" customHeight="1">
      <c r="A130" s="37"/>
      <c r="B130" s="38"/>
      <c r="C130" s="269" t="s">
        <v>86</v>
      </c>
      <c r="D130" s="269" t="s">
        <v>304</v>
      </c>
      <c r="E130" s="270" t="s">
        <v>752</v>
      </c>
      <c r="F130" s="271" t="s">
        <v>753</v>
      </c>
      <c r="G130" s="272" t="s">
        <v>617</v>
      </c>
      <c r="H130" s="273">
        <v>12</v>
      </c>
      <c r="I130" s="274"/>
      <c r="J130" s="275">
        <f>ROUND(I130*H130,2)</f>
        <v>0</v>
      </c>
      <c r="K130" s="271" t="s">
        <v>188</v>
      </c>
      <c r="L130" s="276"/>
      <c r="M130" s="277" t="s">
        <v>1</v>
      </c>
      <c r="N130" s="278" t="s">
        <v>41</v>
      </c>
      <c r="O130" s="90"/>
      <c r="P130" s="235">
        <f>O130*H130</f>
        <v>0</v>
      </c>
      <c r="Q130" s="235">
        <v>0.00709</v>
      </c>
      <c r="R130" s="235">
        <f>Q130*H130</f>
        <v>0.08508</v>
      </c>
      <c r="S130" s="235">
        <v>0</v>
      </c>
      <c r="T130" s="236">
        <f>S130*H130</f>
        <v>0</v>
      </c>
      <c r="U130" s="37"/>
      <c r="V130" s="37"/>
      <c r="W130" s="37"/>
      <c r="X130" s="37"/>
      <c r="Y130" s="37"/>
      <c r="Z130" s="37"/>
      <c r="AA130" s="37"/>
      <c r="AB130" s="37"/>
      <c r="AC130" s="37"/>
      <c r="AD130" s="37"/>
      <c r="AE130" s="37"/>
      <c r="AR130" s="237" t="s">
        <v>251</v>
      </c>
      <c r="AT130" s="237" t="s">
        <v>304</v>
      </c>
      <c r="AU130" s="237" t="s">
        <v>86</v>
      </c>
      <c r="AY130" s="16" t="s">
        <v>183</v>
      </c>
      <c r="BE130" s="238">
        <f>IF(N130="základní",J130,0)</f>
        <v>0</v>
      </c>
      <c r="BF130" s="238">
        <f>IF(N130="snížená",J130,0)</f>
        <v>0</v>
      </c>
      <c r="BG130" s="238">
        <f>IF(N130="zákl. přenesená",J130,0)</f>
        <v>0</v>
      </c>
      <c r="BH130" s="238">
        <f>IF(N130="sníž. přenesená",J130,0)</f>
        <v>0</v>
      </c>
      <c r="BI130" s="238">
        <f>IF(N130="nulová",J130,0)</f>
        <v>0</v>
      </c>
      <c r="BJ130" s="16" t="s">
        <v>84</v>
      </c>
      <c r="BK130" s="238">
        <f>ROUND(I130*H130,2)</f>
        <v>0</v>
      </c>
      <c r="BL130" s="16" t="s">
        <v>189</v>
      </c>
      <c r="BM130" s="237" t="s">
        <v>879</v>
      </c>
    </row>
    <row r="131" spans="1:47" s="2" customFormat="1" ht="12">
      <c r="A131" s="37"/>
      <c r="B131" s="38"/>
      <c r="C131" s="39"/>
      <c r="D131" s="239" t="s">
        <v>191</v>
      </c>
      <c r="E131" s="39"/>
      <c r="F131" s="240" t="s">
        <v>753</v>
      </c>
      <c r="G131" s="39"/>
      <c r="H131" s="39"/>
      <c r="I131" s="241"/>
      <c r="J131" s="39"/>
      <c r="K131" s="39"/>
      <c r="L131" s="43"/>
      <c r="M131" s="242"/>
      <c r="N131" s="243"/>
      <c r="O131" s="90"/>
      <c r="P131" s="90"/>
      <c r="Q131" s="90"/>
      <c r="R131" s="90"/>
      <c r="S131" s="90"/>
      <c r="T131" s="91"/>
      <c r="U131" s="37"/>
      <c r="V131" s="37"/>
      <c r="W131" s="37"/>
      <c r="X131" s="37"/>
      <c r="Y131" s="37"/>
      <c r="Z131" s="37"/>
      <c r="AA131" s="37"/>
      <c r="AB131" s="37"/>
      <c r="AC131" s="37"/>
      <c r="AD131" s="37"/>
      <c r="AE131" s="37"/>
      <c r="AT131" s="16" t="s">
        <v>191</v>
      </c>
      <c r="AU131" s="16" t="s">
        <v>86</v>
      </c>
    </row>
    <row r="132" spans="1:51" s="13" customFormat="1" ht="12">
      <c r="A132" s="13"/>
      <c r="B132" s="247"/>
      <c r="C132" s="248"/>
      <c r="D132" s="239" t="s">
        <v>197</v>
      </c>
      <c r="E132" s="248"/>
      <c r="F132" s="250" t="s">
        <v>843</v>
      </c>
      <c r="G132" s="248"/>
      <c r="H132" s="251">
        <v>12</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197</v>
      </c>
      <c r="AU132" s="257" t="s">
        <v>86</v>
      </c>
      <c r="AV132" s="13" t="s">
        <v>86</v>
      </c>
      <c r="AW132" s="13" t="s">
        <v>4</v>
      </c>
      <c r="AX132" s="13" t="s">
        <v>84</v>
      </c>
      <c r="AY132" s="257" t="s">
        <v>183</v>
      </c>
    </row>
    <row r="133" spans="1:65" s="2" customFormat="1" ht="21.75" customHeight="1">
      <c r="A133" s="37"/>
      <c r="B133" s="38"/>
      <c r="C133" s="269" t="s">
        <v>210</v>
      </c>
      <c r="D133" s="269" t="s">
        <v>304</v>
      </c>
      <c r="E133" s="270" t="s">
        <v>757</v>
      </c>
      <c r="F133" s="271" t="s">
        <v>758</v>
      </c>
      <c r="G133" s="272" t="s">
        <v>617</v>
      </c>
      <c r="H133" s="273">
        <v>12</v>
      </c>
      <c r="I133" s="274"/>
      <c r="J133" s="275">
        <f>ROUND(I133*H133,2)</f>
        <v>0</v>
      </c>
      <c r="K133" s="271" t="s">
        <v>1</v>
      </c>
      <c r="L133" s="276"/>
      <c r="M133" s="277" t="s">
        <v>1</v>
      </c>
      <c r="N133" s="278" t="s">
        <v>41</v>
      </c>
      <c r="O133" s="90"/>
      <c r="P133" s="235">
        <f>O133*H133</f>
        <v>0</v>
      </c>
      <c r="Q133" s="235">
        <v>0</v>
      </c>
      <c r="R133" s="235">
        <f>Q133*H133</f>
        <v>0</v>
      </c>
      <c r="S133" s="235">
        <v>0</v>
      </c>
      <c r="T133" s="236">
        <f>S133*H133</f>
        <v>0</v>
      </c>
      <c r="U133" s="37"/>
      <c r="V133" s="37"/>
      <c r="W133" s="37"/>
      <c r="X133" s="37"/>
      <c r="Y133" s="37"/>
      <c r="Z133" s="37"/>
      <c r="AA133" s="37"/>
      <c r="AB133" s="37"/>
      <c r="AC133" s="37"/>
      <c r="AD133" s="37"/>
      <c r="AE133" s="37"/>
      <c r="AR133" s="237" t="s">
        <v>251</v>
      </c>
      <c r="AT133" s="237" t="s">
        <v>304</v>
      </c>
      <c r="AU133" s="237" t="s">
        <v>86</v>
      </c>
      <c r="AY133" s="16" t="s">
        <v>183</v>
      </c>
      <c r="BE133" s="238">
        <f>IF(N133="základní",J133,0)</f>
        <v>0</v>
      </c>
      <c r="BF133" s="238">
        <f>IF(N133="snížená",J133,0)</f>
        <v>0</v>
      </c>
      <c r="BG133" s="238">
        <f>IF(N133="zákl. přenesená",J133,0)</f>
        <v>0</v>
      </c>
      <c r="BH133" s="238">
        <f>IF(N133="sníž. přenesená",J133,0)</f>
        <v>0</v>
      </c>
      <c r="BI133" s="238">
        <f>IF(N133="nulová",J133,0)</f>
        <v>0</v>
      </c>
      <c r="BJ133" s="16" t="s">
        <v>84</v>
      </c>
      <c r="BK133" s="238">
        <f>ROUND(I133*H133,2)</f>
        <v>0</v>
      </c>
      <c r="BL133" s="16" t="s">
        <v>189</v>
      </c>
      <c r="BM133" s="237" t="s">
        <v>880</v>
      </c>
    </row>
    <row r="134" spans="1:47" s="2" customFormat="1" ht="12">
      <c r="A134" s="37"/>
      <c r="B134" s="38"/>
      <c r="C134" s="39"/>
      <c r="D134" s="239" t="s">
        <v>191</v>
      </c>
      <c r="E134" s="39"/>
      <c r="F134" s="240" t="s">
        <v>758</v>
      </c>
      <c r="G134" s="39"/>
      <c r="H134" s="39"/>
      <c r="I134" s="241"/>
      <c r="J134" s="39"/>
      <c r="K134" s="39"/>
      <c r="L134" s="43"/>
      <c r="M134" s="242"/>
      <c r="N134" s="243"/>
      <c r="O134" s="90"/>
      <c r="P134" s="90"/>
      <c r="Q134" s="90"/>
      <c r="R134" s="90"/>
      <c r="S134" s="90"/>
      <c r="T134" s="91"/>
      <c r="U134" s="37"/>
      <c r="V134" s="37"/>
      <c r="W134" s="37"/>
      <c r="X134" s="37"/>
      <c r="Y134" s="37"/>
      <c r="Z134" s="37"/>
      <c r="AA134" s="37"/>
      <c r="AB134" s="37"/>
      <c r="AC134" s="37"/>
      <c r="AD134" s="37"/>
      <c r="AE134" s="37"/>
      <c r="AT134" s="16" t="s">
        <v>191</v>
      </c>
      <c r="AU134" s="16" t="s">
        <v>86</v>
      </c>
    </row>
    <row r="135" spans="1:51" s="13" customFormat="1" ht="12">
      <c r="A135" s="13"/>
      <c r="B135" s="247"/>
      <c r="C135" s="248"/>
      <c r="D135" s="239" t="s">
        <v>197</v>
      </c>
      <c r="E135" s="249" t="s">
        <v>1</v>
      </c>
      <c r="F135" s="250" t="s">
        <v>845</v>
      </c>
      <c r="G135" s="248"/>
      <c r="H135" s="251">
        <v>12</v>
      </c>
      <c r="I135" s="252"/>
      <c r="J135" s="248"/>
      <c r="K135" s="248"/>
      <c r="L135" s="253"/>
      <c r="M135" s="254"/>
      <c r="N135" s="255"/>
      <c r="O135" s="255"/>
      <c r="P135" s="255"/>
      <c r="Q135" s="255"/>
      <c r="R135" s="255"/>
      <c r="S135" s="255"/>
      <c r="T135" s="256"/>
      <c r="U135" s="13"/>
      <c r="V135" s="13"/>
      <c r="W135" s="13"/>
      <c r="X135" s="13"/>
      <c r="Y135" s="13"/>
      <c r="Z135" s="13"/>
      <c r="AA135" s="13"/>
      <c r="AB135" s="13"/>
      <c r="AC135" s="13"/>
      <c r="AD135" s="13"/>
      <c r="AE135" s="13"/>
      <c r="AT135" s="257" t="s">
        <v>197</v>
      </c>
      <c r="AU135" s="257" t="s">
        <v>86</v>
      </c>
      <c r="AV135" s="13" t="s">
        <v>86</v>
      </c>
      <c r="AW135" s="13" t="s">
        <v>32</v>
      </c>
      <c r="AX135" s="13" t="s">
        <v>84</v>
      </c>
      <c r="AY135" s="257" t="s">
        <v>183</v>
      </c>
    </row>
    <row r="136" spans="1:65" s="2" customFormat="1" ht="21.75" customHeight="1">
      <c r="A136" s="37"/>
      <c r="B136" s="38"/>
      <c r="C136" s="269" t="s">
        <v>189</v>
      </c>
      <c r="D136" s="269" t="s">
        <v>304</v>
      </c>
      <c r="E136" s="270" t="s">
        <v>762</v>
      </c>
      <c r="F136" s="271" t="s">
        <v>763</v>
      </c>
      <c r="G136" s="272" t="s">
        <v>726</v>
      </c>
      <c r="H136" s="273">
        <v>8.4</v>
      </c>
      <c r="I136" s="274"/>
      <c r="J136" s="275">
        <f>ROUND(I136*H136,2)</f>
        <v>0</v>
      </c>
      <c r="K136" s="271" t="s">
        <v>1</v>
      </c>
      <c r="L136" s="276"/>
      <c r="M136" s="277" t="s">
        <v>1</v>
      </c>
      <c r="N136" s="278" t="s">
        <v>41</v>
      </c>
      <c r="O136" s="90"/>
      <c r="P136" s="235">
        <f>O136*H136</f>
        <v>0</v>
      </c>
      <c r="Q136" s="235">
        <v>0</v>
      </c>
      <c r="R136" s="235">
        <f>Q136*H136</f>
        <v>0</v>
      </c>
      <c r="S136" s="235">
        <v>0</v>
      </c>
      <c r="T136" s="236">
        <f>S136*H136</f>
        <v>0</v>
      </c>
      <c r="U136" s="37"/>
      <c r="V136" s="37"/>
      <c r="W136" s="37"/>
      <c r="X136" s="37"/>
      <c r="Y136" s="37"/>
      <c r="Z136" s="37"/>
      <c r="AA136" s="37"/>
      <c r="AB136" s="37"/>
      <c r="AC136" s="37"/>
      <c r="AD136" s="37"/>
      <c r="AE136" s="37"/>
      <c r="AR136" s="237" t="s">
        <v>251</v>
      </c>
      <c r="AT136" s="237" t="s">
        <v>304</v>
      </c>
      <c r="AU136" s="237" t="s">
        <v>86</v>
      </c>
      <c r="AY136" s="16" t="s">
        <v>183</v>
      </c>
      <c r="BE136" s="238">
        <f>IF(N136="základní",J136,0)</f>
        <v>0</v>
      </c>
      <c r="BF136" s="238">
        <f>IF(N136="snížená",J136,0)</f>
        <v>0</v>
      </c>
      <c r="BG136" s="238">
        <f>IF(N136="zákl. přenesená",J136,0)</f>
        <v>0</v>
      </c>
      <c r="BH136" s="238">
        <f>IF(N136="sníž. přenesená",J136,0)</f>
        <v>0</v>
      </c>
      <c r="BI136" s="238">
        <f>IF(N136="nulová",J136,0)</f>
        <v>0</v>
      </c>
      <c r="BJ136" s="16" t="s">
        <v>84</v>
      </c>
      <c r="BK136" s="238">
        <f>ROUND(I136*H136,2)</f>
        <v>0</v>
      </c>
      <c r="BL136" s="16" t="s">
        <v>189</v>
      </c>
      <c r="BM136" s="237" t="s">
        <v>881</v>
      </c>
    </row>
    <row r="137" spans="1:47" s="2" customFormat="1" ht="12">
      <c r="A137" s="37"/>
      <c r="B137" s="38"/>
      <c r="C137" s="39"/>
      <c r="D137" s="239" t="s">
        <v>191</v>
      </c>
      <c r="E137" s="39"/>
      <c r="F137" s="240" t="s">
        <v>763</v>
      </c>
      <c r="G137" s="39"/>
      <c r="H137" s="39"/>
      <c r="I137" s="241"/>
      <c r="J137" s="39"/>
      <c r="K137" s="39"/>
      <c r="L137" s="43"/>
      <c r="M137" s="242"/>
      <c r="N137" s="243"/>
      <c r="O137" s="90"/>
      <c r="P137" s="90"/>
      <c r="Q137" s="90"/>
      <c r="R137" s="90"/>
      <c r="S137" s="90"/>
      <c r="T137" s="91"/>
      <c r="U137" s="37"/>
      <c r="V137" s="37"/>
      <c r="W137" s="37"/>
      <c r="X137" s="37"/>
      <c r="Y137" s="37"/>
      <c r="Z137" s="37"/>
      <c r="AA137" s="37"/>
      <c r="AB137" s="37"/>
      <c r="AC137" s="37"/>
      <c r="AD137" s="37"/>
      <c r="AE137" s="37"/>
      <c r="AT137" s="16" t="s">
        <v>191</v>
      </c>
      <c r="AU137" s="16" t="s">
        <v>86</v>
      </c>
    </row>
    <row r="138" spans="1:51" s="13" customFormat="1" ht="12">
      <c r="A138" s="13"/>
      <c r="B138" s="247"/>
      <c r="C138" s="248"/>
      <c r="D138" s="239" t="s">
        <v>197</v>
      </c>
      <c r="E138" s="249" t="s">
        <v>1</v>
      </c>
      <c r="F138" s="250" t="s">
        <v>847</v>
      </c>
      <c r="G138" s="248"/>
      <c r="H138" s="251">
        <v>8.4</v>
      </c>
      <c r="I138" s="252"/>
      <c r="J138" s="248"/>
      <c r="K138" s="248"/>
      <c r="L138" s="253"/>
      <c r="M138" s="254"/>
      <c r="N138" s="255"/>
      <c r="O138" s="255"/>
      <c r="P138" s="255"/>
      <c r="Q138" s="255"/>
      <c r="R138" s="255"/>
      <c r="S138" s="255"/>
      <c r="T138" s="256"/>
      <c r="U138" s="13"/>
      <c r="V138" s="13"/>
      <c r="W138" s="13"/>
      <c r="X138" s="13"/>
      <c r="Y138" s="13"/>
      <c r="Z138" s="13"/>
      <c r="AA138" s="13"/>
      <c r="AB138" s="13"/>
      <c r="AC138" s="13"/>
      <c r="AD138" s="13"/>
      <c r="AE138" s="13"/>
      <c r="AT138" s="257" t="s">
        <v>197</v>
      </c>
      <c r="AU138" s="257" t="s">
        <v>86</v>
      </c>
      <c r="AV138" s="13" t="s">
        <v>86</v>
      </c>
      <c r="AW138" s="13" t="s">
        <v>32</v>
      </c>
      <c r="AX138" s="13" t="s">
        <v>84</v>
      </c>
      <c r="AY138" s="257" t="s">
        <v>183</v>
      </c>
    </row>
    <row r="139" spans="1:65" s="2" customFormat="1" ht="24.15" customHeight="1">
      <c r="A139" s="37"/>
      <c r="B139" s="38"/>
      <c r="C139" s="226" t="s">
        <v>227</v>
      </c>
      <c r="D139" s="226" t="s">
        <v>185</v>
      </c>
      <c r="E139" s="227" t="s">
        <v>848</v>
      </c>
      <c r="F139" s="228" t="s">
        <v>849</v>
      </c>
      <c r="G139" s="229" t="s">
        <v>617</v>
      </c>
      <c r="H139" s="230">
        <v>69</v>
      </c>
      <c r="I139" s="231"/>
      <c r="J139" s="232">
        <f>ROUND(I139*H139,2)</f>
        <v>0</v>
      </c>
      <c r="K139" s="228" t="s">
        <v>188</v>
      </c>
      <c r="L139" s="43"/>
      <c r="M139" s="233" t="s">
        <v>1</v>
      </c>
      <c r="N139" s="234" t="s">
        <v>41</v>
      </c>
      <c r="O139" s="90"/>
      <c r="P139" s="235">
        <f>O139*H139</f>
        <v>0</v>
      </c>
      <c r="Q139" s="235">
        <v>0</v>
      </c>
      <c r="R139" s="235">
        <f>Q139*H139</f>
        <v>0</v>
      </c>
      <c r="S139" s="235">
        <v>0</v>
      </c>
      <c r="T139" s="236">
        <f>S139*H139</f>
        <v>0</v>
      </c>
      <c r="U139" s="37"/>
      <c r="V139" s="37"/>
      <c r="W139" s="37"/>
      <c r="X139" s="37"/>
      <c r="Y139" s="37"/>
      <c r="Z139" s="37"/>
      <c r="AA139" s="37"/>
      <c r="AB139" s="37"/>
      <c r="AC139" s="37"/>
      <c r="AD139" s="37"/>
      <c r="AE139" s="37"/>
      <c r="AR139" s="237" t="s">
        <v>189</v>
      </c>
      <c r="AT139" s="237" t="s">
        <v>185</v>
      </c>
      <c r="AU139" s="237" t="s">
        <v>86</v>
      </c>
      <c r="AY139" s="16" t="s">
        <v>183</v>
      </c>
      <c r="BE139" s="238">
        <f>IF(N139="základní",J139,0)</f>
        <v>0</v>
      </c>
      <c r="BF139" s="238">
        <f>IF(N139="snížená",J139,0)</f>
        <v>0</v>
      </c>
      <c r="BG139" s="238">
        <f>IF(N139="zákl. přenesená",J139,0)</f>
        <v>0</v>
      </c>
      <c r="BH139" s="238">
        <f>IF(N139="sníž. přenesená",J139,0)</f>
        <v>0</v>
      </c>
      <c r="BI139" s="238">
        <f>IF(N139="nulová",J139,0)</f>
        <v>0</v>
      </c>
      <c r="BJ139" s="16" t="s">
        <v>84</v>
      </c>
      <c r="BK139" s="238">
        <f>ROUND(I139*H139,2)</f>
        <v>0</v>
      </c>
      <c r="BL139" s="16" t="s">
        <v>189</v>
      </c>
      <c r="BM139" s="237" t="s">
        <v>882</v>
      </c>
    </row>
    <row r="140" spans="1:47" s="2" customFormat="1" ht="12">
      <c r="A140" s="37"/>
      <c r="B140" s="38"/>
      <c r="C140" s="39"/>
      <c r="D140" s="239" t="s">
        <v>191</v>
      </c>
      <c r="E140" s="39"/>
      <c r="F140" s="240" t="s">
        <v>851</v>
      </c>
      <c r="G140" s="39"/>
      <c r="H140" s="39"/>
      <c r="I140" s="241"/>
      <c r="J140" s="39"/>
      <c r="K140" s="39"/>
      <c r="L140" s="43"/>
      <c r="M140" s="242"/>
      <c r="N140" s="243"/>
      <c r="O140" s="90"/>
      <c r="P140" s="90"/>
      <c r="Q140" s="90"/>
      <c r="R140" s="90"/>
      <c r="S140" s="90"/>
      <c r="T140" s="91"/>
      <c r="U140" s="37"/>
      <c r="V140" s="37"/>
      <c r="W140" s="37"/>
      <c r="X140" s="37"/>
      <c r="Y140" s="37"/>
      <c r="Z140" s="37"/>
      <c r="AA140" s="37"/>
      <c r="AB140" s="37"/>
      <c r="AC140" s="37"/>
      <c r="AD140" s="37"/>
      <c r="AE140" s="37"/>
      <c r="AT140" s="16" t="s">
        <v>191</v>
      </c>
      <c r="AU140" s="16" t="s">
        <v>86</v>
      </c>
    </row>
    <row r="141" spans="1:47" s="2" customFormat="1" ht="12">
      <c r="A141" s="37"/>
      <c r="B141" s="38"/>
      <c r="C141" s="39"/>
      <c r="D141" s="244" t="s">
        <v>193</v>
      </c>
      <c r="E141" s="39"/>
      <c r="F141" s="245" t="s">
        <v>852</v>
      </c>
      <c r="G141" s="39"/>
      <c r="H141" s="39"/>
      <c r="I141" s="241"/>
      <c r="J141" s="39"/>
      <c r="K141" s="39"/>
      <c r="L141" s="43"/>
      <c r="M141" s="242"/>
      <c r="N141" s="243"/>
      <c r="O141" s="90"/>
      <c r="P141" s="90"/>
      <c r="Q141" s="90"/>
      <c r="R141" s="90"/>
      <c r="S141" s="90"/>
      <c r="T141" s="91"/>
      <c r="U141" s="37"/>
      <c r="V141" s="37"/>
      <c r="W141" s="37"/>
      <c r="X141" s="37"/>
      <c r="Y141" s="37"/>
      <c r="Z141" s="37"/>
      <c r="AA141" s="37"/>
      <c r="AB141" s="37"/>
      <c r="AC141" s="37"/>
      <c r="AD141" s="37"/>
      <c r="AE141" s="37"/>
      <c r="AT141" s="16" t="s">
        <v>193</v>
      </c>
      <c r="AU141" s="16" t="s">
        <v>86</v>
      </c>
    </row>
    <row r="142" spans="1:47" s="2" customFormat="1" ht="12">
      <c r="A142" s="37"/>
      <c r="B142" s="38"/>
      <c r="C142" s="39"/>
      <c r="D142" s="239" t="s">
        <v>195</v>
      </c>
      <c r="E142" s="39"/>
      <c r="F142" s="246" t="s">
        <v>853</v>
      </c>
      <c r="G142" s="39"/>
      <c r="H142" s="39"/>
      <c r="I142" s="241"/>
      <c r="J142" s="39"/>
      <c r="K142" s="39"/>
      <c r="L142" s="43"/>
      <c r="M142" s="242"/>
      <c r="N142" s="243"/>
      <c r="O142" s="90"/>
      <c r="P142" s="90"/>
      <c r="Q142" s="90"/>
      <c r="R142" s="90"/>
      <c r="S142" s="90"/>
      <c r="T142" s="91"/>
      <c r="U142" s="37"/>
      <c r="V142" s="37"/>
      <c r="W142" s="37"/>
      <c r="X142" s="37"/>
      <c r="Y142" s="37"/>
      <c r="Z142" s="37"/>
      <c r="AA142" s="37"/>
      <c r="AB142" s="37"/>
      <c r="AC142" s="37"/>
      <c r="AD142" s="37"/>
      <c r="AE142" s="37"/>
      <c r="AT142" s="16" t="s">
        <v>195</v>
      </c>
      <c r="AU142" s="16" t="s">
        <v>86</v>
      </c>
    </row>
    <row r="143" spans="1:51" s="13" customFormat="1" ht="12">
      <c r="A143" s="13"/>
      <c r="B143" s="247"/>
      <c r="C143" s="248"/>
      <c r="D143" s="239" t="s">
        <v>197</v>
      </c>
      <c r="E143" s="249" t="s">
        <v>1</v>
      </c>
      <c r="F143" s="250" t="s">
        <v>621</v>
      </c>
      <c r="G143" s="248"/>
      <c r="H143" s="251">
        <v>69</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197</v>
      </c>
      <c r="AU143" s="257" t="s">
        <v>86</v>
      </c>
      <c r="AV143" s="13" t="s">
        <v>86</v>
      </c>
      <c r="AW143" s="13" t="s">
        <v>32</v>
      </c>
      <c r="AX143" s="13" t="s">
        <v>84</v>
      </c>
      <c r="AY143" s="257" t="s">
        <v>183</v>
      </c>
    </row>
    <row r="144" spans="1:65" s="2" customFormat="1" ht="16.5" customHeight="1">
      <c r="A144" s="37"/>
      <c r="B144" s="38"/>
      <c r="C144" s="226" t="s">
        <v>235</v>
      </c>
      <c r="D144" s="226" t="s">
        <v>185</v>
      </c>
      <c r="E144" s="227" t="s">
        <v>854</v>
      </c>
      <c r="F144" s="228" t="s">
        <v>855</v>
      </c>
      <c r="G144" s="229" t="s">
        <v>617</v>
      </c>
      <c r="H144" s="230">
        <v>65</v>
      </c>
      <c r="I144" s="231"/>
      <c r="J144" s="232">
        <f>ROUND(I144*H144,2)</f>
        <v>0</v>
      </c>
      <c r="K144" s="228" t="s">
        <v>188</v>
      </c>
      <c r="L144" s="43"/>
      <c r="M144" s="233" t="s">
        <v>1</v>
      </c>
      <c r="N144" s="234" t="s">
        <v>41</v>
      </c>
      <c r="O144" s="90"/>
      <c r="P144" s="235">
        <f>O144*H144</f>
        <v>0</v>
      </c>
      <c r="Q144" s="235">
        <v>1.8E-05</v>
      </c>
      <c r="R144" s="235">
        <f>Q144*H144</f>
        <v>0.00117</v>
      </c>
      <c r="S144" s="235">
        <v>0</v>
      </c>
      <c r="T144" s="236">
        <f>S144*H144</f>
        <v>0</v>
      </c>
      <c r="U144" s="37"/>
      <c r="V144" s="37"/>
      <c r="W144" s="37"/>
      <c r="X144" s="37"/>
      <c r="Y144" s="37"/>
      <c r="Z144" s="37"/>
      <c r="AA144" s="37"/>
      <c r="AB144" s="37"/>
      <c r="AC144" s="37"/>
      <c r="AD144" s="37"/>
      <c r="AE144" s="37"/>
      <c r="AR144" s="237" t="s">
        <v>189</v>
      </c>
      <c r="AT144" s="237" t="s">
        <v>185</v>
      </c>
      <c r="AU144" s="237" t="s">
        <v>86</v>
      </c>
      <c r="AY144" s="16" t="s">
        <v>183</v>
      </c>
      <c r="BE144" s="238">
        <f>IF(N144="základní",J144,0)</f>
        <v>0</v>
      </c>
      <c r="BF144" s="238">
        <f>IF(N144="snížená",J144,0)</f>
        <v>0</v>
      </c>
      <c r="BG144" s="238">
        <f>IF(N144="zákl. přenesená",J144,0)</f>
        <v>0</v>
      </c>
      <c r="BH144" s="238">
        <f>IF(N144="sníž. přenesená",J144,0)</f>
        <v>0</v>
      </c>
      <c r="BI144" s="238">
        <f>IF(N144="nulová",J144,0)</f>
        <v>0</v>
      </c>
      <c r="BJ144" s="16" t="s">
        <v>84</v>
      </c>
      <c r="BK144" s="238">
        <f>ROUND(I144*H144,2)</f>
        <v>0</v>
      </c>
      <c r="BL144" s="16" t="s">
        <v>189</v>
      </c>
      <c r="BM144" s="237" t="s">
        <v>883</v>
      </c>
    </row>
    <row r="145" spans="1:47" s="2" customFormat="1" ht="12">
      <c r="A145" s="37"/>
      <c r="B145" s="38"/>
      <c r="C145" s="39"/>
      <c r="D145" s="239" t="s">
        <v>191</v>
      </c>
      <c r="E145" s="39"/>
      <c r="F145" s="240" t="s">
        <v>857</v>
      </c>
      <c r="G145" s="39"/>
      <c r="H145" s="39"/>
      <c r="I145" s="241"/>
      <c r="J145" s="39"/>
      <c r="K145" s="39"/>
      <c r="L145" s="43"/>
      <c r="M145" s="242"/>
      <c r="N145" s="243"/>
      <c r="O145" s="90"/>
      <c r="P145" s="90"/>
      <c r="Q145" s="90"/>
      <c r="R145" s="90"/>
      <c r="S145" s="90"/>
      <c r="T145" s="91"/>
      <c r="U145" s="37"/>
      <c r="V145" s="37"/>
      <c r="W145" s="37"/>
      <c r="X145" s="37"/>
      <c r="Y145" s="37"/>
      <c r="Z145" s="37"/>
      <c r="AA145" s="37"/>
      <c r="AB145" s="37"/>
      <c r="AC145" s="37"/>
      <c r="AD145" s="37"/>
      <c r="AE145" s="37"/>
      <c r="AT145" s="16" t="s">
        <v>191</v>
      </c>
      <c r="AU145" s="16" t="s">
        <v>86</v>
      </c>
    </row>
    <row r="146" spans="1:47" s="2" customFormat="1" ht="12">
      <c r="A146" s="37"/>
      <c r="B146" s="38"/>
      <c r="C146" s="39"/>
      <c r="D146" s="244" t="s">
        <v>193</v>
      </c>
      <c r="E146" s="39"/>
      <c r="F146" s="245" t="s">
        <v>858</v>
      </c>
      <c r="G146" s="39"/>
      <c r="H146" s="39"/>
      <c r="I146" s="241"/>
      <c r="J146" s="39"/>
      <c r="K146" s="39"/>
      <c r="L146" s="43"/>
      <c r="M146" s="242"/>
      <c r="N146" s="243"/>
      <c r="O146" s="90"/>
      <c r="P146" s="90"/>
      <c r="Q146" s="90"/>
      <c r="R146" s="90"/>
      <c r="S146" s="90"/>
      <c r="T146" s="91"/>
      <c r="U146" s="37"/>
      <c r="V146" s="37"/>
      <c r="W146" s="37"/>
      <c r="X146" s="37"/>
      <c r="Y146" s="37"/>
      <c r="Z146" s="37"/>
      <c r="AA146" s="37"/>
      <c r="AB146" s="37"/>
      <c r="AC146" s="37"/>
      <c r="AD146" s="37"/>
      <c r="AE146" s="37"/>
      <c r="AT146" s="16" t="s">
        <v>193</v>
      </c>
      <c r="AU146" s="16" t="s">
        <v>86</v>
      </c>
    </row>
    <row r="147" spans="1:47" s="2" customFormat="1" ht="12">
      <c r="A147" s="37"/>
      <c r="B147" s="38"/>
      <c r="C147" s="39"/>
      <c r="D147" s="239" t="s">
        <v>195</v>
      </c>
      <c r="E147" s="39"/>
      <c r="F147" s="246" t="s">
        <v>859</v>
      </c>
      <c r="G147" s="39"/>
      <c r="H147" s="39"/>
      <c r="I147" s="241"/>
      <c r="J147" s="39"/>
      <c r="K147" s="39"/>
      <c r="L147" s="43"/>
      <c r="M147" s="242"/>
      <c r="N147" s="243"/>
      <c r="O147" s="90"/>
      <c r="P147" s="90"/>
      <c r="Q147" s="90"/>
      <c r="R147" s="90"/>
      <c r="S147" s="90"/>
      <c r="T147" s="91"/>
      <c r="U147" s="37"/>
      <c r="V147" s="37"/>
      <c r="W147" s="37"/>
      <c r="X147" s="37"/>
      <c r="Y147" s="37"/>
      <c r="Z147" s="37"/>
      <c r="AA147" s="37"/>
      <c r="AB147" s="37"/>
      <c r="AC147" s="37"/>
      <c r="AD147" s="37"/>
      <c r="AE147" s="37"/>
      <c r="AT147" s="16" t="s">
        <v>195</v>
      </c>
      <c r="AU147" s="16" t="s">
        <v>86</v>
      </c>
    </row>
    <row r="148" spans="1:51" s="13" customFormat="1" ht="12">
      <c r="A148" s="13"/>
      <c r="B148" s="247"/>
      <c r="C148" s="248"/>
      <c r="D148" s="239" t="s">
        <v>197</v>
      </c>
      <c r="E148" s="249" t="s">
        <v>1</v>
      </c>
      <c r="F148" s="250" t="s">
        <v>860</v>
      </c>
      <c r="G148" s="248"/>
      <c r="H148" s="251">
        <v>65</v>
      </c>
      <c r="I148" s="252"/>
      <c r="J148" s="248"/>
      <c r="K148" s="248"/>
      <c r="L148" s="253"/>
      <c r="M148" s="254"/>
      <c r="N148" s="255"/>
      <c r="O148" s="255"/>
      <c r="P148" s="255"/>
      <c r="Q148" s="255"/>
      <c r="R148" s="255"/>
      <c r="S148" s="255"/>
      <c r="T148" s="256"/>
      <c r="U148" s="13"/>
      <c r="V148" s="13"/>
      <c r="W148" s="13"/>
      <c r="X148" s="13"/>
      <c r="Y148" s="13"/>
      <c r="Z148" s="13"/>
      <c r="AA148" s="13"/>
      <c r="AB148" s="13"/>
      <c r="AC148" s="13"/>
      <c r="AD148" s="13"/>
      <c r="AE148" s="13"/>
      <c r="AT148" s="257" t="s">
        <v>197</v>
      </c>
      <c r="AU148" s="257" t="s">
        <v>86</v>
      </c>
      <c r="AV148" s="13" t="s">
        <v>86</v>
      </c>
      <c r="AW148" s="13" t="s">
        <v>32</v>
      </c>
      <c r="AX148" s="13" t="s">
        <v>84</v>
      </c>
      <c r="AY148" s="257" t="s">
        <v>183</v>
      </c>
    </row>
    <row r="149" spans="1:65" s="2" customFormat="1" ht="16.5" customHeight="1">
      <c r="A149" s="37"/>
      <c r="B149" s="38"/>
      <c r="C149" s="226" t="s">
        <v>244</v>
      </c>
      <c r="D149" s="226" t="s">
        <v>185</v>
      </c>
      <c r="E149" s="227" t="s">
        <v>816</v>
      </c>
      <c r="F149" s="228" t="s">
        <v>817</v>
      </c>
      <c r="G149" s="229" t="s">
        <v>126</v>
      </c>
      <c r="H149" s="230">
        <v>133.5</v>
      </c>
      <c r="I149" s="231"/>
      <c r="J149" s="232">
        <f>ROUND(I149*H149,2)</f>
        <v>0</v>
      </c>
      <c r="K149" s="228" t="s">
        <v>188</v>
      </c>
      <c r="L149" s="43"/>
      <c r="M149" s="233" t="s">
        <v>1</v>
      </c>
      <c r="N149" s="234" t="s">
        <v>41</v>
      </c>
      <c r="O149" s="90"/>
      <c r="P149" s="235">
        <f>O149*H149</f>
        <v>0</v>
      </c>
      <c r="Q149" s="235">
        <v>0</v>
      </c>
      <c r="R149" s="235">
        <f>Q149*H149</f>
        <v>0</v>
      </c>
      <c r="S149" s="235">
        <v>0</v>
      </c>
      <c r="T149" s="236">
        <f>S149*H149</f>
        <v>0</v>
      </c>
      <c r="U149" s="37"/>
      <c r="V149" s="37"/>
      <c r="W149" s="37"/>
      <c r="X149" s="37"/>
      <c r="Y149" s="37"/>
      <c r="Z149" s="37"/>
      <c r="AA149" s="37"/>
      <c r="AB149" s="37"/>
      <c r="AC149" s="37"/>
      <c r="AD149" s="37"/>
      <c r="AE149" s="37"/>
      <c r="AR149" s="237" t="s">
        <v>189</v>
      </c>
      <c r="AT149" s="237" t="s">
        <v>185</v>
      </c>
      <c r="AU149" s="237" t="s">
        <v>86</v>
      </c>
      <c r="AY149" s="16" t="s">
        <v>183</v>
      </c>
      <c r="BE149" s="238">
        <f>IF(N149="základní",J149,0)</f>
        <v>0</v>
      </c>
      <c r="BF149" s="238">
        <f>IF(N149="snížená",J149,0)</f>
        <v>0</v>
      </c>
      <c r="BG149" s="238">
        <f>IF(N149="zákl. přenesená",J149,0)</f>
        <v>0</v>
      </c>
      <c r="BH149" s="238">
        <f>IF(N149="sníž. přenesená",J149,0)</f>
        <v>0</v>
      </c>
      <c r="BI149" s="238">
        <f>IF(N149="nulová",J149,0)</f>
        <v>0</v>
      </c>
      <c r="BJ149" s="16" t="s">
        <v>84</v>
      </c>
      <c r="BK149" s="238">
        <f>ROUND(I149*H149,2)</f>
        <v>0</v>
      </c>
      <c r="BL149" s="16" t="s">
        <v>189</v>
      </c>
      <c r="BM149" s="237" t="s">
        <v>884</v>
      </c>
    </row>
    <row r="150" spans="1:47" s="2" customFormat="1" ht="12">
      <c r="A150" s="37"/>
      <c r="B150" s="38"/>
      <c r="C150" s="39"/>
      <c r="D150" s="239" t="s">
        <v>191</v>
      </c>
      <c r="E150" s="39"/>
      <c r="F150" s="240" t="s">
        <v>819</v>
      </c>
      <c r="G150" s="39"/>
      <c r="H150" s="39"/>
      <c r="I150" s="241"/>
      <c r="J150" s="39"/>
      <c r="K150" s="39"/>
      <c r="L150" s="43"/>
      <c r="M150" s="242"/>
      <c r="N150" s="243"/>
      <c r="O150" s="90"/>
      <c r="P150" s="90"/>
      <c r="Q150" s="90"/>
      <c r="R150" s="90"/>
      <c r="S150" s="90"/>
      <c r="T150" s="91"/>
      <c r="U150" s="37"/>
      <c r="V150" s="37"/>
      <c r="W150" s="37"/>
      <c r="X150" s="37"/>
      <c r="Y150" s="37"/>
      <c r="Z150" s="37"/>
      <c r="AA150" s="37"/>
      <c r="AB150" s="37"/>
      <c r="AC150" s="37"/>
      <c r="AD150" s="37"/>
      <c r="AE150" s="37"/>
      <c r="AT150" s="16" t="s">
        <v>191</v>
      </c>
      <c r="AU150" s="16" t="s">
        <v>86</v>
      </c>
    </row>
    <row r="151" spans="1:47" s="2" customFormat="1" ht="12">
      <c r="A151" s="37"/>
      <c r="B151" s="38"/>
      <c r="C151" s="39"/>
      <c r="D151" s="244" t="s">
        <v>193</v>
      </c>
      <c r="E151" s="39"/>
      <c r="F151" s="245" t="s">
        <v>820</v>
      </c>
      <c r="G151" s="39"/>
      <c r="H151" s="39"/>
      <c r="I151" s="241"/>
      <c r="J151" s="39"/>
      <c r="K151" s="39"/>
      <c r="L151" s="43"/>
      <c r="M151" s="242"/>
      <c r="N151" s="243"/>
      <c r="O151" s="90"/>
      <c r="P151" s="90"/>
      <c r="Q151" s="90"/>
      <c r="R151" s="90"/>
      <c r="S151" s="90"/>
      <c r="T151" s="91"/>
      <c r="U151" s="37"/>
      <c r="V151" s="37"/>
      <c r="W151" s="37"/>
      <c r="X151" s="37"/>
      <c r="Y151" s="37"/>
      <c r="Z151" s="37"/>
      <c r="AA151" s="37"/>
      <c r="AB151" s="37"/>
      <c r="AC151" s="37"/>
      <c r="AD151" s="37"/>
      <c r="AE151" s="37"/>
      <c r="AT151" s="16" t="s">
        <v>193</v>
      </c>
      <c r="AU151" s="16" t="s">
        <v>86</v>
      </c>
    </row>
    <row r="152" spans="1:51" s="13" customFormat="1" ht="12">
      <c r="A152" s="13"/>
      <c r="B152" s="247"/>
      <c r="C152" s="248"/>
      <c r="D152" s="239" t="s">
        <v>197</v>
      </c>
      <c r="E152" s="249" t="s">
        <v>1</v>
      </c>
      <c r="F152" s="250" t="s">
        <v>862</v>
      </c>
      <c r="G152" s="248"/>
      <c r="H152" s="251">
        <v>133.5</v>
      </c>
      <c r="I152" s="252"/>
      <c r="J152" s="248"/>
      <c r="K152" s="248"/>
      <c r="L152" s="253"/>
      <c r="M152" s="254"/>
      <c r="N152" s="255"/>
      <c r="O152" s="255"/>
      <c r="P152" s="255"/>
      <c r="Q152" s="255"/>
      <c r="R152" s="255"/>
      <c r="S152" s="255"/>
      <c r="T152" s="256"/>
      <c r="U152" s="13"/>
      <c r="V152" s="13"/>
      <c r="W152" s="13"/>
      <c r="X152" s="13"/>
      <c r="Y152" s="13"/>
      <c r="Z152" s="13"/>
      <c r="AA152" s="13"/>
      <c r="AB152" s="13"/>
      <c r="AC152" s="13"/>
      <c r="AD152" s="13"/>
      <c r="AE152" s="13"/>
      <c r="AT152" s="257" t="s">
        <v>197</v>
      </c>
      <c r="AU152" s="257" t="s">
        <v>86</v>
      </c>
      <c r="AV152" s="13" t="s">
        <v>86</v>
      </c>
      <c r="AW152" s="13" t="s">
        <v>32</v>
      </c>
      <c r="AX152" s="13" t="s">
        <v>84</v>
      </c>
      <c r="AY152" s="257" t="s">
        <v>183</v>
      </c>
    </row>
    <row r="153" spans="1:65" s="2" customFormat="1" ht="16.5" customHeight="1">
      <c r="A153" s="37"/>
      <c r="B153" s="38"/>
      <c r="C153" s="269" t="s">
        <v>251</v>
      </c>
      <c r="D153" s="269" t="s">
        <v>304</v>
      </c>
      <c r="E153" s="270" t="s">
        <v>823</v>
      </c>
      <c r="F153" s="271" t="s">
        <v>824</v>
      </c>
      <c r="G153" s="272" t="s">
        <v>126</v>
      </c>
      <c r="H153" s="273">
        <v>133.5</v>
      </c>
      <c r="I153" s="274"/>
      <c r="J153" s="275">
        <f>ROUND(I153*H153,2)</f>
        <v>0</v>
      </c>
      <c r="K153" s="271" t="s">
        <v>1</v>
      </c>
      <c r="L153" s="276"/>
      <c r="M153" s="277" t="s">
        <v>1</v>
      </c>
      <c r="N153" s="278" t="s">
        <v>41</v>
      </c>
      <c r="O153" s="90"/>
      <c r="P153" s="235">
        <f>O153*H153</f>
        <v>0</v>
      </c>
      <c r="Q153" s="235">
        <v>0</v>
      </c>
      <c r="R153" s="235">
        <f>Q153*H153</f>
        <v>0</v>
      </c>
      <c r="S153" s="235">
        <v>0</v>
      </c>
      <c r="T153" s="236">
        <f>S153*H153</f>
        <v>0</v>
      </c>
      <c r="U153" s="37"/>
      <c r="V153" s="37"/>
      <c r="W153" s="37"/>
      <c r="X153" s="37"/>
      <c r="Y153" s="37"/>
      <c r="Z153" s="37"/>
      <c r="AA153" s="37"/>
      <c r="AB153" s="37"/>
      <c r="AC153" s="37"/>
      <c r="AD153" s="37"/>
      <c r="AE153" s="37"/>
      <c r="AR153" s="237" t="s">
        <v>251</v>
      </c>
      <c r="AT153" s="237" t="s">
        <v>304</v>
      </c>
      <c r="AU153" s="237" t="s">
        <v>86</v>
      </c>
      <c r="AY153" s="16" t="s">
        <v>183</v>
      </c>
      <c r="BE153" s="238">
        <f>IF(N153="základní",J153,0)</f>
        <v>0</v>
      </c>
      <c r="BF153" s="238">
        <f>IF(N153="snížená",J153,0)</f>
        <v>0</v>
      </c>
      <c r="BG153" s="238">
        <f>IF(N153="zákl. přenesená",J153,0)</f>
        <v>0</v>
      </c>
      <c r="BH153" s="238">
        <f>IF(N153="sníž. přenesená",J153,0)</f>
        <v>0</v>
      </c>
      <c r="BI153" s="238">
        <f>IF(N153="nulová",J153,0)</f>
        <v>0</v>
      </c>
      <c r="BJ153" s="16" t="s">
        <v>84</v>
      </c>
      <c r="BK153" s="238">
        <f>ROUND(I153*H153,2)</f>
        <v>0</v>
      </c>
      <c r="BL153" s="16" t="s">
        <v>189</v>
      </c>
      <c r="BM153" s="237" t="s">
        <v>885</v>
      </c>
    </row>
    <row r="154" spans="1:47" s="2" customFormat="1" ht="12">
      <c r="A154" s="37"/>
      <c r="B154" s="38"/>
      <c r="C154" s="39"/>
      <c r="D154" s="239" t="s">
        <v>191</v>
      </c>
      <c r="E154" s="39"/>
      <c r="F154" s="240" t="s">
        <v>824</v>
      </c>
      <c r="G154" s="39"/>
      <c r="H154" s="39"/>
      <c r="I154" s="241"/>
      <c r="J154" s="39"/>
      <c r="K154" s="39"/>
      <c r="L154" s="43"/>
      <c r="M154" s="242"/>
      <c r="N154" s="243"/>
      <c r="O154" s="90"/>
      <c r="P154" s="90"/>
      <c r="Q154" s="90"/>
      <c r="R154" s="90"/>
      <c r="S154" s="90"/>
      <c r="T154" s="91"/>
      <c r="U154" s="37"/>
      <c r="V154" s="37"/>
      <c r="W154" s="37"/>
      <c r="X154" s="37"/>
      <c r="Y154" s="37"/>
      <c r="Z154" s="37"/>
      <c r="AA154" s="37"/>
      <c r="AB154" s="37"/>
      <c r="AC154" s="37"/>
      <c r="AD154" s="37"/>
      <c r="AE154" s="37"/>
      <c r="AT154" s="16" t="s">
        <v>191</v>
      </c>
      <c r="AU154" s="16" t="s">
        <v>86</v>
      </c>
    </row>
    <row r="155" spans="1:47" s="2" customFormat="1" ht="12">
      <c r="A155" s="37"/>
      <c r="B155" s="38"/>
      <c r="C155" s="39"/>
      <c r="D155" s="239" t="s">
        <v>309</v>
      </c>
      <c r="E155" s="39"/>
      <c r="F155" s="246" t="s">
        <v>826</v>
      </c>
      <c r="G155" s="39"/>
      <c r="H155" s="39"/>
      <c r="I155" s="241"/>
      <c r="J155" s="39"/>
      <c r="K155" s="39"/>
      <c r="L155" s="43"/>
      <c r="M155" s="242"/>
      <c r="N155" s="243"/>
      <c r="O155" s="90"/>
      <c r="P155" s="90"/>
      <c r="Q155" s="90"/>
      <c r="R155" s="90"/>
      <c r="S155" s="90"/>
      <c r="T155" s="91"/>
      <c r="U155" s="37"/>
      <c r="V155" s="37"/>
      <c r="W155" s="37"/>
      <c r="X155" s="37"/>
      <c r="Y155" s="37"/>
      <c r="Z155" s="37"/>
      <c r="AA155" s="37"/>
      <c r="AB155" s="37"/>
      <c r="AC155" s="37"/>
      <c r="AD155" s="37"/>
      <c r="AE155" s="37"/>
      <c r="AT155" s="16" t="s">
        <v>309</v>
      </c>
      <c r="AU155" s="16" t="s">
        <v>86</v>
      </c>
    </row>
    <row r="156" spans="1:51" s="13" customFormat="1" ht="12">
      <c r="A156" s="13"/>
      <c r="B156" s="247"/>
      <c r="C156" s="248"/>
      <c r="D156" s="239" t="s">
        <v>197</v>
      </c>
      <c r="E156" s="249" t="s">
        <v>1</v>
      </c>
      <c r="F156" s="250" t="s">
        <v>862</v>
      </c>
      <c r="G156" s="248"/>
      <c r="H156" s="251">
        <v>133.5</v>
      </c>
      <c r="I156" s="252"/>
      <c r="J156" s="248"/>
      <c r="K156" s="248"/>
      <c r="L156" s="253"/>
      <c r="M156" s="254"/>
      <c r="N156" s="255"/>
      <c r="O156" s="255"/>
      <c r="P156" s="255"/>
      <c r="Q156" s="255"/>
      <c r="R156" s="255"/>
      <c r="S156" s="255"/>
      <c r="T156" s="256"/>
      <c r="U156" s="13"/>
      <c r="V156" s="13"/>
      <c r="W156" s="13"/>
      <c r="X156" s="13"/>
      <c r="Y156" s="13"/>
      <c r="Z156" s="13"/>
      <c r="AA156" s="13"/>
      <c r="AB156" s="13"/>
      <c r="AC156" s="13"/>
      <c r="AD156" s="13"/>
      <c r="AE156" s="13"/>
      <c r="AT156" s="257" t="s">
        <v>197</v>
      </c>
      <c r="AU156" s="257" t="s">
        <v>86</v>
      </c>
      <c r="AV156" s="13" t="s">
        <v>86</v>
      </c>
      <c r="AW156" s="13" t="s">
        <v>32</v>
      </c>
      <c r="AX156" s="13" t="s">
        <v>84</v>
      </c>
      <c r="AY156" s="257" t="s">
        <v>183</v>
      </c>
    </row>
    <row r="157" spans="1:65" s="2" customFormat="1" ht="24.15" customHeight="1">
      <c r="A157" s="37"/>
      <c r="B157" s="38"/>
      <c r="C157" s="226" t="s">
        <v>258</v>
      </c>
      <c r="D157" s="226" t="s">
        <v>185</v>
      </c>
      <c r="E157" s="227" t="s">
        <v>833</v>
      </c>
      <c r="F157" s="228" t="s">
        <v>834</v>
      </c>
      <c r="G157" s="229" t="s">
        <v>402</v>
      </c>
      <c r="H157" s="230">
        <v>0.086</v>
      </c>
      <c r="I157" s="231"/>
      <c r="J157" s="232">
        <f>ROUND(I157*H157,2)</f>
        <v>0</v>
      </c>
      <c r="K157" s="228" t="s">
        <v>188</v>
      </c>
      <c r="L157" s="43"/>
      <c r="M157" s="233" t="s">
        <v>1</v>
      </c>
      <c r="N157" s="234" t="s">
        <v>41</v>
      </c>
      <c r="O157" s="90"/>
      <c r="P157" s="235">
        <f>O157*H157</f>
        <v>0</v>
      </c>
      <c r="Q157" s="235">
        <v>0</v>
      </c>
      <c r="R157" s="235">
        <f>Q157*H157</f>
        <v>0</v>
      </c>
      <c r="S157" s="235">
        <v>0</v>
      </c>
      <c r="T157" s="236">
        <f>S157*H157</f>
        <v>0</v>
      </c>
      <c r="U157" s="37"/>
      <c r="V157" s="37"/>
      <c r="W157" s="37"/>
      <c r="X157" s="37"/>
      <c r="Y157" s="37"/>
      <c r="Z157" s="37"/>
      <c r="AA157" s="37"/>
      <c r="AB157" s="37"/>
      <c r="AC157" s="37"/>
      <c r="AD157" s="37"/>
      <c r="AE157" s="37"/>
      <c r="AR157" s="237" t="s">
        <v>189</v>
      </c>
      <c r="AT157" s="237" t="s">
        <v>185</v>
      </c>
      <c r="AU157" s="237" t="s">
        <v>86</v>
      </c>
      <c r="AY157" s="16" t="s">
        <v>183</v>
      </c>
      <c r="BE157" s="238">
        <f>IF(N157="základní",J157,0)</f>
        <v>0</v>
      </c>
      <c r="BF157" s="238">
        <f>IF(N157="snížená",J157,0)</f>
        <v>0</v>
      </c>
      <c r="BG157" s="238">
        <f>IF(N157="zákl. přenesená",J157,0)</f>
        <v>0</v>
      </c>
      <c r="BH157" s="238">
        <f>IF(N157="sníž. přenesená",J157,0)</f>
        <v>0</v>
      </c>
      <c r="BI157" s="238">
        <f>IF(N157="nulová",J157,0)</f>
        <v>0</v>
      </c>
      <c r="BJ157" s="16" t="s">
        <v>84</v>
      </c>
      <c r="BK157" s="238">
        <f>ROUND(I157*H157,2)</f>
        <v>0</v>
      </c>
      <c r="BL157" s="16" t="s">
        <v>189</v>
      </c>
      <c r="BM157" s="237" t="s">
        <v>886</v>
      </c>
    </row>
    <row r="158" spans="1:47" s="2" customFormat="1" ht="12">
      <c r="A158" s="37"/>
      <c r="B158" s="38"/>
      <c r="C158" s="39"/>
      <c r="D158" s="239" t="s">
        <v>191</v>
      </c>
      <c r="E158" s="39"/>
      <c r="F158" s="240" t="s">
        <v>836</v>
      </c>
      <c r="G158" s="39"/>
      <c r="H158" s="39"/>
      <c r="I158" s="241"/>
      <c r="J158" s="39"/>
      <c r="K158" s="39"/>
      <c r="L158" s="43"/>
      <c r="M158" s="242"/>
      <c r="N158" s="243"/>
      <c r="O158" s="90"/>
      <c r="P158" s="90"/>
      <c r="Q158" s="90"/>
      <c r="R158" s="90"/>
      <c r="S158" s="90"/>
      <c r="T158" s="91"/>
      <c r="U158" s="37"/>
      <c r="V158" s="37"/>
      <c r="W158" s="37"/>
      <c r="X158" s="37"/>
      <c r="Y158" s="37"/>
      <c r="Z158" s="37"/>
      <c r="AA158" s="37"/>
      <c r="AB158" s="37"/>
      <c r="AC158" s="37"/>
      <c r="AD158" s="37"/>
      <c r="AE158" s="37"/>
      <c r="AT158" s="16" t="s">
        <v>191</v>
      </c>
      <c r="AU158" s="16" t="s">
        <v>86</v>
      </c>
    </row>
    <row r="159" spans="1:47" s="2" customFormat="1" ht="12">
      <c r="A159" s="37"/>
      <c r="B159" s="38"/>
      <c r="C159" s="39"/>
      <c r="D159" s="244" t="s">
        <v>193</v>
      </c>
      <c r="E159" s="39"/>
      <c r="F159" s="245" t="s">
        <v>837</v>
      </c>
      <c r="G159" s="39"/>
      <c r="H159" s="39"/>
      <c r="I159" s="241"/>
      <c r="J159" s="39"/>
      <c r="K159" s="39"/>
      <c r="L159" s="43"/>
      <c r="M159" s="279"/>
      <c r="N159" s="280"/>
      <c r="O159" s="281"/>
      <c r="P159" s="281"/>
      <c r="Q159" s="281"/>
      <c r="R159" s="281"/>
      <c r="S159" s="281"/>
      <c r="T159" s="282"/>
      <c r="U159" s="37"/>
      <c r="V159" s="37"/>
      <c r="W159" s="37"/>
      <c r="X159" s="37"/>
      <c r="Y159" s="37"/>
      <c r="Z159" s="37"/>
      <c r="AA159" s="37"/>
      <c r="AB159" s="37"/>
      <c r="AC159" s="37"/>
      <c r="AD159" s="37"/>
      <c r="AE159" s="37"/>
      <c r="AT159" s="16" t="s">
        <v>193</v>
      </c>
      <c r="AU159" s="16" t="s">
        <v>86</v>
      </c>
    </row>
    <row r="160" spans="1:31" s="2" customFormat="1" ht="6.95" customHeight="1">
      <c r="A160" s="37"/>
      <c r="B160" s="65"/>
      <c r="C160" s="66"/>
      <c r="D160" s="66"/>
      <c r="E160" s="66"/>
      <c r="F160" s="66"/>
      <c r="G160" s="66"/>
      <c r="H160" s="66"/>
      <c r="I160" s="66"/>
      <c r="J160" s="66"/>
      <c r="K160" s="66"/>
      <c r="L160" s="43"/>
      <c r="M160" s="37"/>
      <c r="O160" s="37"/>
      <c r="P160" s="37"/>
      <c r="Q160" s="37"/>
      <c r="R160" s="37"/>
      <c r="S160" s="37"/>
      <c r="T160" s="37"/>
      <c r="U160" s="37"/>
      <c r="V160" s="37"/>
      <c r="W160" s="37"/>
      <c r="X160" s="37"/>
      <c r="Y160" s="37"/>
      <c r="Z160" s="37"/>
      <c r="AA160" s="37"/>
      <c r="AB160" s="37"/>
      <c r="AC160" s="37"/>
      <c r="AD160" s="37"/>
      <c r="AE160" s="37"/>
    </row>
  </sheetData>
  <sheetProtection password="CDA2" sheet="1" objects="1" scenarios="1" formatColumns="0" formatRows="0" autoFilter="0"/>
  <autoFilter ref="C121:K159"/>
  <mergeCells count="12">
    <mergeCell ref="E7:H7"/>
    <mergeCell ref="E9:H9"/>
    <mergeCell ref="E11:H11"/>
    <mergeCell ref="E20:H20"/>
    <mergeCell ref="E29:H29"/>
    <mergeCell ref="E85:H85"/>
    <mergeCell ref="E87:H87"/>
    <mergeCell ref="E89:H89"/>
    <mergeCell ref="E110:H110"/>
    <mergeCell ref="E112:H112"/>
    <mergeCell ref="E114:H114"/>
    <mergeCell ref="L2:V2"/>
  </mergeCells>
  <hyperlinks>
    <hyperlink ref="F127" r:id="rId1" display="https://podminky.urs.cz/item/CS_URS_2022_02/184215133"/>
    <hyperlink ref="F141" r:id="rId2" display="https://podminky.urs.cz/item/CS_URS_2022_02/184852321"/>
    <hyperlink ref="F146" r:id="rId3" display="https://podminky.urs.cz/item/CS_URS_2022_02/184911111"/>
    <hyperlink ref="F151" r:id="rId4" display="https://podminky.urs.cz/item/CS_URS_2022_02/185804311"/>
    <hyperlink ref="F159" r:id="rId5" display="https://podminky.urs.cz/item/CS_URS_2022_02/9982313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3.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123</v>
      </c>
    </row>
    <row r="3" spans="2:46" s="1" customFormat="1" ht="6.95" customHeight="1">
      <c r="B3" s="146"/>
      <c r="C3" s="147"/>
      <c r="D3" s="147"/>
      <c r="E3" s="147"/>
      <c r="F3" s="147"/>
      <c r="G3" s="147"/>
      <c r="H3" s="147"/>
      <c r="I3" s="147"/>
      <c r="J3" s="147"/>
      <c r="K3" s="147"/>
      <c r="L3" s="19"/>
      <c r="AT3" s="16" t="s">
        <v>86</v>
      </c>
    </row>
    <row r="4" spans="2:46" s="1" customFormat="1" ht="24.95" customHeight="1">
      <c r="B4" s="19"/>
      <c r="D4" s="148" t="s">
        <v>131</v>
      </c>
      <c r="L4" s="19"/>
      <c r="M4" s="149" t="s">
        <v>10</v>
      </c>
      <c r="AT4" s="16" t="s">
        <v>4</v>
      </c>
    </row>
    <row r="5" spans="2:12" s="1" customFormat="1" ht="6.95" customHeight="1">
      <c r="B5" s="19"/>
      <c r="L5" s="19"/>
    </row>
    <row r="6" spans="2:12" s="1" customFormat="1" ht="12" customHeight="1">
      <c r="B6" s="19"/>
      <c r="D6" s="150" t="s">
        <v>16</v>
      </c>
      <c r="L6" s="19"/>
    </row>
    <row r="7" spans="2:12" s="1" customFormat="1" ht="16.5" customHeight="1">
      <c r="B7" s="19"/>
      <c r="E7" s="151" t="str">
        <f>'Rekapitulace stavby'!K6</f>
        <v>Biocentrum Na Dvorských v k.ú. Vrbátky</v>
      </c>
      <c r="F7" s="150"/>
      <c r="G7" s="150"/>
      <c r="H7" s="150"/>
      <c r="L7" s="19"/>
    </row>
    <row r="8" spans="1:31" s="2" customFormat="1" ht="12" customHeight="1">
      <c r="A8" s="37"/>
      <c r="B8" s="43"/>
      <c r="C8" s="37"/>
      <c r="D8" s="150" t="s">
        <v>145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52" t="s">
        <v>887</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50" t="s">
        <v>18</v>
      </c>
      <c r="E11" s="37"/>
      <c r="F11" s="140" t="s">
        <v>1</v>
      </c>
      <c r="G11" s="37"/>
      <c r="H11" s="37"/>
      <c r="I11" s="150" t="s">
        <v>19</v>
      </c>
      <c r="J11" s="140" t="s">
        <v>1</v>
      </c>
      <c r="K11" s="37"/>
      <c r="L11" s="62"/>
      <c r="S11" s="37"/>
      <c r="T11" s="37"/>
      <c r="U11" s="37"/>
      <c r="V11" s="37"/>
      <c r="W11" s="37"/>
      <c r="X11" s="37"/>
      <c r="Y11" s="37"/>
      <c r="Z11" s="37"/>
      <c r="AA11" s="37"/>
      <c r="AB11" s="37"/>
      <c r="AC11" s="37"/>
      <c r="AD11" s="37"/>
      <c r="AE11" s="37"/>
    </row>
    <row r="12" spans="1:31" s="2" customFormat="1" ht="12" customHeight="1">
      <c r="A12" s="37"/>
      <c r="B12" s="43"/>
      <c r="C12" s="37"/>
      <c r="D12" s="150" t="s">
        <v>20</v>
      </c>
      <c r="E12" s="37"/>
      <c r="F12" s="140" t="s">
        <v>21</v>
      </c>
      <c r="G12" s="37"/>
      <c r="H12" s="37"/>
      <c r="I12" s="150" t="s">
        <v>22</v>
      </c>
      <c r="J12" s="153" t="str">
        <f>'Rekapitulace stavby'!AN8</f>
        <v>12. 1. 2021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50" t="s">
        <v>24</v>
      </c>
      <c r="E14" s="37"/>
      <c r="F14" s="37"/>
      <c r="G14" s="37"/>
      <c r="H14" s="37"/>
      <c r="I14" s="150" t="s">
        <v>25</v>
      </c>
      <c r="J14" s="140"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0" t="s">
        <v>26</v>
      </c>
      <c r="F15" s="37"/>
      <c r="G15" s="37"/>
      <c r="H15" s="37"/>
      <c r="I15" s="150" t="s">
        <v>27</v>
      </c>
      <c r="J15" s="140"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50" t="s">
        <v>28</v>
      </c>
      <c r="E17" s="37"/>
      <c r="F17" s="37"/>
      <c r="G17" s="37"/>
      <c r="H17" s="37"/>
      <c r="I17" s="150"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0"/>
      <c r="G18" s="140"/>
      <c r="H18" s="140"/>
      <c r="I18" s="150"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50" t="s">
        <v>30</v>
      </c>
      <c r="E20" s="37"/>
      <c r="F20" s="37"/>
      <c r="G20" s="37"/>
      <c r="H20" s="37"/>
      <c r="I20" s="150" t="s">
        <v>25</v>
      </c>
      <c r="J20" s="140"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0" t="str">
        <f>IF('Rekapitulace stavby'!E17="","",'Rekapitulace stavby'!E17)</f>
        <v xml:space="preserve"> </v>
      </c>
      <c r="F21" s="37"/>
      <c r="G21" s="37"/>
      <c r="H21" s="37"/>
      <c r="I21" s="150" t="s">
        <v>27</v>
      </c>
      <c r="J21" s="140"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50" t="s">
        <v>33</v>
      </c>
      <c r="E23" s="37"/>
      <c r="F23" s="37"/>
      <c r="G23" s="37"/>
      <c r="H23" s="37"/>
      <c r="I23" s="150" t="s">
        <v>25</v>
      </c>
      <c r="J23" s="140" t="s">
        <v>1</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0" t="s">
        <v>34</v>
      </c>
      <c r="F24" s="37"/>
      <c r="G24" s="37"/>
      <c r="H24" s="37"/>
      <c r="I24" s="150" t="s">
        <v>27</v>
      </c>
      <c r="J24" s="140" t="s">
        <v>1</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50" t="s">
        <v>35</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54"/>
      <c r="B27" s="155"/>
      <c r="C27" s="154"/>
      <c r="D27" s="154"/>
      <c r="E27" s="156" t="s">
        <v>1</v>
      </c>
      <c r="F27" s="156"/>
      <c r="G27" s="156"/>
      <c r="H27" s="156"/>
      <c r="I27" s="154"/>
      <c r="J27" s="154"/>
      <c r="K27" s="154"/>
      <c r="L27" s="157"/>
      <c r="S27" s="154"/>
      <c r="T27" s="154"/>
      <c r="U27" s="154"/>
      <c r="V27" s="154"/>
      <c r="W27" s="154"/>
      <c r="X27" s="154"/>
      <c r="Y27" s="154"/>
      <c r="Z27" s="154"/>
      <c r="AA27" s="154"/>
      <c r="AB27" s="154"/>
      <c r="AC27" s="154"/>
      <c r="AD27" s="154"/>
      <c r="AE27" s="15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58"/>
      <c r="E29" s="158"/>
      <c r="F29" s="158"/>
      <c r="G29" s="158"/>
      <c r="H29" s="158"/>
      <c r="I29" s="158"/>
      <c r="J29" s="158"/>
      <c r="K29" s="158"/>
      <c r="L29" s="62"/>
      <c r="S29" s="37"/>
      <c r="T29" s="37"/>
      <c r="U29" s="37"/>
      <c r="V29" s="37"/>
      <c r="W29" s="37"/>
      <c r="X29" s="37"/>
      <c r="Y29" s="37"/>
      <c r="Z29" s="37"/>
      <c r="AA29" s="37"/>
      <c r="AB29" s="37"/>
      <c r="AC29" s="37"/>
      <c r="AD29" s="37"/>
      <c r="AE29" s="37"/>
    </row>
    <row r="30" spans="1:31" s="2" customFormat="1" ht="25.4" customHeight="1">
      <c r="A30" s="37"/>
      <c r="B30" s="43"/>
      <c r="C30" s="37"/>
      <c r="D30" s="159" t="s">
        <v>36</v>
      </c>
      <c r="E30" s="37"/>
      <c r="F30" s="37"/>
      <c r="G30" s="37"/>
      <c r="H30" s="37"/>
      <c r="I30" s="37"/>
      <c r="J30" s="160">
        <f>ROUND(J118,2)</f>
        <v>0</v>
      </c>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61" t="s">
        <v>38</v>
      </c>
      <c r="G32" s="37"/>
      <c r="H32" s="37"/>
      <c r="I32" s="161" t="s">
        <v>37</v>
      </c>
      <c r="J32" s="161" t="s">
        <v>39</v>
      </c>
      <c r="K32" s="37"/>
      <c r="L32" s="62"/>
      <c r="S32" s="37"/>
      <c r="T32" s="37"/>
      <c r="U32" s="37"/>
      <c r="V32" s="37"/>
      <c r="W32" s="37"/>
      <c r="X32" s="37"/>
      <c r="Y32" s="37"/>
      <c r="Z32" s="37"/>
      <c r="AA32" s="37"/>
      <c r="AB32" s="37"/>
      <c r="AC32" s="37"/>
      <c r="AD32" s="37"/>
      <c r="AE32" s="37"/>
    </row>
    <row r="33" spans="1:31" s="2" customFormat="1" ht="14.4" customHeight="1">
      <c r="A33" s="37"/>
      <c r="B33" s="43"/>
      <c r="C33" s="37"/>
      <c r="D33" s="162" t="s">
        <v>40</v>
      </c>
      <c r="E33" s="150" t="s">
        <v>41</v>
      </c>
      <c r="F33" s="163">
        <f>ROUND((SUM(BE118:BE159)),2)</f>
        <v>0</v>
      </c>
      <c r="G33" s="37"/>
      <c r="H33" s="37"/>
      <c r="I33" s="164">
        <v>0.21</v>
      </c>
      <c r="J33" s="163">
        <f>ROUND(((SUM(BE118:BE159))*I33),2)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50" t="s">
        <v>42</v>
      </c>
      <c r="F34" s="163">
        <f>ROUND((SUM(BF118:BF159)),2)</f>
        <v>0</v>
      </c>
      <c r="G34" s="37"/>
      <c r="H34" s="37"/>
      <c r="I34" s="164">
        <v>0.15</v>
      </c>
      <c r="J34" s="163">
        <f>ROUND(((SUM(BF118:BF159))*I34),2)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50" t="s">
        <v>43</v>
      </c>
      <c r="F35" s="163">
        <f>ROUND((SUM(BG118:BG159)),2)</f>
        <v>0</v>
      </c>
      <c r="G35" s="37"/>
      <c r="H35" s="37"/>
      <c r="I35" s="164">
        <v>0.21</v>
      </c>
      <c r="J35" s="16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50" t="s">
        <v>44</v>
      </c>
      <c r="F36" s="163">
        <f>ROUND((SUM(BH118:BH159)),2)</f>
        <v>0</v>
      </c>
      <c r="G36" s="37"/>
      <c r="H36" s="37"/>
      <c r="I36" s="164">
        <v>0.15</v>
      </c>
      <c r="J36" s="16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45</v>
      </c>
      <c r="F37" s="163">
        <f>ROUND((SUM(BI118:BI159)),2)</f>
        <v>0</v>
      </c>
      <c r="G37" s="37"/>
      <c r="H37" s="37"/>
      <c r="I37" s="164">
        <v>0</v>
      </c>
      <c r="J37" s="16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65"/>
      <c r="D39" s="166" t="s">
        <v>46</v>
      </c>
      <c r="E39" s="167"/>
      <c r="F39" s="167"/>
      <c r="G39" s="168" t="s">
        <v>47</v>
      </c>
      <c r="H39" s="169" t="s">
        <v>48</v>
      </c>
      <c r="I39" s="167"/>
      <c r="J39" s="170">
        <f>SUM(J30:J37)</f>
        <v>0</v>
      </c>
      <c r="K39" s="17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hidden="1">
      <c r="A86" s="37"/>
      <c r="B86" s="38"/>
      <c r="C86" s="31" t="s">
        <v>145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hidden="1">
      <c r="A87" s="37"/>
      <c r="B87" s="38"/>
      <c r="C87" s="39"/>
      <c r="D87" s="39"/>
      <c r="E87" s="75" t="str">
        <f>E9</f>
        <v>19070-10XR-PA-09 - VRN</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hidden="1">
      <c r="A89" s="37"/>
      <c r="B89" s="38"/>
      <c r="C89" s="31" t="s">
        <v>20</v>
      </c>
      <c r="D89" s="39"/>
      <c r="E89" s="39"/>
      <c r="F89" s="26" t="str">
        <f>F12</f>
        <v>k.ú. Vrbátky</v>
      </c>
      <c r="G89" s="39"/>
      <c r="H89" s="39"/>
      <c r="I89" s="31" t="s">
        <v>22</v>
      </c>
      <c r="J89" s="78" t="str">
        <f>IF(J12="","",J12)</f>
        <v>12. 1. 2021</v>
      </c>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hidden="1">
      <c r="A91" s="37"/>
      <c r="B91" s="38"/>
      <c r="C91" s="31" t="s">
        <v>24</v>
      </c>
      <c r="D91" s="39"/>
      <c r="E91" s="39"/>
      <c r="F91" s="26" t="str">
        <f>E15</f>
        <v>Obec Vrbátky</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hidden="1">
      <c r="A92" s="37"/>
      <c r="B92" s="38"/>
      <c r="C92" s="31" t="s">
        <v>28</v>
      </c>
      <c r="D92" s="39"/>
      <c r="E92" s="39"/>
      <c r="F92" s="26" t="str">
        <f>IF(E18="","",E18)</f>
        <v>Vyplň údaj</v>
      </c>
      <c r="G92" s="39"/>
      <c r="H92" s="39"/>
      <c r="I92" s="31" t="s">
        <v>33</v>
      </c>
      <c r="J92" s="35" t="str">
        <f>E24</f>
        <v>Ing. Alena Petříková</v>
      </c>
      <c r="K92" s="39"/>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hidden="1">
      <c r="A94" s="37"/>
      <c r="B94" s="38"/>
      <c r="C94" s="184" t="s">
        <v>160</v>
      </c>
      <c r="D94" s="185"/>
      <c r="E94" s="185"/>
      <c r="F94" s="185"/>
      <c r="G94" s="185"/>
      <c r="H94" s="185"/>
      <c r="I94" s="185"/>
      <c r="J94" s="186" t="s">
        <v>161</v>
      </c>
      <c r="K94" s="185"/>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hidden="1">
      <c r="A96" s="37"/>
      <c r="B96" s="38"/>
      <c r="C96" s="187" t="s">
        <v>162</v>
      </c>
      <c r="D96" s="39"/>
      <c r="E96" s="39"/>
      <c r="F96" s="39"/>
      <c r="G96" s="39"/>
      <c r="H96" s="39"/>
      <c r="I96" s="39"/>
      <c r="J96" s="109">
        <f>J118</f>
        <v>0</v>
      </c>
      <c r="K96" s="39"/>
      <c r="L96" s="62"/>
      <c r="S96" s="37"/>
      <c r="T96" s="37"/>
      <c r="U96" s="37"/>
      <c r="V96" s="37"/>
      <c r="W96" s="37"/>
      <c r="X96" s="37"/>
      <c r="Y96" s="37"/>
      <c r="Z96" s="37"/>
      <c r="AA96" s="37"/>
      <c r="AB96" s="37"/>
      <c r="AC96" s="37"/>
      <c r="AD96" s="37"/>
      <c r="AE96" s="37"/>
      <c r="AU96" s="16" t="s">
        <v>163</v>
      </c>
    </row>
    <row r="97" spans="1:31" s="9" customFormat="1" ht="24.95" customHeight="1" hidden="1">
      <c r="A97" s="9"/>
      <c r="B97" s="188"/>
      <c r="C97" s="189"/>
      <c r="D97" s="190" t="s">
        <v>164</v>
      </c>
      <c r="E97" s="191"/>
      <c r="F97" s="191"/>
      <c r="G97" s="191"/>
      <c r="H97" s="191"/>
      <c r="I97" s="191"/>
      <c r="J97" s="192">
        <f>J119</f>
        <v>0</v>
      </c>
      <c r="K97" s="189"/>
      <c r="L97" s="193"/>
      <c r="S97" s="9"/>
      <c r="T97" s="9"/>
      <c r="U97" s="9"/>
      <c r="V97" s="9"/>
      <c r="W97" s="9"/>
      <c r="X97" s="9"/>
      <c r="Y97" s="9"/>
      <c r="Z97" s="9"/>
      <c r="AA97" s="9"/>
      <c r="AB97" s="9"/>
      <c r="AC97" s="9"/>
      <c r="AD97" s="9"/>
      <c r="AE97" s="9"/>
    </row>
    <row r="98" spans="1:31" s="9" customFormat="1" ht="24.95" customHeight="1" hidden="1">
      <c r="A98" s="9"/>
      <c r="B98" s="188"/>
      <c r="C98" s="189"/>
      <c r="D98" s="190" t="s">
        <v>888</v>
      </c>
      <c r="E98" s="191"/>
      <c r="F98" s="191"/>
      <c r="G98" s="191"/>
      <c r="H98" s="191"/>
      <c r="I98" s="191"/>
      <c r="J98" s="192">
        <f>J120</f>
        <v>0</v>
      </c>
      <c r="K98" s="189"/>
      <c r="L98" s="193"/>
      <c r="S98" s="9"/>
      <c r="T98" s="9"/>
      <c r="U98" s="9"/>
      <c r="V98" s="9"/>
      <c r="W98" s="9"/>
      <c r="X98" s="9"/>
      <c r="Y98" s="9"/>
      <c r="Z98" s="9"/>
      <c r="AA98" s="9"/>
      <c r="AB98" s="9"/>
      <c r="AC98" s="9"/>
      <c r="AD98" s="9"/>
      <c r="AE98" s="9"/>
    </row>
    <row r="99" spans="1:31" s="2" customFormat="1" ht="21.8" customHeight="1" hidden="1">
      <c r="A99" s="37"/>
      <c r="B99" s="38"/>
      <c r="C99" s="39"/>
      <c r="D99" s="39"/>
      <c r="E99" s="39"/>
      <c r="F99" s="39"/>
      <c r="G99" s="39"/>
      <c r="H99" s="39"/>
      <c r="I99" s="39"/>
      <c r="J99" s="39"/>
      <c r="K99" s="39"/>
      <c r="L99" s="62"/>
      <c r="S99" s="37"/>
      <c r="T99" s="37"/>
      <c r="U99" s="37"/>
      <c r="V99" s="37"/>
      <c r="W99" s="37"/>
      <c r="X99" s="37"/>
      <c r="Y99" s="37"/>
      <c r="Z99" s="37"/>
      <c r="AA99" s="37"/>
      <c r="AB99" s="37"/>
      <c r="AC99" s="37"/>
      <c r="AD99" s="37"/>
      <c r="AE99" s="37"/>
    </row>
    <row r="100" spans="1:31" s="2" customFormat="1" ht="6.95" customHeight="1" hidden="1">
      <c r="A100" s="37"/>
      <c r="B100" s="65"/>
      <c r="C100" s="66"/>
      <c r="D100" s="66"/>
      <c r="E100" s="66"/>
      <c r="F100" s="66"/>
      <c r="G100" s="66"/>
      <c r="H100" s="66"/>
      <c r="I100" s="66"/>
      <c r="J100" s="66"/>
      <c r="K100" s="66"/>
      <c r="L100" s="62"/>
      <c r="S100" s="37"/>
      <c r="T100" s="37"/>
      <c r="U100" s="37"/>
      <c r="V100" s="37"/>
      <c r="W100" s="37"/>
      <c r="X100" s="37"/>
      <c r="Y100" s="37"/>
      <c r="Z100" s="37"/>
      <c r="AA100" s="37"/>
      <c r="AB100" s="37"/>
      <c r="AC100" s="37"/>
      <c r="AD100" s="37"/>
      <c r="AE100" s="37"/>
    </row>
    <row r="101" ht="12" hidden="1"/>
    <row r="102" ht="12" hidden="1"/>
    <row r="103" ht="12" hidden="1"/>
    <row r="104" spans="1:31" s="2" customFormat="1" ht="6.95" customHeight="1">
      <c r="A104" s="37"/>
      <c r="B104" s="67"/>
      <c r="C104" s="68"/>
      <c r="D104" s="68"/>
      <c r="E104" s="68"/>
      <c r="F104" s="68"/>
      <c r="G104" s="68"/>
      <c r="H104" s="68"/>
      <c r="I104" s="68"/>
      <c r="J104" s="68"/>
      <c r="K104" s="68"/>
      <c r="L104" s="62"/>
      <c r="S104" s="37"/>
      <c r="T104" s="37"/>
      <c r="U104" s="37"/>
      <c r="V104" s="37"/>
      <c r="W104" s="37"/>
      <c r="X104" s="37"/>
      <c r="Y104" s="37"/>
      <c r="Z104" s="37"/>
      <c r="AA104" s="37"/>
      <c r="AB104" s="37"/>
      <c r="AC104" s="37"/>
      <c r="AD104" s="37"/>
      <c r="AE104" s="37"/>
    </row>
    <row r="105" spans="1:31" s="2" customFormat="1" ht="24.95" customHeight="1">
      <c r="A105" s="37"/>
      <c r="B105" s="38"/>
      <c r="C105" s="22" t="s">
        <v>168</v>
      </c>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pans="1:31" s="2" customFormat="1" ht="6.95" customHeight="1">
      <c r="A106" s="37"/>
      <c r="B106" s="38"/>
      <c r="C106" s="39"/>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12" customHeight="1">
      <c r="A107" s="37"/>
      <c r="B107" s="38"/>
      <c r="C107" s="31" t="s">
        <v>16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16.5" customHeight="1">
      <c r="A108" s="37"/>
      <c r="B108" s="38"/>
      <c r="C108" s="39"/>
      <c r="D108" s="39"/>
      <c r="E108" s="183" t="str">
        <f>E7</f>
        <v>Biocentrum Na Dvorských v k.ú. Vrbátky</v>
      </c>
      <c r="F108" s="31"/>
      <c r="G108" s="31"/>
      <c r="H108" s="31"/>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145</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75" t="str">
        <f>E9</f>
        <v>19070-10XR-PA-09 - VRN</v>
      </c>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6.95" customHeight="1">
      <c r="A111" s="37"/>
      <c r="B111" s="38"/>
      <c r="C111" s="39"/>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2" customHeight="1">
      <c r="A112" s="37"/>
      <c r="B112" s="38"/>
      <c r="C112" s="31" t="s">
        <v>20</v>
      </c>
      <c r="D112" s="39"/>
      <c r="E112" s="39"/>
      <c r="F112" s="26" t="str">
        <f>F12</f>
        <v>k.ú. Vrbátky</v>
      </c>
      <c r="G112" s="39"/>
      <c r="H112" s="39"/>
      <c r="I112" s="31" t="s">
        <v>22</v>
      </c>
      <c r="J112" s="78" t="str">
        <f>IF(J12="","",J12)</f>
        <v>12. 1. 2021</v>
      </c>
      <c r="K112" s="39"/>
      <c r="L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5.15" customHeight="1">
      <c r="A114" s="37"/>
      <c r="B114" s="38"/>
      <c r="C114" s="31" t="s">
        <v>24</v>
      </c>
      <c r="D114" s="39"/>
      <c r="E114" s="39"/>
      <c r="F114" s="26" t="str">
        <f>E15</f>
        <v>Obec Vrbátky</v>
      </c>
      <c r="G114" s="39"/>
      <c r="H114" s="39"/>
      <c r="I114" s="31" t="s">
        <v>30</v>
      </c>
      <c r="J114" s="35" t="str">
        <f>E21</f>
        <v xml:space="preserve"> </v>
      </c>
      <c r="K114" s="39"/>
      <c r="L114" s="62"/>
      <c r="S114" s="37"/>
      <c r="T114" s="37"/>
      <c r="U114" s="37"/>
      <c r="V114" s="37"/>
      <c r="W114" s="37"/>
      <c r="X114" s="37"/>
      <c r="Y114" s="37"/>
      <c r="Z114" s="37"/>
      <c r="AA114" s="37"/>
      <c r="AB114" s="37"/>
      <c r="AC114" s="37"/>
      <c r="AD114" s="37"/>
      <c r="AE114" s="37"/>
    </row>
    <row r="115" spans="1:31" s="2" customFormat="1" ht="15.15" customHeight="1">
      <c r="A115" s="37"/>
      <c r="B115" s="38"/>
      <c r="C115" s="31" t="s">
        <v>28</v>
      </c>
      <c r="D115" s="39"/>
      <c r="E115" s="39"/>
      <c r="F115" s="26" t="str">
        <f>IF(E18="","",E18)</f>
        <v>Vyplň údaj</v>
      </c>
      <c r="G115" s="39"/>
      <c r="H115" s="39"/>
      <c r="I115" s="31" t="s">
        <v>33</v>
      </c>
      <c r="J115" s="35" t="str">
        <f>E24</f>
        <v>Ing. Alena Petříková</v>
      </c>
      <c r="K115" s="39"/>
      <c r="L115" s="62"/>
      <c r="S115" s="37"/>
      <c r="T115" s="37"/>
      <c r="U115" s="37"/>
      <c r="V115" s="37"/>
      <c r="W115" s="37"/>
      <c r="X115" s="37"/>
      <c r="Y115" s="37"/>
      <c r="Z115" s="37"/>
      <c r="AA115" s="37"/>
      <c r="AB115" s="37"/>
      <c r="AC115" s="37"/>
      <c r="AD115" s="37"/>
      <c r="AE115" s="37"/>
    </row>
    <row r="116" spans="1:31" s="2" customFormat="1" ht="10.3"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11" customFormat="1" ht="29.25" customHeight="1">
      <c r="A117" s="199"/>
      <c r="B117" s="200"/>
      <c r="C117" s="201" t="s">
        <v>169</v>
      </c>
      <c r="D117" s="202" t="s">
        <v>61</v>
      </c>
      <c r="E117" s="202" t="s">
        <v>57</v>
      </c>
      <c r="F117" s="202" t="s">
        <v>58</v>
      </c>
      <c r="G117" s="202" t="s">
        <v>170</v>
      </c>
      <c r="H117" s="202" t="s">
        <v>171</v>
      </c>
      <c r="I117" s="202" t="s">
        <v>172</v>
      </c>
      <c r="J117" s="202" t="s">
        <v>161</v>
      </c>
      <c r="K117" s="203" t="s">
        <v>173</v>
      </c>
      <c r="L117" s="204"/>
      <c r="M117" s="99" t="s">
        <v>1</v>
      </c>
      <c r="N117" s="100" t="s">
        <v>40</v>
      </c>
      <c r="O117" s="100" t="s">
        <v>174</v>
      </c>
      <c r="P117" s="100" t="s">
        <v>175</v>
      </c>
      <c r="Q117" s="100" t="s">
        <v>176</v>
      </c>
      <c r="R117" s="100" t="s">
        <v>177</v>
      </c>
      <c r="S117" s="100" t="s">
        <v>178</v>
      </c>
      <c r="T117" s="101" t="s">
        <v>179</v>
      </c>
      <c r="U117" s="199"/>
      <c r="V117" s="199"/>
      <c r="W117" s="199"/>
      <c r="X117" s="199"/>
      <c r="Y117" s="199"/>
      <c r="Z117" s="199"/>
      <c r="AA117" s="199"/>
      <c r="AB117" s="199"/>
      <c r="AC117" s="199"/>
      <c r="AD117" s="199"/>
      <c r="AE117" s="199"/>
    </row>
    <row r="118" spans="1:63" s="2" customFormat="1" ht="22.8" customHeight="1">
      <c r="A118" s="37"/>
      <c r="B118" s="38"/>
      <c r="C118" s="106" t="s">
        <v>180</v>
      </c>
      <c r="D118" s="39"/>
      <c r="E118" s="39"/>
      <c r="F118" s="39"/>
      <c r="G118" s="39"/>
      <c r="H118" s="39"/>
      <c r="I118" s="39"/>
      <c r="J118" s="205">
        <f>BK118</f>
        <v>0</v>
      </c>
      <c r="K118" s="39"/>
      <c r="L118" s="43"/>
      <c r="M118" s="102"/>
      <c r="N118" s="206"/>
      <c r="O118" s="103"/>
      <c r="P118" s="207">
        <f>P119+P120</f>
        <v>0</v>
      </c>
      <c r="Q118" s="103"/>
      <c r="R118" s="207">
        <f>R119+R120</f>
        <v>0</v>
      </c>
      <c r="S118" s="103"/>
      <c r="T118" s="208">
        <f>T119+T120</f>
        <v>0</v>
      </c>
      <c r="U118" s="37"/>
      <c r="V118" s="37"/>
      <c r="W118" s="37"/>
      <c r="X118" s="37"/>
      <c r="Y118" s="37"/>
      <c r="Z118" s="37"/>
      <c r="AA118" s="37"/>
      <c r="AB118" s="37"/>
      <c r="AC118" s="37"/>
      <c r="AD118" s="37"/>
      <c r="AE118" s="37"/>
      <c r="AT118" s="16" t="s">
        <v>75</v>
      </c>
      <c r="AU118" s="16" t="s">
        <v>163</v>
      </c>
      <c r="BK118" s="209">
        <f>BK119+BK120</f>
        <v>0</v>
      </c>
    </row>
    <row r="119" spans="1:63" s="12" customFormat="1" ht="25.9" customHeight="1">
      <c r="A119" s="12"/>
      <c r="B119" s="210"/>
      <c r="C119" s="211"/>
      <c r="D119" s="212" t="s">
        <v>75</v>
      </c>
      <c r="E119" s="213" t="s">
        <v>181</v>
      </c>
      <c r="F119" s="213" t="s">
        <v>182</v>
      </c>
      <c r="G119" s="211"/>
      <c r="H119" s="211"/>
      <c r="I119" s="214"/>
      <c r="J119" s="215">
        <f>BK119</f>
        <v>0</v>
      </c>
      <c r="K119" s="211"/>
      <c r="L119" s="216"/>
      <c r="M119" s="217"/>
      <c r="N119" s="218"/>
      <c r="O119" s="218"/>
      <c r="P119" s="219">
        <v>0</v>
      </c>
      <c r="Q119" s="218"/>
      <c r="R119" s="219">
        <v>0</v>
      </c>
      <c r="S119" s="218"/>
      <c r="T119" s="220">
        <v>0</v>
      </c>
      <c r="U119" s="12"/>
      <c r="V119" s="12"/>
      <c r="W119" s="12"/>
      <c r="X119" s="12"/>
      <c r="Y119" s="12"/>
      <c r="Z119" s="12"/>
      <c r="AA119" s="12"/>
      <c r="AB119" s="12"/>
      <c r="AC119" s="12"/>
      <c r="AD119" s="12"/>
      <c r="AE119" s="12"/>
      <c r="AR119" s="221" t="s">
        <v>84</v>
      </c>
      <c r="AT119" s="222" t="s">
        <v>75</v>
      </c>
      <c r="AU119" s="222" t="s">
        <v>76</v>
      </c>
      <c r="AY119" s="221" t="s">
        <v>183</v>
      </c>
      <c r="BK119" s="223">
        <v>0</v>
      </c>
    </row>
    <row r="120" spans="1:63" s="12" customFormat="1" ht="25.9" customHeight="1">
      <c r="A120" s="12"/>
      <c r="B120" s="210"/>
      <c r="C120" s="211"/>
      <c r="D120" s="212" t="s">
        <v>75</v>
      </c>
      <c r="E120" s="213" t="s">
        <v>122</v>
      </c>
      <c r="F120" s="213" t="s">
        <v>889</v>
      </c>
      <c r="G120" s="211"/>
      <c r="H120" s="211"/>
      <c r="I120" s="214"/>
      <c r="J120" s="215">
        <f>BK120</f>
        <v>0</v>
      </c>
      <c r="K120" s="211"/>
      <c r="L120" s="216"/>
      <c r="M120" s="217"/>
      <c r="N120" s="218"/>
      <c r="O120" s="218"/>
      <c r="P120" s="219">
        <f>SUM(P121:P159)</f>
        <v>0</v>
      </c>
      <c r="Q120" s="218"/>
      <c r="R120" s="219">
        <f>SUM(R121:R159)</f>
        <v>0</v>
      </c>
      <c r="S120" s="218"/>
      <c r="T120" s="220">
        <f>SUM(T121:T159)</f>
        <v>0</v>
      </c>
      <c r="U120" s="12"/>
      <c r="V120" s="12"/>
      <c r="W120" s="12"/>
      <c r="X120" s="12"/>
      <c r="Y120" s="12"/>
      <c r="Z120" s="12"/>
      <c r="AA120" s="12"/>
      <c r="AB120" s="12"/>
      <c r="AC120" s="12"/>
      <c r="AD120" s="12"/>
      <c r="AE120" s="12"/>
      <c r="AR120" s="221" t="s">
        <v>227</v>
      </c>
      <c r="AT120" s="222" t="s">
        <v>75</v>
      </c>
      <c r="AU120" s="222" t="s">
        <v>76</v>
      </c>
      <c r="AY120" s="221" t="s">
        <v>183</v>
      </c>
      <c r="BK120" s="223">
        <f>SUM(BK121:BK159)</f>
        <v>0</v>
      </c>
    </row>
    <row r="121" spans="1:65" s="2" customFormat="1" ht="16.5" customHeight="1">
      <c r="A121" s="37"/>
      <c r="B121" s="38"/>
      <c r="C121" s="226" t="s">
        <v>84</v>
      </c>
      <c r="D121" s="226" t="s">
        <v>185</v>
      </c>
      <c r="E121" s="227" t="s">
        <v>890</v>
      </c>
      <c r="F121" s="228" t="s">
        <v>891</v>
      </c>
      <c r="G121" s="229" t="s">
        <v>346</v>
      </c>
      <c r="H121" s="230">
        <v>1</v>
      </c>
      <c r="I121" s="231"/>
      <c r="J121" s="232">
        <f>ROUND(I121*H121,2)</f>
        <v>0</v>
      </c>
      <c r="K121" s="228" t="s">
        <v>1</v>
      </c>
      <c r="L121" s="43"/>
      <c r="M121" s="233" t="s">
        <v>1</v>
      </c>
      <c r="N121" s="234" t="s">
        <v>41</v>
      </c>
      <c r="O121" s="90"/>
      <c r="P121" s="235">
        <f>O121*H121</f>
        <v>0</v>
      </c>
      <c r="Q121" s="235">
        <v>0</v>
      </c>
      <c r="R121" s="235">
        <f>Q121*H121</f>
        <v>0</v>
      </c>
      <c r="S121" s="235">
        <v>0</v>
      </c>
      <c r="T121" s="236">
        <f>S121*H121</f>
        <v>0</v>
      </c>
      <c r="U121" s="37"/>
      <c r="V121" s="37"/>
      <c r="W121" s="37"/>
      <c r="X121" s="37"/>
      <c r="Y121" s="37"/>
      <c r="Z121" s="37"/>
      <c r="AA121" s="37"/>
      <c r="AB121" s="37"/>
      <c r="AC121" s="37"/>
      <c r="AD121" s="37"/>
      <c r="AE121" s="37"/>
      <c r="AR121" s="237" t="s">
        <v>189</v>
      </c>
      <c r="AT121" s="237" t="s">
        <v>185</v>
      </c>
      <c r="AU121" s="237" t="s">
        <v>84</v>
      </c>
      <c r="AY121" s="16" t="s">
        <v>183</v>
      </c>
      <c r="BE121" s="238">
        <f>IF(N121="základní",J121,0)</f>
        <v>0</v>
      </c>
      <c r="BF121" s="238">
        <f>IF(N121="snížená",J121,0)</f>
        <v>0</v>
      </c>
      <c r="BG121" s="238">
        <f>IF(N121="zákl. přenesená",J121,0)</f>
        <v>0</v>
      </c>
      <c r="BH121" s="238">
        <f>IF(N121="sníž. přenesená",J121,0)</f>
        <v>0</v>
      </c>
      <c r="BI121" s="238">
        <f>IF(N121="nulová",J121,0)</f>
        <v>0</v>
      </c>
      <c r="BJ121" s="16" t="s">
        <v>84</v>
      </c>
      <c r="BK121" s="238">
        <f>ROUND(I121*H121,2)</f>
        <v>0</v>
      </c>
      <c r="BL121" s="16" t="s">
        <v>189</v>
      </c>
      <c r="BM121" s="237" t="s">
        <v>892</v>
      </c>
    </row>
    <row r="122" spans="1:47" s="2" customFormat="1" ht="12">
      <c r="A122" s="37"/>
      <c r="B122" s="38"/>
      <c r="C122" s="39"/>
      <c r="D122" s="239" t="s">
        <v>191</v>
      </c>
      <c r="E122" s="39"/>
      <c r="F122" s="240" t="s">
        <v>893</v>
      </c>
      <c r="G122" s="39"/>
      <c r="H122" s="39"/>
      <c r="I122" s="241"/>
      <c r="J122" s="39"/>
      <c r="K122" s="39"/>
      <c r="L122" s="43"/>
      <c r="M122" s="242"/>
      <c r="N122" s="243"/>
      <c r="O122" s="90"/>
      <c r="P122" s="90"/>
      <c r="Q122" s="90"/>
      <c r="R122" s="90"/>
      <c r="S122" s="90"/>
      <c r="T122" s="91"/>
      <c r="U122" s="37"/>
      <c r="V122" s="37"/>
      <c r="W122" s="37"/>
      <c r="X122" s="37"/>
      <c r="Y122" s="37"/>
      <c r="Z122" s="37"/>
      <c r="AA122" s="37"/>
      <c r="AB122" s="37"/>
      <c r="AC122" s="37"/>
      <c r="AD122" s="37"/>
      <c r="AE122" s="37"/>
      <c r="AT122" s="16" t="s">
        <v>191</v>
      </c>
      <c r="AU122" s="16" t="s">
        <v>84</v>
      </c>
    </row>
    <row r="123" spans="1:47" s="2" customFormat="1" ht="12">
      <c r="A123" s="37"/>
      <c r="B123" s="38"/>
      <c r="C123" s="39"/>
      <c r="D123" s="239" t="s">
        <v>309</v>
      </c>
      <c r="E123" s="39"/>
      <c r="F123" s="246" t="s">
        <v>894</v>
      </c>
      <c r="G123" s="39"/>
      <c r="H123" s="39"/>
      <c r="I123" s="241"/>
      <c r="J123" s="39"/>
      <c r="K123" s="39"/>
      <c r="L123" s="43"/>
      <c r="M123" s="242"/>
      <c r="N123" s="243"/>
      <c r="O123" s="90"/>
      <c r="P123" s="90"/>
      <c r="Q123" s="90"/>
      <c r="R123" s="90"/>
      <c r="S123" s="90"/>
      <c r="T123" s="91"/>
      <c r="U123" s="37"/>
      <c r="V123" s="37"/>
      <c r="W123" s="37"/>
      <c r="X123" s="37"/>
      <c r="Y123" s="37"/>
      <c r="Z123" s="37"/>
      <c r="AA123" s="37"/>
      <c r="AB123" s="37"/>
      <c r="AC123" s="37"/>
      <c r="AD123" s="37"/>
      <c r="AE123" s="37"/>
      <c r="AT123" s="16" t="s">
        <v>309</v>
      </c>
      <c r="AU123" s="16" t="s">
        <v>84</v>
      </c>
    </row>
    <row r="124" spans="1:65" s="2" customFormat="1" ht="24.15" customHeight="1">
      <c r="A124" s="37"/>
      <c r="B124" s="38"/>
      <c r="C124" s="226" t="s">
        <v>86</v>
      </c>
      <c r="D124" s="226" t="s">
        <v>185</v>
      </c>
      <c r="E124" s="227" t="s">
        <v>895</v>
      </c>
      <c r="F124" s="228" t="s">
        <v>896</v>
      </c>
      <c r="G124" s="229" t="s">
        <v>346</v>
      </c>
      <c r="H124" s="230">
        <v>1</v>
      </c>
      <c r="I124" s="231"/>
      <c r="J124" s="232">
        <f>ROUND(I124*H124,2)</f>
        <v>0</v>
      </c>
      <c r="K124" s="228" t="s">
        <v>1</v>
      </c>
      <c r="L124" s="43"/>
      <c r="M124" s="233" t="s">
        <v>1</v>
      </c>
      <c r="N124" s="234" t="s">
        <v>41</v>
      </c>
      <c r="O124" s="90"/>
      <c r="P124" s="235">
        <f>O124*H124</f>
        <v>0</v>
      </c>
      <c r="Q124" s="235">
        <v>0</v>
      </c>
      <c r="R124" s="235">
        <f>Q124*H124</f>
        <v>0</v>
      </c>
      <c r="S124" s="235">
        <v>0</v>
      </c>
      <c r="T124" s="236">
        <f>S124*H124</f>
        <v>0</v>
      </c>
      <c r="U124" s="37"/>
      <c r="V124" s="37"/>
      <c r="W124" s="37"/>
      <c r="X124" s="37"/>
      <c r="Y124" s="37"/>
      <c r="Z124" s="37"/>
      <c r="AA124" s="37"/>
      <c r="AB124" s="37"/>
      <c r="AC124" s="37"/>
      <c r="AD124" s="37"/>
      <c r="AE124" s="37"/>
      <c r="AR124" s="237" t="s">
        <v>189</v>
      </c>
      <c r="AT124" s="237" t="s">
        <v>185</v>
      </c>
      <c r="AU124" s="237" t="s">
        <v>84</v>
      </c>
      <c r="AY124" s="16" t="s">
        <v>183</v>
      </c>
      <c r="BE124" s="238">
        <f>IF(N124="základní",J124,0)</f>
        <v>0</v>
      </c>
      <c r="BF124" s="238">
        <f>IF(N124="snížená",J124,0)</f>
        <v>0</v>
      </c>
      <c r="BG124" s="238">
        <f>IF(N124="zákl. přenesená",J124,0)</f>
        <v>0</v>
      </c>
      <c r="BH124" s="238">
        <f>IF(N124="sníž. přenesená",J124,0)</f>
        <v>0</v>
      </c>
      <c r="BI124" s="238">
        <f>IF(N124="nulová",J124,0)</f>
        <v>0</v>
      </c>
      <c r="BJ124" s="16" t="s">
        <v>84</v>
      </c>
      <c r="BK124" s="238">
        <f>ROUND(I124*H124,2)</f>
        <v>0</v>
      </c>
      <c r="BL124" s="16" t="s">
        <v>189</v>
      </c>
      <c r="BM124" s="237" t="s">
        <v>897</v>
      </c>
    </row>
    <row r="125" spans="1:47" s="2" customFormat="1" ht="12">
      <c r="A125" s="37"/>
      <c r="B125" s="38"/>
      <c r="C125" s="39"/>
      <c r="D125" s="239" t="s">
        <v>191</v>
      </c>
      <c r="E125" s="39"/>
      <c r="F125" s="240" t="s">
        <v>896</v>
      </c>
      <c r="G125" s="39"/>
      <c r="H125" s="39"/>
      <c r="I125" s="241"/>
      <c r="J125" s="39"/>
      <c r="K125" s="39"/>
      <c r="L125" s="43"/>
      <c r="M125" s="242"/>
      <c r="N125" s="243"/>
      <c r="O125" s="90"/>
      <c r="P125" s="90"/>
      <c r="Q125" s="90"/>
      <c r="R125" s="90"/>
      <c r="S125" s="90"/>
      <c r="T125" s="91"/>
      <c r="U125" s="37"/>
      <c r="V125" s="37"/>
      <c r="W125" s="37"/>
      <c r="X125" s="37"/>
      <c r="Y125" s="37"/>
      <c r="Z125" s="37"/>
      <c r="AA125" s="37"/>
      <c r="AB125" s="37"/>
      <c r="AC125" s="37"/>
      <c r="AD125" s="37"/>
      <c r="AE125" s="37"/>
      <c r="AT125" s="16" t="s">
        <v>191</v>
      </c>
      <c r="AU125" s="16" t="s">
        <v>84</v>
      </c>
    </row>
    <row r="126" spans="1:65" s="2" customFormat="1" ht="37.8" customHeight="1">
      <c r="A126" s="37"/>
      <c r="B126" s="38"/>
      <c r="C126" s="226" t="s">
        <v>210</v>
      </c>
      <c r="D126" s="226" t="s">
        <v>185</v>
      </c>
      <c r="E126" s="227" t="s">
        <v>898</v>
      </c>
      <c r="F126" s="228" t="s">
        <v>899</v>
      </c>
      <c r="G126" s="229" t="s">
        <v>346</v>
      </c>
      <c r="H126" s="230">
        <v>1</v>
      </c>
      <c r="I126" s="231"/>
      <c r="J126" s="232">
        <f>ROUND(I126*H126,2)</f>
        <v>0</v>
      </c>
      <c r="K126" s="228" t="s">
        <v>1</v>
      </c>
      <c r="L126" s="43"/>
      <c r="M126" s="233" t="s">
        <v>1</v>
      </c>
      <c r="N126" s="234" t="s">
        <v>41</v>
      </c>
      <c r="O126" s="90"/>
      <c r="P126" s="235">
        <f>O126*H126</f>
        <v>0</v>
      </c>
      <c r="Q126" s="235">
        <v>0</v>
      </c>
      <c r="R126" s="235">
        <f>Q126*H126</f>
        <v>0</v>
      </c>
      <c r="S126" s="235">
        <v>0</v>
      </c>
      <c r="T126" s="236">
        <f>S126*H126</f>
        <v>0</v>
      </c>
      <c r="U126" s="37"/>
      <c r="V126" s="37"/>
      <c r="W126" s="37"/>
      <c r="X126" s="37"/>
      <c r="Y126" s="37"/>
      <c r="Z126" s="37"/>
      <c r="AA126" s="37"/>
      <c r="AB126" s="37"/>
      <c r="AC126" s="37"/>
      <c r="AD126" s="37"/>
      <c r="AE126" s="37"/>
      <c r="AR126" s="237" t="s">
        <v>189</v>
      </c>
      <c r="AT126" s="237" t="s">
        <v>185</v>
      </c>
      <c r="AU126" s="237" t="s">
        <v>84</v>
      </c>
      <c r="AY126" s="16" t="s">
        <v>183</v>
      </c>
      <c r="BE126" s="238">
        <f>IF(N126="základní",J126,0)</f>
        <v>0</v>
      </c>
      <c r="BF126" s="238">
        <f>IF(N126="snížená",J126,0)</f>
        <v>0</v>
      </c>
      <c r="BG126" s="238">
        <f>IF(N126="zákl. přenesená",J126,0)</f>
        <v>0</v>
      </c>
      <c r="BH126" s="238">
        <f>IF(N126="sníž. přenesená",J126,0)</f>
        <v>0</v>
      </c>
      <c r="BI126" s="238">
        <f>IF(N126="nulová",J126,0)</f>
        <v>0</v>
      </c>
      <c r="BJ126" s="16" t="s">
        <v>84</v>
      </c>
      <c r="BK126" s="238">
        <f>ROUND(I126*H126,2)</f>
        <v>0</v>
      </c>
      <c r="BL126" s="16" t="s">
        <v>189</v>
      </c>
      <c r="BM126" s="237" t="s">
        <v>900</v>
      </c>
    </row>
    <row r="127" spans="1:47" s="2" customFormat="1" ht="12">
      <c r="A127" s="37"/>
      <c r="B127" s="38"/>
      <c r="C127" s="39"/>
      <c r="D127" s="239" t="s">
        <v>191</v>
      </c>
      <c r="E127" s="39"/>
      <c r="F127" s="240" t="s">
        <v>899</v>
      </c>
      <c r="G127" s="39"/>
      <c r="H127" s="39"/>
      <c r="I127" s="241"/>
      <c r="J127" s="39"/>
      <c r="K127" s="39"/>
      <c r="L127" s="43"/>
      <c r="M127" s="242"/>
      <c r="N127" s="243"/>
      <c r="O127" s="90"/>
      <c r="P127" s="90"/>
      <c r="Q127" s="90"/>
      <c r="R127" s="90"/>
      <c r="S127" s="90"/>
      <c r="T127" s="91"/>
      <c r="U127" s="37"/>
      <c r="V127" s="37"/>
      <c r="W127" s="37"/>
      <c r="X127" s="37"/>
      <c r="Y127" s="37"/>
      <c r="Z127" s="37"/>
      <c r="AA127" s="37"/>
      <c r="AB127" s="37"/>
      <c r="AC127" s="37"/>
      <c r="AD127" s="37"/>
      <c r="AE127" s="37"/>
      <c r="AT127" s="16" t="s">
        <v>191</v>
      </c>
      <c r="AU127" s="16" t="s">
        <v>84</v>
      </c>
    </row>
    <row r="128" spans="1:65" s="2" customFormat="1" ht="21.75" customHeight="1">
      <c r="A128" s="37"/>
      <c r="B128" s="38"/>
      <c r="C128" s="226" t="s">
        <v>189</v>
      </c>
      <c r="D128" s="226" t="s">
        <v>185</v>
      </c>
      <c r="E128" s="227" t="s">
        <v>901</v>
      </c>
      <c r="F128" s="228" t="s">
        <v>902</v>
      </c>
      <c r="G128" s="229" t="s">
        <v>346</v>
      </c>
      <c r="H128" s="230">
        <v>1</v>
      </c>
      <c r="I128" s="231"/>
      <c r="J128" s="232">
        <f>ROUND(I128*H128,2)</f>
        <v>0</v>
      </c>
      <c r="K128" s="228" t="s">
        <v>1</v>
      </c>
      <c r="L128" s="43"/>
      <c r="M128" s="233" t="s">
        <v>1</v>
      </c>
      <c r="N128" s="234" t="s">
        <v>41</v>
      </c>
      <c r="O128" s="90"/>
      <c r="P128" s="235">
        <f>O128*H128</f>
        <v>0</v>
      </c>
      <c r="Q128" s="235">
        <v>0</v>
      </c>
      <c r="R128" s="235">
        <f>Q128*H128</f>
        <v>0</v>
      </c>
      <c r="S128" s="235">
        <v>0</v>
      </c>
      <c r="T128" s="236">
        <f>S128*H128</f>
        <v>0</v>
      </c>
      <c r="U128" s="37"/>
      <c r="V128" s="37"/>
      <c r="W128" s="37"/>
      <c r="X128" s="37"/>
      <c r="Y128" s="37"/>
      <c r="Z128" s="37"/>
      <c r="AA128" s="37"/>
      <c r="AB128" s="37"/>
      <c r="AC128" s="37"/>
      <c r="AD128" s="37"/>
      <c r="AE128" s="37"/>
      <c r="AR128" s="237" t="s">
        <v>189</v>
      </c>
      <c r="AT128" s="237" t="s">
        <v>185</v>
      </c>
      <c r="AU128" s="237" t="s">
        <v>84</v>
      </c>
      <c r="AY128" s="16" t="s">
        <v>183</v>
      </c>
      <c r="BE128" s="238">
        <f>IF(N128="základní",J128,0)</f>
        <v>0</v>
      </c>
      <c r="BF128" s="238">
        <f>IF(N128="snížená",J128,0)</f>
        <v>0</v>
      </c>
      <c r="BG128" s="238">
        <f>IF(N128="zákl. přenesená",J128,0)</f>
        <v>0</v>
      </c>
      <c r="BH128" s="238">
        <f>IF(N128="sníž. přenesená",J128,0)</f>
        <v>0</v>
      </c>
      <c r="BI128" s="238">
        <f>IF(N128="nulová",J128,0)</f>
        <v>0</v>
      </c>
      <c r="BJ128" s="16" t="s">
        <v>84</v>
      </c>
      <c r="BK128" s="238">
        <f>ROUND(I128*H128,2)</f>
        <v>0</v>
      </c>
      <c r="BL128" s="16" t="s">
        <v>189</v>
      </c>
      <c r="BM128" s="237" t="s">
        <v>903</v>
      </c>
    </row>
    <row r="129" spans="1:47" s="2" customFormat="1" ht="12">
      <c r="A129" s="37"/>
      <c r="B129" s="38"/>
      <c r="C129" s="39"/>
      <c r="D129" s="239" t="s">
        <v>191</v>
      </c>
      <c r="E129" s="39"/>
      <c r="F129" s="240" t="s">
        <v>904</v>
      </c>
      <c r="G129" s="39"/>
      <c r="H129" s="39"/>
      <c r="I129" s="241"/>
      <c r="J129" s="39"/>
      <c r="K129" s="39"/>
      <c r="L129" s="43"/>
      <c r="M129" s="242"/>
      <c r="N129" s="243"/>
      <c r="O129" s="90"/>
      <c r="P129" s="90"/>
      <c r="Q129" s="90"/>
      <c r="R129" s="90"/>
      <c r="S129" s="90"/>
      <c r="T129" s="91"/>
      <c r="U129" s="37"/>
      <c r="V129" s="37"/>
      <c r="W129" s="37"/>
      <c r="X129" s="37"/>
      <c r="Y129" s="37"/>
      <c r="Z129" s="37"/>
      <c r="AA129" s="37"/>
      <c r="AB129" s="37"/>
      <c r="AC129" s="37"/>
      <c r="AD129" s="37"/>
      <c r="AE129" s="37"/>
      <c r="AT129" s="16" t="s">
        <v>191</v>
      </c>
      <c r="AU129" s="16" t="s">
        <v>84</v>
      </c>
    </row>
    <row r="130" spans="1:65" s="2" customFormat="1" ht="37.8" customHeight="1">
      <c r="A130" s="37"/>
      <c r="B130" s="38"/>
      <c r="C130" s="226" t="s">
        <v>227</v>
      </c>
      <c r="D130" s="226" t="s">
        <v>185</v>
      </c>
      <c r="E130" s="227" t="s">
        <v>905</v>
      </c>
      <c r="F130" s="228" t="s">
        <v>906</v>
      </c>
      <c r="G130" s="229" t="s">
        <v>346</v>
      </c>
      <c r="H130" s="230">
        <v>1</v>
      </c>
      <c r="I130" s="231"/>
      <c r="J130" s="232">
        <f>ROUND(I130*H130,2)</f>
        <v>0</v>
      </c>
      <c r="K130" s="228" t="s">
        <v>1</v>
      </c>
      <c r="L130" s="43"/>
      <c r="M130" s="233" t="s">
        <v>1</v>
      </c>
      <c r="N130" s="234" t="s">
        <v>41</v>
      </c>
      <c r="O130" s="90"/>
      <c r="P130" s="235">
        <f>O130*H130</f>
        <v>0</v>
      </c>
      <c r="Q130" s="235">
        <v>0</v>
      </c>
      <c r="R130" s="235">
        <f>Q130*H130</f>
        <v>0</v>
      </c>
      <c r="S130" s="235">
        <v>0</v>
      </c>
      <c r="T130" s="236">
        <f>S130*H130</f>
        <v>0</v>
      </c>
      <c r="U130" s="37"/>
      <c r="V130" s="37"/>
      <c r="W130" s="37"/>
      <c r="X130" s="37"/>
      <c r="Y130" s="37"/>
      <c r="Z130" s="37"/>
      <c r="AA130" s="37"/>
      <c r="AB130" s="37"/>
      <c r="AC130" s="37"/>
      <c r="AD130" s="37"/>
      <c r="AE130" s="37"/>
      <c r="AR130" s="237" t="s">
        <v>189</v>
      </c>
      <c r="AT130" s="237" t="s">
        <v>185</v>
      </c>
      <c r="AU130" s="237" t="s">
        <v>84</v>
      </c>
      <c r="AY130" s="16" t="s">
        <v>183</v>
      </c>
      <c r="BE130" s="238">
        <f>IF(N130="základní",J130,0)</f>
        <v>0</v>
      </c>
      <c r="BF130" s="238">
        <f>IF(N130="snížená",J130,0)</f>
        <v>0</v>
      </c>
      <c r="BG130" s="238">
        <f>IF(N130="zákl. přenesená",J130,0)</f>
        <v>0</v>
      </c>
      <c r="BH130" s="238">
        <f>IF(N130="sníž. přenesená",J130,0)</f>
        <v>0</v>
      </c>
      <c r="BI130" s="238">
        <f>IF(N130="nulová",J130,0)</f>
        <v>0</v>
      </c>
      <c r="BJ130" s="16" t="s">
        <v>84</v>
      </c>
      <c r="BK130" s="238">
        <f>ROUND(I130*H130,2)</f>
        <v>0</v>
      </c>
      <c r="BL130" s="16" t="s">
        <v>189</v>
      </c>
      <c r="BM130" s="237" t="s">
        <v>907</v>
      </c>
    </row>
    <row r="131" spans="1:47" s="2" customFormat="1" ht="12">
      <c r="A131" s="37"/>
      <c r="B131" s="38"/>
      <c r="C131" s="39"/>
      <c r="D131" s="239" t="s">
        <v>191</v>
      </c>
      <c r="E131" s="39"/>
      <c r="F131" s="240" t="s">
        <v>906</v>
      </c>
      <c r="G131" s="39"/>
      <c r="H131" s="39"/>
      <c r="I131" s="241"/>
      <c r="J131" s="39"/>
      <c r="K131" s="39"/>
      <c r="L131" s="43"/>
      <c r="M131" s="242"/>
      <c r="N131" s="243"/>
      <c r="O131" s="90"/>
      <c r="P131" s="90"/>
      <c r="Q131" s="90"/>
      <c r="R131" s="90"/>
      <c r="S131" s="90"/>
      <c r="T131" s="91"/>
      <c r="U131" s="37"/>
      <c r="V131" s="37"/>
      <c r="W131" s="37"/>
      <c r="X131" s="37"/>
      <c r="Y131" s="37"/>
      <c r="Z131" s="37"/>
      <c r="AA131" s="37"/>
      <c r="AB131" s="37"/>
      <c r="AC131" s="37"/>
      <c r="AD131" s="37"/>
      <c r="AE131" s="37"/>
      <c r="AT131" s="16" t="s">
        <v>191</v>
      </c>
      <c r="AU131" s="16" t="s">
        <v>84</v>
      </c>
    </row>
    <row r="132" spans="1:47" s="2" customFormat="1" ht="12">
      <c r="A132" s="37"/>
      <c r="B132" s="38"/>
      <c r="C132" s="39"/>
      <c r="D132" s="239" t="s">
        <v>309</v>
      </c>
      <c r="E132" s="39"/>
      <c r="F132" s="246" t="s">
        <v>908</v>
      </c>
      <c r="G132" s="39"/>
      <c r="H132" s="39"/>
      <c r="I132" s="241"/>
      <c r="J132" s="39"/>
      <c r="K132" s="39"/>
      <c r="L132" s="43"/>
      <c r="M132" s="242"/>
      <c r="N132" s="243"/>
      <c r="O132" s="90"/>
      <c r="P132" s="90"/>
      <c r="Q132" s="90"/>
      <c r="R132" s="90"/>
      <c r="S132" s="90"/>
      <c r="T132" s="91"/>
      <c r="U132" s="37"/>
      <c r="V132" s="37"/>
      <c r="W132" s="37"/>
      <c r="X132" s="37"/>
      <c r="Y132" s="37"/>
      <c r="Z132" s="37"/>
      <c r="AA132" s="37"/>
      <c r="AB132" s="37"/>
      <c r="AC132" s="37"/>
      <c r="AD132" s="37"/>
      <c r="AE132" s="37"/>
      <c r="AT132" s="16" t="s">
        <v>309</v>
      </c>
      <c r="AU132" s="16" t="s">
        <v>84</v>
      </c>
    </row>
    <row r="133" spans="1:65" s="2" customFormat="1" ht="21.75" customHeight="1">
      <c r="A133" s="37"/>
      <c r="B133" s="38"/>
      <c r="C133" s="226" t="s">
        <v>235</v>
      </c>
      <c r="D133" s="226" t="s">
        <v>185</v>
      </c>
      <c r="E133" s="227" t="s">
        <v>909</v>
      </c>
      <c r="F133" s="228" t="s">
        <v>910</v>
      </c>
      <c r="G133" s="229" t="s">
        <v>346</v>
      </c>
      <c r="H133" s="230">
        <v>1</v>
      </c>
      <c r="I133" s="231"/>
      <c r="J133" s="232">
        <f>ROUND(I133*H133,2)</f>
        <v>0</v>
      </c>
      <c r="K133" s="228" t="s">
        <v>1</v>
      </c>
      <c r="L133" s="43"/>
      <c r="M133" s="233" t="s">
        <v>1</v>
      </c>
      <c r="N133" s="234" t="s">
        <v>41</v>
      </c>
      <c r="O133" s="90"/>
      <c r="P133" s="235">
        <f>O133*H133</f>
        <v>0</v>
      </c>
      <c r="Q133" s="235">
        <v>0</v>
      </c>
      <c r="R133" s="235">
        <f>Q133*H133</f>
        <v>0</v>
      </c>
      <c r="S133" s="235">
        <v>0</v>
      </c>
      <c r="T133" s="236">
        <f>S133*H133</f>
        <v>0</v>
      </c>
      <c r="U133" s="37"/>
      <c r="V133" s="37"/>
      <c r="W133" s="37"/>
      <c r="X133" s="37"/>
      <c r="Y133" s="37"/>
      <c r="Z133" s="37"/>
      <c r="AA133" s="37"/>
      <c r="AB133" s="37"/>
      <c r="AC133" s="37"/>
      <c r="AD133" s="37"/>
      <c r="AE133" s="37"/>
      <c r="AR133" s="237" t="s">
        <v>189</v>
      </c>
      <c r="AT133" s="237" t="s">
        <v>185</v>
      </c>
      <c r="AU133" s="237" t="s">
        <v>84</v>
      </c>
      <c r="AY133" s="16" t="s">
        <v>183</v>
      </c>
      <c r="BE133" s="238">
        <f>IF(N133="základní",J133,0)</f>
        <v>0</v>
      </c>
      <c r="BF133" s="238">
        <f>IF(N133="snížená",J133,0)</f>
        <v>0</v>
      </c>
      <c r="BG133" s="238">
        <f>IF(N133="zákl. přenesená",J133,0)</f>
        <v>0</v>
      </c>
      <c r="BH133" s="238">
        <f>IF(N133="sníž. přenesená",J133,0)</f>
        <v>0</v>
      </c>
      <c r="BI133" s="238">
        <f>IF(N133="nulová",J133,0)</f>
        <v>0</v>
      </c>
      <c r="BJ133" s="16" t="s">
        <v>84</v>
      </c>
      <c r="BK133" s="238">
        <f>ROUND(I133*H133,2)</f>
        <v>0</v>
      </c>
      <c r="BL133" s="16" t="s">
        <v>189</v>
      </c>
      <c r="BM133" s="237" t="s">
        <v>911</v>
      </c>
    </row>
    <row r="134" spans="1:47" s="2" customFormat="1" ht="12">
      <c r="A134" s="37"/>
      <c r="B134" s="38"/>
      <c r="C134" s="39"/>
      <c r="D134" s="239" t="s">
        <v>191</v>
      </c>
      <c r="E134" s="39"/>
      <c r="F134" s="240" t="s">
        <v>910</v>
      </c>
      <c r="G134" s="39"/>
      <c r="H134" s="39"/>
      <c r="I134" s="241"/>
      <c r="J134" s="39"/>
      <c r="K134" s="39"/>
      <c r="L134" s="43"/>
      <c r="M134" s="242"/>
      <c r="N134" s="243"/>
      <c r="O134" s="90"/>
      <c r="P134" s="90"/>
      <c r="Q134" s="90"/>
      <c r="R134" s="90"/>
      <c r="S134" s="90"/>
      <c r="T134" s="91"/>
      <c r="U134" s="37"/>
      <c r="V134" s="37"/>
      <c r="W134" s="37"/>
      <c r="X134" s="37"/>
      <c r="Y134" s="37"/>
      <c r="Z134" s="37"/>
      <c r="AA134" s="37"/>
      <c r="AB134" s="37"/>
      <c r="AC134" s="37"/>
      <c r="AD134" s="37"/>
      <c r="AE134" s="37"/>
      <c r="AT134" s="16" t="s">
        <v>191</v>
      </c>
      <c r="AU134" s="16" t="s">
        <v>84</v>
      </c>
    </row>
    <row r="135" spans="1:65" s="2" customFormat="1" ht="16.5" customHeight="1">
      <c r="A135" s="37"/>
      <c r="B135" s="38"/>
      <c r="C135" s="226" t="s">
        <v>244</v>
      </c>
      <c r="D135" s="226" t="s">
        <v>185</v>
      </c>
      <c r="E135" s="227" t="s">
        <v>912</v>
      </c>
      <c r="F135" s="228" t="s">
        <v>913</v>
      </c>
      <c r="G135" s="229" t="s">
        <v>346</v>
      </c>
      <c r="H135" s="230">
        <v>1</v>
      </c>
      <c r="I135" s="231"/>
      <c r="J135" s="232">
        <f>ROUND(I135*H135,2)</f>
        <v>0</v>
      </c>
      <c r="K135" s="228" t="s">
        <v>1</v>
      </c>
      <c r="L135" s="43"/>
      <c r="M135" s="233" t="s">
        <v>1</v>
      </c>
      <c r="N135" s="234" t="s">
        <v>41</v>
      </c>
      <c r="O135" s="90"/>
      <c r="P135" s="235">
        <f>O135*H135</f>
        <v>0</v>
      </c>
      <c r="Q135" s="235">
        <v>0</v>
      </c>
      <c r="R135" s="235">
        <f>Q135*H135</f>
        <v>0</v>
      </c>
      <c r="S135" s="235">
        <v>0</v>
      </c>
      <c r="T135" s="236">
        <f>S135*H135</f>
        <v>0</v>
      </c>
      <c r="U135" s="37"/>
      <c r="V135" s="37"/>
      <c r="W135" s="37"/>
      <c r="X135" s="37"/>
      <c r="Y135" s="37"/>
      <c r="Z135" s="37"/>
      <c r="AA135" s="37"/>
      <c r="AB135" s="37"/>
      <c r="AC135" s="37"/>
      <c r="AD135" s="37"/>
      <c r="AE135" s="37"/>
      <c r="AR135" s="237" t="s">
        <v>189</v>
      </c>
      <c r="AT135" s="237" t="s">
        <v>185</v>
      </c>
      <c r="AU135" s="237" t="s">
        <v>84</v>
      </c>
      <c r="AY135" s="16" t="s">
        <v>183</v>
      </c>
      <c r="BE135" s="238">
        <f>IF(N135="základní",J135,0)</f>
        <v>0</v>
      </c>
      <c r="BF135" s="238">
        <f>IF(N135="snížená",J135,0)</f>
        <v>0</v>
      </c>
      <c r="BG135" s="238">
        <f>IF(N135="zákl. přenesená",J135,0)</f>
        <v>0</v>
      </c>
      <c r="BH135" s="238">
        <f>IF(N135="sníž. přenesená",J135,0)</f>
        <v>0</v>
      </c>
      <c r="BI135" s="238">
        <f>IF(N135="nulová",J135,0)</f>
        <v>0</v>
      </c>
      <c r="BJ135" s="16" t="s">
        <v>84</v>
      </c>
      <c r="BK135" s="238">
        <f>ROUND(I135*H135,2)</f>
        <v>0</v>
      </c>
      <c r="BL135" s="16" t="s">
        <v>189</v>
      </c>
      <c r="BM135" s="237" t="s">
        <v>914</v>
      </c>
    </row>
    <row r="136" spans="1:47" s="2" customFormat="1" ht="12">
      <c r="A136" s="37"/>
      <c r="B136" s="38"/>
      <c r="C136" s="39"/>
      <c r="D136" s="239" t="s">
        <v>191</v>
      </c>
      <c r="E136" s="39"/>
      <c r="F136" s="240" t="s">
        <v>913</v>
      </c>
      <c r="G136" s="39"/>
      <c r="H136" s="39"/>
      <c r="I136" s="241"/>
      <c r="J136" s="39"/>
      <c r="K136" s="39"/>
      <c r="L136" s="43"/>
      <c r="M136" s="242"/>
      <c r="N136" s="243"/>
      <c r="O136" s="90"/>
      <c r="P136" s="90"/>
      <c r="Q136" s="90"/>
      <c r="R136" s="90"/>
      <c r="S136" s="90"/>
      <c r="T136" s="91"/>
      <c r="U136" s="37"/>
      <c r="V136" s="37"/>
      <c r="W136" s="37"/>
      <c r="X136" s="37"/>
      <c r="Y136" s="37"/>
      <c r="Z136" s="37"/>
      <c r="AA136" s="37"/>
      <c r="AB136" s="37"/>
      <c r="AC136" s="37"/>
      <c r="AD136" s="37"/>
      <c r="AE136" s="37"/>
      <c r="AT136" s="16" t="s">
        <v>191</v>
      </c>
      <c r="AU136" s="16" t="s">
        <v>84</v>
      </c>
    </row>
    <row r="137" spans="1:47" s="2" customFormat="1" ht="12">
      <c r="A137" s="37"/>
      <c r="B137" s="38"/>
      <c r="C137" s="39"/>
      <c r="D137" s="239" t="s">
        <v>309</v>
      </c>
      <c r="E137" s="39"/>
      <c r="F137" s="246" t="s">
        <v>915</v>
      </c>
      <c r="G137" s="39"/>
      <c r="H137" s="39"/>
      <c r="I137" s="241"/>
      <c r="J137" s="39"/>
      <c r="K137" s="39"/>
      <c r="L137" s="43"/>
      <c r="M137" s="242"/>
      <c r="N137" s="243"/>
      <c r="O137" s="90"/>
      <c r="P137" s="90"/>
      <c r="Q137" s="90"/>
      <c r="R137" s="90"/>
      <c r="S137" s="90"/>
      <c r="T137" s="91"/>
      <c r="U137" s="37"/>
      <c r="V137" s="37"/>
      <c r="W137" s="37"/>
      <c r="X137" s="37"/>
      <c r="Y137" s="37"/>
      <c r="Z137" s="37"/>
      <c r="AA137" s="37"/>
      <c r="AB137" s="37"/>
      <c r="AC137" s="37"/>
      <c r="AD137" s="37"/>
      <c r="AE137" s="37"/>
      <c r="AT137" s="16" t="s">
        <v>309</v>
      </c>
      <c r="AU137" s="16" t="s">
        <v>84</v>
      </c>
    </row>
    <row r="138" spans="1:65" s="2" customFormat="1" ht="24.15" customHeight="1">
      <c r="A138" s="37"/>
      <c r="B138" s="38"/>
      <c r="C138" s="226" t="s">
        <v>251</v>
      </c>
      <c r="D138" s="226" t="s">
        <v>185</v>
      </c>
      <c r="E138" s="227" t="s">
        <v>916</v>
      </c>
      <c r="F138" s="228" t="s">
        <v>917</v>
      </c>
      <c r="G138" s="229" t="s">
        <v>346</v>
      </c>
      <c r="H138" s="230">
        <v>1</v>
      </c>
      <c r="I138" s="231"/>
      <c r="J138" s="232">
        <f>ROUND(I138*H138,2)</f>
        <v>0</v>
      </c>
      <c r="K138" s="228" t="s">
        <v>1</v>
      </c>
      <c r="L138" s="43"/>
      <c r="M138" s="233" t="s">
        <v>1</v>
      </c>
      <c r="N138" s="234" t="s">
        <v>41</v>
      </c>
      <c r="O138" s="90"/>
      <c r="P138" s="235">
        <f>O138*H138</f>
        <v>0</v>
      </c>
      <c r="Q138" s="235">
        <v>0</v>
      </c>
      <c r="R138" s="235">
        <f>Q138*H138</f>
        <v>0</v>
      </c>
      <c r="S138" s="235">
        <v>0</v>
      </c>
      <c r="T138" s="236">
        <f>S138*H138</f>
        <v>0</v>
      </c>
      <c r="U138" s="37"/>
      <c r="V138" s="37"/>
      <c r="W138" s="37"/>
      <c r="X138" s="37"/>
      <c r="Y138" s="37"/>
      <c r="Z138" s="37"/>
      <c r="AA138" s="37"/>
      <c r="AB138" s="37"/>
      <c r="AC138" s="37"/>
      <c r="AD138" s="37"/>
      <c r="AE138" s="37"/>
      <c r="AR138" s="237" t="s">
        <v>189</v>
      </c>
      <c r="AT138" s="237" t="s">
        <v>185</v>
      </c>
      <c r="AU138" s="237" t="s">
        <v>84</v>
      </c>
      <c r="AY138" s="16" t="s">
        <v>183</v>
      </c>
      <c r="BE138" s="238">
        <f>IF(N138="základní",J138,0)</f>
        <v>0</v>
      </c>
      <c r="BF138" s="238">
        <f>IF(N138="snížená",J138,0)</f>
        <v>0</v>
      </c>
      <c r="BG138" s="238">
        <f>IF(N138="zákl. přenesená",J138,0)</f>
        <v>0</v>
      </c>
      <c r="BH138" s="238">
        <f>IF(N138="sníž. přenesená",J138,0)</f>
        <v>0</v>
      </c>
      <c r="BI138" s="238">
        <f>IF(N138="nulová",J138,0)</f>
        <v>0</v>
      </c>
      <c r="BJ138" s="16" t="s">
        <v>84</v>
      </c>
      <c r="BK138" s="238">
        <f>ROUND(I138*H138,2)</f>
        <v>0</v>
      </c>
      <c r="BL138" s="16" t="s">
        <v>189</v>
      </c>
      <c r="BM138" s="237" t="s">
        <v>918</v>
      </c>
    </row>
    <row r="139" spans="1:47" s="2" customFormat="1" ht="12">
      <c r="A139" s="37"/>
      <c r="B139" s="38"/>
      <c r="C139" s="39"/>
      <c r="D139" s="239" t="s">
        <v>191</v>
      </c>
      <c r="E139" s="39"/>
      <c r="F139" s="240" t="s">
        <v>917</v>
      </c>
      <c r="G139" s="39"/>
      <c r="H139" s="39"/>
      <c r="I139" s="241"/>
      <c r="J139" s="39"/>
      <c r="K139" s="39"/>
      <c r="L139" s="43"/>
      <c r="M139" s="242"/>
      <c r="N139" s="243"/>
      <c r="O139" s="90"/>
      <c r="P139" s="90"/>
      <c r="Q139" s="90"/>
      <c r="R139" s="90"/>
      <c r="S139" s="90"/>
      <c r="T139" s="91"/>
      <c r="U139" s="37"/>
      <c r="V139" s="37"/>
      <c r="W139" s="37"/>
      <c r="X139" s="37"/>
      <c r="Y139" s="37"/>
      <c r="Z139" s="37"/>
      <c r="AA139" s="37"/>
      <c r="AB139" s="37"/>
      <c r="AC139" s="37"/>
      <c r="AD139" s="37"/>
      <c r="AE139" s="37"/>
      <c r="AT139" s="16" t="s">
        <v>191</v>
      </c>
      <c r="AU139" s="16" t="s">
        <v>84</v>
      </c>
    </row>
    <row r="140" spans="1:65" s="2" customFormat="1" ht="16.5" customHeight="1">
      <c r="A140" s="37"/>
      <c r="B140" s="38"/>
      <c r="C140" s="226" t="s">
        <v>258</v>
      </c>
      <c r="D140" s="226" t="s">
        <v>185</v>
      </c>
      <c r="E140" s="227" t="s">
        <v>919</v>
      </c>
      <c r="F140" s="228" t="s">
        <v>920</v>
      </c>
      <c r="G140" s="229" t="s">
        <v>346</v>
      </c>
      <c r="H140" s="230">
        <v>1</v>
      </c>
      <c r="I140" s="231"/>
      <c r="J140" s="232">
        <f>ROUND(I140*H140,2)</f>
        <v>0</v>
      </c>
      <c r="K140" s="228" t="s">
        <v>1</v>
      </c>
      <c r="L140" s="43"/>
      <c r="M140" s="233" t="s">
        <v>1</v>
      </c>
      <c r="N140" s="234" t="s">
        <v>41</v>
      </c>
      <c r="O140" s="90"/>
      <c r="P140" s="235">
        <f>O140*H140</f>
        <v>0</v>
      </c>
      <c r="Q140" s="235">
        <v>0</v>
      </c>
      <c r="R140" s="235">
        <f>Q140*H140</f>
        <v>0</v>
      </c>
      <c r="S140" s="235">
        <v>0</v>
      </c>
      <c r="T140" s="236">
        <f>S140*H140</f>
        <v>0</v>
      </c>
      <c r="U140" s="37"/>
      <c r="V140" s="37"/>
      <c r="W140" s="37"/>
      <c r="X140" s="37"/>
      <c r="Y140" s="37"/>
      <c r="Z140" s="37"/>
      <c r="AA140" s="37"/>
      <c r="AB140" s="37"/>
      <c r="AC140" s="37"/>
      <c r="AD140" s="37"/>
      <c r="AE140" s="37"/>
      <c r="AR140" s="237" t="s">
        <v>189</v>
      </c>
      <c r="AT140" s="237" t="s">
        <v>185</v>
      </c>
      <c r="AU140" s="237" t="s">
        <v>84</v>
      </c>
      <c r="AY140" s="16" t="s">
        <v>183</v>
      </c>
      <c r="BE140" s="238">
        <f>IF(N140="základní",J140,0)</f>
        <v>0</v>
      </c>
      <c r="BF140" s="238">
        <f>IF(N140="snížená",J140,0)</f>
        <v>0</v>
      </c>
      <c r="BG140" s="238">
        <f>IF(N140="zákl. přenesená",J140,0)</f>
        <v>0</v>
      </c>
      <c r="BH140" s="238">
        <f>IF(N140="sníž. přenesená",J140,0)</f>
        <v>0</v>
      </c>
      <c r="BI140" s="238">
        <f>IF(N140="nulová",J140,0)</f>
        <v>0</v>
      </c>
      <c r="BJ140" s="16" t="s">
        <v>84</v>
      </c>
      <c r="BK140" s="238">
        <f>ROUND(I140*H140,2)</f>
        <v>0</v>
      </c>
      <c r="BL140" s="16" t="s">
        <v>189</v>
      </c>
      <c r="BM140" s="237" t="s">
        <v>921</v>
      </c>
    </row>
    <row r="141" spans="1:47" s="2" customFormat="1" ht="12">
      <c r="A141" s="37"/>
      <c r="B141" s="38"/>
      <c r="C141" s="39"/>
      <c r="D141" s="239" t="s">
        <v>191</v>
      </c>
      <c r="E141" s="39"/>
      <c r="F141" s="240" t="s">
        <v>920</v>
      </c>
      <c r="G141" s="39"/>
      <c r="H141" s="39"/>
      <c r="I141" s="241"/>
      <c r="J141" s="39"/>
      <c r="K141" s="39"/>
      <c r="L141" s="43"/>
      <c r="M141" s="242"/>
      <c r="N141" s="243"/>
      <c r="O141" s="90"/>
      <c r="P141" s="90"/>
      <c r="Q141" s="90"/>
      <c r="R141" s="90"/>
      <c r="S141" s="90"/>
      <c r="T141" s="91"/>
      <c r="U141" s="37"/>
      <c r="V141" s="37"/>
      <c r="W141" s="37"/>
      <c r="X141" s="37"/>
      <c r="Y141" s="37"/>
      <c r="Z141" s="37"/>
      <c r="AA141" s="37"/>
      <c r="AB141" s="37"/>
      <c r="AC141" s="37"/>
      <c r="AD141" s="37"/>
      <c r="AE141" s="37"/>
      <c r="AT141" s="16" t="s">
        <v>191</v>
      </c>
      <c r="AU141" s="16" t="s">
        <v>84</v>
      </c>
    </row>
    <row r="142" spans="1:51" s="13" customFormat="1" ht="12">
      <c r="A142" s="13"/>
      <c r="B142" s="247"/>
      <c r="C142" s="248"/>
      <c r="D142" s="239" t="s">
        <v>197</v>
      </c>
      <c r="E142" s="249" t="s">
        <v>1</v>
      </c>
      <c r="F142" s="250" t="s">
        <v>84</v>
      </c>
      <c r="G142" s="248"/>
      <c r="H142" s="251">
        <v>1</v>
      </c>
      <c r="I142" s="252"/>
      <c r="J142" s="248"/>
      <c r="K142" s="248"/>
      <c r="L142" s="253"/>
      <c r="M142" s="254"/>
      <c r="N142" s="255"/>
      <c r="O142" s="255"/>
      <c r="P142" s="255"/>
      <c r="Q142" s="255"/>
      <c r="R142" s="255"/>
      <c r="S142" s="255"/>
      <c r="T142" s="256"/>
      <c r="U142" s="13"/>
      <c r="V142" s="13"/>
      <c r="W142" s="13"/>
      <c r="X142" s="13"/>
      <c r="Y142" s="13"/>
      <c r="Z142" s="13"/>
      <c r="AA142" s="13"/>
      <c r="AB142" s="13"/>
      <c r="AC142" s="13"/>
      <c r="AD142" s="13"/>
      <c r="AE142" s="13"/>
      <c r="AT142" s="257" t="s">
        <v>197</v>
      </c>
      <c r="AU142" s="257" t="s">
        <v>84</v>
      </c>
      <c r="AV142" s="13" t="s">
        <v>86</v>
      </c>
      <c r="AW142" s="13" t="s">
        <v>32</v>
      </c>
      <c r="AX142" s="13" t="s">
        <v>84</v>
      </c>
      <c r="AY142" s="257" t="s">
        <v>183</v>
      </c>
    </row>
    <row r="143" spans="1:65" s="2" customFormat="1" ht="16.5" customHeight="1">
      <c r="A143" s="37"/>
      <c r="B143" s="38"/>
      <c r="C143" s="226" t="s">
        <v>265</v>
      </c>
      <c r="D143" s="226" t="s">
        <v>185</v>
      </c>
      <c r="E143" s="227" t="s">
        <v>922</v>
      </c>
      <c r="F143" s="228" t="s">
        <v>923</v>
      </c>
      <c r="G143" s="229" t="s">
        <v>346</v>
      </c>
      <c r="H143" s="230">
        <v>1</v>
      </c>
      <c r="I143" s="231"/>
      <c r="J143" s="232">
        <f>ROUND(I143*H143,2)</f>
        <v>0</v>
      </c>
      <c r="K143" s="228" t="s">
        <v>1</v>
      </c>
      <c r="L143" s="43"/>
      <c r="M143" s="233" t="s">
        <v>1</v>
      </c>
      <c r="N143" s="234" t="s">
        <v>41</v>
      </c>
      <c r="O143" s="90"/>
      <c r="P143" s="235">
        <f>O143*H143</f>
        <v>0</v>
      </c>
      <c r="Q143" s="235">
        <v>0</v>
      </c>
      <c r="R143" s="235">
        <f>Q143*H143</f>
        <v>0</v>
      </c>
      <c r="S143" s="235">
        <v>0</v>
      </c>
      <c r="T143" s="236">
        <f>S143*H143</f>
        <v>0</v>
      </c>
      <c r="U143" s="37"/>
      <c r="V143" s="37"/>
      <c r="W143" s="37"/>
      <c r="X143" s="37"/>
      <c r="Y143" s="37"/>
      <c r="Z143" s="37"/>
      <c r="AA143" s="37"/>
      <c r="AB143" s="37"/>
      <c r="AC143" s="37"/>
      <c r="AD143" s="37"/>
      <c r="AE143" s="37"/>
      <c r="AR143" s="237" t="s">
        <v>189</v>
      </c>
      <c r="AT143" s="237" t="s">
        <v>185</v>
      </c>
      <c r="AU143" s="237" t="s">
        <v>84</v>
      </c>
      <c r="AY143" s="16" t="s">
        <v>183</v>
      </c>
      <c r="BE143" s="238">
        <f>IF(N143="základní",J143,0)</f>
        <v>0</v>
      </c>
      <c r="BF143" s="238">
        <f>IF(N143="snížená",J143,0)</f>
        <v>0</v>
      </c>
      <c r="BG143" s="238">
        <f>IF(N143="zákl. přenesená",J143,0)</f>
        <v>0</v>
      </c>
      <c r="BH143" s="238">
        <f>IF(N143="sníž. přenesená",J143,0)</f>
        <v>0</v>
      </c>
      <c r="BI143" s="238">
        <f>IF(N143="nulová",J143,0)</f>
        <v>0</v>
      </c>
      <c r="BJ143" s="16" t="s">
        <v>84</v>
      </c>
      <c r="BK143" s="238">
        <f>ROUND(I143*H143,2)</f>
        <v>0</v>
      </c>
      <c r="BL143" s="16" t="s">
        <v>189</v>
      </c>
      <c r="BM143" s="237" t="s">
        <v>924</v>
      </c>
    </row>
    <row r="144" spans="1:47" s="2" customFormat="1" ht="12">
      <c r="A144" s="37"/>
      <c r="B144" s="38"/>
      <c r="C144" s="39"/>
      <c r="D144" s="239" t="s">
        <v>191</v>
      </c>
      <c r="E144" s="39"/>
      <c r="F144" s="240" t="s">
        <v>923</v>
      </c>
      <c r="G144" s="39"/>
      <c r="H144" s="39"/>
      <c r="I144" s="241"/>
      <c r="J144" s="39"/>
      <c r="K144" s="39"/>
      <c r="L144" s="43"/>
      <c r="M144" s="242"/>
      <c r="N144" s="243"/>
      <c r="O144" s="90"/>
      <c r="P144" s="90"/>
      <c r="Q144" s="90"/>
      <c r="R144" s="90"/>
      <c r="S144" s="90"/>
      <c r="T144" s="91"/>
      <c r="U144" s="37"/>
      <c r="V144" s="37"/>
      <c r="W144" s="37"/>
      <c r="X144" s="37"/>
      <c r="Y144" s="37"/>
      <c r="Z144" s="37"/>
      <c r="AA144" s="37"/>
      <c r="AB144" s="37"/>
      <c r="AC144" s="37"/>
      <c r="AD144" s="37"/>
      <c r="AE144" s="37"/>
      <c r="AT144" s="16" t="s">
        <v>191</v>
      </c>
      <c r="AU144" s="16" t="s">
        <v>84</v>
      </c>
    </row>
    <row r="145" spans="1:47" s="2" customFormat="1" ht="12">
      <c r="A145" s="37"/>
      <c r="B145" s="38"/>
      <c r="C145" s="39"/>
      <c r="D145" s="239" t="s">
        <v>309</v>
      </c>
      <c r="E145" s="39"/>
      <c r="F145" s="246" t="s">
        <v>925</v>
      </c>
      <c r="G145" s="39"/>
      <c r="H145" s="39"/>
      <c r="I145" s="241"/>
      <c r="J145" s="39"/>
      <c r="K145" s="39"/>
      <c r="L145" s="43"/>
      <c r="M145" s="242"/>
      <c r="N145" s="243"/>
      <c r="O145" s="90"/>
      <c r="P145" s="90"/>
      <c r="Q145" s="90"/>
      <c r="R145" s="90"/>
      <c r="S145" s="90"/>
      <c r="T145" s="91"/>
      <c r="U145" s="37"/>
      <c r="V145" s="37"/>
      <c r="W145" s="37"/>
      <c r="X145" s="37"/>
      <c r="Y145" s="37"/>
      <c r="Z145" s="37"/>
      <c r="AA145" s="37"/>
      <c r="AB145" s="37"/>
      <c r="AC145" s="37"/>
      <c r="AD145" s="37"/>
      <c r="AE145" s="37"/>
      <c r="AT145" s="16" t="s">
        <v>309</v>
      </c>
      <c r="AU145" s="16" t="s">
        <v>84</v>
      </c>
    </row>
    <row r="146" spans="1:65" s="2" customFormat="1" ht="16.5" customHeight="1">
      <c r="A146" s="37"/>
      <c r="B146" s="38"/>
      <c r="C146" s="226" t="s">
        <v>273</v>
      </c>
      <c r="D146" s="226" t="s">
        <v>185</v>
      </c>
      <c r="E146" s="227" t="s">
        <v>926</v>
      </c>
      <c r="F146" s="228" t="s">
        <v>927</v>
      </c>
      <c r="G146" s="229" t="s">
        <v>346</v>
      </c>
      <c r="H146" s="230">
        <v>1</v>
      </c>
      <c r="I146" s="231"/>
      <c r="J146" s="232">
        <f>ROUND(I146*H146,2)</f>
        <v>0</v>
      </c>
      <c r="K146" s="228" t="s">
        <v>1</v>
      </c>
      <c r="L146" s="43"/>
      <c r="M146" s="233" t="s">
        <v>1</v>
      </c>
      <c r="N146" s="234" t="s">
        <v>41</v>
      </c>
      <c r="O146" s="90"/>
      <c r="P146" s="235">
        <f>O146*H146</f>
        <v>0</v>
      </c>
      <c r="Q146" s="235">
        <v>0</v>
      </c>
      <c r="R146" s="235">
        <f>Q146*H146</f>
        <v>0</v>
      </c>
      <c r="S146" s="235">
        <v>0</v>
      </c>
      <c r="T146" s="236">
        <f>S146*H146</f>
        <v>0</v>
      </c>
      <c r="U146" s="37"/>
      <c r="V146" s="37"/>
      <c r="W146" s="37"/>
      <c r="X146" s="37"/>
      <c r="Y146" s="37"/>
      <c r="Z146" s="37"/>
      <c r="AA146" s="37"/>
      <c r="AB146" s="37"/>
      <c r="AC146" s="37"/>
      <c r="AD146" s="37"/>
      <c r="AE146" s="37"/>
      <c r="AR146" s="237" t="s">
        <v>189</v>
      </c>
      <c r="AT146" s="237" t="s">
        <v>185</v>
      </c>
      <c r="AU146" s="237" t="s">
        <v>84</v>
      </c>
      <c r="AY146" s="16" t="s">
        <v>183</v>
      </c>
      <c r="BE146" s="238">
        <f>IF(N146="základní",J146,0)</f>
        <v>0</v>
      </c>
      <c r="BF146" s="238">
        <f>IF(N146="snížená",J146,0)</f>
        <v>0</v>
      </c>
      <c r="BG146" s="238">
        <f>IF(N146="zákl. přenesená",J146,0)</f>
        <v>0</v>
      </c>
      <c r="BH146" s="238">
        <f>IF(N146="sníž. přenesená",J146,0)</f>
        <v>0</v>
      </c>
      <c r="BI146" s="238">
        <f>IF(N146="nulová",J146,0)</f>
        <v>0</v>
      </c>
      <c r="BJ146" s="16" t="s">
        <v>84</v>
      </c>
      <c r="BK146" s="238">
        <f>ROUND(I146*H146,2)</f>
        <v>0</v>
      </c>
      <c r="BL146" s="16" t="s">
        <v>189</v>
      </c>
      <c r="BM146" s="237" t="s">
        <v>928</v>
      </c>
    </row>
    <row r="147" spans="1:47" s="2" customFormat="1" ht="12">
      <c r="A147" s="37"/>
      <c r="B147" s="38"/>
      <c r="C147" s="39"/>
      <c r="D147" s="239" t="s">
        <v>191</v>
      </c>
      <c r="E147" s="39"/>
      <c r="F147" s="240" t="s">
        <v>929</v>
      </c>
      <c r="G147" s="39"/>
      <c r="H147" s="39"/>
      <c r="I147" s="241"/>
      <c r="J147" s="39"/>
      <c r="K147" s="39"/>
      <c r="L147" s="43"/>
      <c r="M147" s="242"/>
      <c r="N147" s="243"/>
      <c r="O147" s="90"/>
      <c r="P147" s="90"/>
      <c r="Q147" s="90"/>
      <c r="R147" s="90"/>
      <c r="S147" s="90"/>
      <c r="T147" s="91"/>
      <c r="U147" s="37"/>
      <c r="V147" s="37"/>
      <c r="W147" s="37"/>
      <c r="X147" s="37"/>
      <c r="Y147" s="37"/>
      <c r="Z147" s="37"/>
      <c r="AA147" s="37"/>
      <c r="AB147" s="37"/>
      <c r="AC147" s="37"/>
      <c r="AD147" s="37"/>
      <c r="AE147" s="37"/>
      <c r="AT147" s="16" t="s">
        <v>191</v>
      </c>
      <c r="AU147" s="16" t="s">
        <v>84</v>
      </c>
    </row>
    <row r="148" spans="1:47" s="2" customFormat="1" ht="12">
      <c r="A148" s="37"/>
      <c r="B148" s="38"/>
      <c r="C148" s="39"/>
      <c r="D148" s="239" t="s">
        <v>309</v>
      </c>
      <c r="E148" s="39"/>
      <c r="F148" s="246" t="s">
        <v>930</v>
      </c>
      <c r="G148" s="39"/>
      <c r="H148" s="39"/>
      <c r="I148" s="241"/>
      <c r="J148" s="39"/>
      <c r="K148" s="39"/>
      <c r="L148" s="43"/>
      <c r="M148" s="242"/>
      <c r="N148" s="243"/>
      <c r="O148" s="90"/>
      <c r="P148" s="90"/>
      <c r="Q148" s="90"/>
      <c r="R148" s="90"/>
      <c r="S148" s="90"/>
      <c r="T148" s="91"/>
      <c r="U148" s="37"/>
      <c r="V148" s="37"/>
      <c r="W148" s="37"/>
      <c r="X148" s="37"/>
      <c r="Y148" s="37"/>
      <c r="Z148" s="37"/>
      <c r="AA148" s="37"/>
      <c r="AB148" s="37"/>
      <c r="AC148" s="37"/>
      <c r="AD148" s="37"/>
      <c r="AE148" s="37"/>
      <c r="AT148" s="16" t="s">
        <v>309</v>
      </c>
      <c r="AU148" s="16" t="s">
        <v>84</v>
      </c>
    </row>
    <row r="149" spans="1:65" s="2" customFormat="1" ht="24.15" customHeight="1">
      <c r="A149" s="37"/>
      <c r="B149" s="38"/>
      <c r="C149" s="226" t="s">
        <v>281</v>
      </c>
      <c r="D149" s="226" t="s">
        <v>185</v>
      </c>
      <c r="E149" s="227" t="s">
        <v>931</v>
      </c>
      <c r="F149" s="228" t="s">
        <v>932</v>
      </c>
      <c r="G149" s="229" t="s">
        <v>346</v>
      </c>
      <c r="H149" s="230">
        <v>1</v>
      </c>
      <c r="I149" s="231"/>
      <c r="J149" s="232">
        <f>ROUND(I149*H149,2)</f>
        <v>0</v>
      </c>
      <c r="K149" s="228" t="s">
        <v>1</v>
      </c>
      <c r="L149" s="43"/>
      <c r="M149" s="233" t="s">
        <v>1</v>
      </c>
      <c r="N149" s="234" t="s">
        <v>41</v>
      </c>
      <c r="O149" s="90"/>
      <c r="P149" s="235">
        <f>O149*H149</f>
        <v>0</v>
      </c>
      <c r="Q149" s="235">
        <v>0</v>
      </c>
      <c r="R149" s="235">
        <f>Q149*H149</f>
        <v>0</v>
      </c>
      <c r="S149" s="235">
        <v>0</v>
      </c>
      <c r="T149" s="236">
        <f>S149*H149</f>
        <v>0</v>
      </c>
      <c r="U149" s="37"/>
      <c r="V149" s="37"/>
      <c r="W149" s="37"/>
      <c r="X149" s="37"/>
      <c r="Y149" s="37"/>
      <c r="Z149" s="37"/>
      <c r="AA149" s="37"/>
      <c r="AB149" s="37"/>
      <c r="AC149" s="37"/>
      <c r="AD149" s="37"/>
      <c r="AE149" s="37"/>
      <c r="AR149" s="237" t="s">
        <v>189</v>
      </c>
      <c r="AT149" s="237" t="s">
        <v>185</v>
      </c>
      <c r="AU149" s="237" t="s">
        <v>84</v>
      </c>
      <c r="AY149" s="16" t="s">
        <v>183</v>
      </c>
      <c r="BE149" s="238">
        <f>IF(N149="základní",J149,0)</f>
        <v>0</v>
      </c>
      <c r="BF149" s="238">
        <f>IF(N149="snížená",J149,0)</f>
        <v>0</v>
      </c>
      <c r="BG149" s="238">
        <f>IF(N149="zákl. přenesená",J149,0)</f>
        <v>0</v>
      </c>
      <c r="BH149" s="238">
        <f>IF(N149="sníž. přenesená",J149,0)</f>
        <v>0</v>
      </c>
      <c r="BI149" s="238">
        <f>IF(N149="nulová",J149,0)</f>
        <v>0</v>
      </c>
      <c r="BJ149" s="16" t="s">
        <v>84</v>
      </c>
      <c r="BK149" s="238">
        <f>ROUND(I149*H149,2)</f>
        <v>0</v>
      </c>
      <c r="BL149" s="16" t="s">
        <v>189</v>
      </c>
      <c r="BM149" s="237" t="s">
        <v>933</v>
      </c>
    </row>
    <row r="150" spans="1:47" s="2" customFormat="1" ht="12">
      <c r="A150" s="37"/>
      <c r="B150" s="38"/>
      <c r="C150" s="39"/>
      <c r="D150" s="239" t="s">
        <v>191</v>
      </c>
      <c r="E150" s="39"/>
      <c r="F150" s="240" t="s">
        <v>934</v>
      </c>
      <c r="G150" s="39"/>
      <c r="H150" s="39"/>
      <c r="I150" s="241"/>
      <c r="J150" s="39"/>
      <c r="K150" s="39"/>
      <c r="L150" s="43"/>
      <c r="M150" s="242"/>
      <c r="N150" s="243"/>
      <c r="O150" s="90"/>
      <c r="P150" s="90"/>
      <c r="Q150" s="90"/>
      <c r="R150" s="90"/>
      <c r="S150" s="90"/>
      <c r="T150" s="91"/>
      <c r="U150" s="37"/>
      <c r="V150" s="37"/>
      <c r="W150" s="37"/>
      <c r="X150" s="37"/>
      <c r="Y150" s="37"/>
      <c r="Z150" s="37"/>
      <c r="AA150" s="37"/>
      <c r="AB150" s="37"/>
      <c r="AC150" s="37"/>
      <c r="AD150" s="37"/>
      <c r="AE150" s="37"/>
      <c r="AT150" s="16" t="s">
        <v>191</v>
      </c>
      <c r="AU150" s="16" t="s">
        <v>84</v>
      </c>
    </row>
    <row r="151" spans="1:47" s="2" customFormat="1" ht="12">
      <c r="A151" s="37"/>
      <c r="B151" s="38"/>
      <c r="C151" s="39"/>
      <c r="D151" s="239" t="s">
        <v>309</v>
      </c>
      <c r="E151" s="39"/>
      <c r="F151" s="246" t="s">
        <v>935</v>
      </c>
      <c r="G151" s="39"/>
      <c r="H151" s="39"/>
      <c r="I151" s="241"/>
      <c r="J151" s="39"/>
      <c r="K151" s="39"/>
      <c r="L151" s="43"/>
      <c r="M151" s="242"/>
      <c r="N151" s="243"/>
      <c r="O151" s="90"/>
      <c r="P151" s="90"/>
      <c r="Q151" s="90"/>
      <c r="R151" s="90"/>
      <c r="S151" s="90"/>
      <c r="T151" s="91"/>
      <c r="U151" s="37"/>
      <c r="V151" s="37"/>
      <c r="W151" s="37"/>
      <c r="X151" s="37"/>
      <c r="Y151" s="37"/>
      <c r="Z151" s="37"/>
      <c r="AA151" s="37"/>
      <c r="AB151" s="37"/>
      <c r="AC151" s="37"/>
      <c r="AD151" s="37"/>
      <c r="AE151" s="37"/>
      <c r="AT151" s="16" t="s">
        <v>309</v>
      </c>
      <c r="AU151" s="16" t="s">
        <v>84</v>
      </c>
    </row>
    <row r="152" spans="1:65" s="2" customFormat="1" ht="49.05" customHeight="1">
      <c r="A152" s="37"/>
      <c r="B152" s="38"/>
      <c r="C152" s="226" t="s">
        <v>288</v>
      </c>
      <c r="D152" s="226" t="s">
        <v>185</v>
      </c>
      <c r="E152" s="227" t="s">
        <v>936</v>
      </c>
      <c r="F152" s="228" t="s">
        <v>937</v>
      </c>
      <c r="G152" s="229" t="s">
        <v>346</v>
      </c>
      <c r="H152" s="230">
        <v>1</v>
      </c>
      <c r="I152" s="231"/>
      <c r="J152" s="232">
        <f>ROUND(I152*H152,2)</f>
        <v>0</v>
      </c>
      <c r="K152" s="228" t="s">
        <v>1</v>
      </c>
      <c r="L152" s="43"/>
      <c r="M152" s="233" t="s">
        <v>1</v>
      </c>
      <c r="N152" s="234" t="s">
        <v>41</v>
      </c>
      <c r="O152" s="90"/>
      <c r="P152" s="235">
        <f>O152*H152</f>
        <v>0</v>
      </c>
      <c r="Q152" s="235">
        <v>0</v>
      </c>
      <c r="R152" s="235">
        <f>Q152*H152</f>
        <v>0</v>
      </c>
      <c r="S152" s="235">
        <v>0</v>
      </c>
      <c r="T152" s="236">
        <f>S152*H152</f>
        <v>0</v>
      </c>
      <c r="U152" s="37"/>
      <c r="V152" s="37"/>
      <c r="W152" s="37"/>
      <c r="X152" s="37"/>
      <c r="Y152" s="37"/>
      <c r="Z152" s="37"/>
      <c r="AA152" s="37"/>
      <c r="AB152" s="37"/>
      <c r="AC152" s="37"/>
      <c r="AD152" s="37"/>
      <c r="AE152" s="37"/>
      <c r="AR152" s="237" t="s">
        <v>189</v>
      </c>
      <c r="AT152" s="237" t="s">
        <v>185</v>
      </c>
      <c r="AU152" s="237" t="s">
        <v>84</v>
      </c>
      <c r="AY152" s="16" t="s">
        <v>183</v>
      </c>
      <c r="BE152" s="238">
        <f>IF(N152="základní",J152,0)</f>
        <v>0</v>
      </c>
      <c r="BF152" s="238">
        <f>IF(N152="snížená",J152,0)</f>
        <v>0</v>
      </c>
      <c r="BG152" s="238">
        <f>IF(N152="zákl. přenesená",J152,0)</f>
        <v>0</v>
      </c>
      <c r="BH152" s="238">
        <f>IF(N152="sníž. přenesená",J152,0)</f>
        <v>0</v>
      </c>
      <c r="BI152" s="238">
        <f>IF(N152="nulová",J152,0)</f>
        <v>0</v>
      </c>
      <c r="BJ152" s="16" t="s">
        <v>84</v>
      </c>
      <c r="BK152" s="238">
        <f>ROUND(I152*H152,2)</f>
        <v>0</v>
      </c>
      <c r="BL152" s="16" t="s">
        <v>189</v>
      </c>
      <c r="BM152" s="237" t="s">
        <v>938</v>
      </c>
    </row>
    <row r="153" spans="1:47" s="2" customFormat="1" ht="12">
      <c r="A153" s="37"/>
      <c r="B153" s="38"/>
      <c r="C153" s="39"/>
      <c r="D153" s="239" t="s">
        <v>191</v>
      </c>
      <c r="E153" s="39"/>
      <c r="F153" s="240" t="s">
        <v>939</v>
      </c>
      <c r="G153" s="39"/>
      <c r="H153" s="39"/>
      <c r="I153" s="241"/>
      <c r="J153" s="39"/>
      <c r="K153" s="39"/>
      <c r="L153" s="43"/>
      <c r="M153" s="242"/>
      <c r="N153" s="243"/>
      <c r="O153" s="90"/>
      <c r="P153" s="90"/>
      <c r="Q153" s="90"/>
      <c r="R153" s="90"/>
      <c r="S153" s="90"/>
      <c r="T153" s="91"/>
      <c r="U153" s="37"/>
      <c r="V153" s="37"/>
      <c r="W153" s="37"/>
      <c r="X153" s="37"/>
      <c r="Y153" s="37"/>
      <c r="Z153" s="37"/>
      <c r="AA153" s="37"/>
      <c r="AB153" s="37"/>
      <c r="AC153" s="37"/>
      <c r="AD153" s="37"/>
      <c r="AE153" s="37"/>
      <c r="AT153" s="16" t="s">
        <v>191</v>
      </c>
      <c r="AU153" s="16" t="s">
        <v>84</v>
      </c>
    </row>
    <row r="154" spans="1:47" s="2" customFormat="1" ht="12">
      <c r="A154" s="37"/>
      <c r="B154" s="38"/>
      <c r="C154" s="39"/>
      <c r="D154" s="239" t="s">
        <v>309</v>
      </c>
      <c r="E154" s="39"/>
      <c r="F154" s="246" t="s">
        <v>940</v>
      </c>
      <c r="G154" s="39"/>
      <c r="H154" s="39"/>
      <c r="I154" s="241"/>
      <c r="J154" s="39"/>
      <c r="K154" s="39"/>
      <c r="L154" s="43"/>
      <c r="M154" s="242"/>
      <c r="N154" s="243"/>
      <c r="O154" s="90"/>
      <c r="P154" s="90"/>
      <c r="Q154" s="90"/>
      <c r="R154" s="90"/>
      <c r="S154" s="90"/>
      <c r="T154" s="91"/>
      <c r="U154" s="37"/>
      <c r="V154" s="37"/>
      <c r="W154" s="37"/>
      <c r="X154" s="37"/>
      <c r="Y154" s="37"/>
      <c r="Z154" s="37"/>
      <c r="AA154" s="37"/>
      <c r="AB154" s="37"/>
      <c r="AC154" s="37"/>
      <c r="AD154" s="37"/>
      <c r="AE154" s="37"/>
      <c r="AT154" s="16" t="s">
        <v>309</v>
      </c>
      <c r="AU154" s="16" t="s">
        <v>84</v>
      </c>
    </row>
    <row r="155" spans="1:65" s="2" customFormat="1" ht="37.8" customHeight="1">
      <c r="A155" s="37"/>
      <c r="B155" s="38"/>
      <c r="C155" s="226" t="s">
        <v>296</v>
      </c>
      <c r="D155" s="226" t="s">
        <v>185</v>
      </c>
      <c r="E155" s="227" t="s">
        <v>941</v>
      </c>
      <c r="F155" s="228" t="s">
        <v>942</v>
      </c>
      <c r="G155" s="229" t="s">
        <v>346</v>
      </c>
      <c r="H155" s="230">
        <v>1</v>
      </c>
      <c r="I155" s="231"/>
      <c r="J155" s="232">
        <f>ROUND(I155*H155,2)</f>
        <v>0</v>
      </c>
      <c r="K155" s="228" t="s">
        <v>1</v>
      </c>
      <c r="L155" s="43"/>
      <c r="M155" s="233" t="s">
        <v>1</v>
      </c>
      <c r="N155" s="234" t="s">
        <v>41</v>
      </c>
      <c r="O155" s="90"/>
      <c r="P155" s="235">
        <f>O155*H155</f>
        <v>0</v>
      </c>
      <c r="Q155" s="235">
        <v>0</v>
      </c>
      <c r="R155" s="235">
        <f>Q155*H155</f>
        <v>0</v>
      </c>
      <c r="S155" s="235">
        <v>0</v>
      </c>
      <c r="T155" s="236">
        <f>S155*H155</f>
        <v>0</v>
      </c>
      <c r="U155" s="37"/>
      <c r="V155" s="37"/>
      <c r="W155" s="37"/>
      <c r="X155" s="37"/>
      <c r="Y155" s="37"/>
      <c r="Z155" s="37"/>
      <c r="AA155" s="37"/>
      <c r="AB155" s="37"/>
      <c r="AC155" s="37"/>
      <c r="AD155" s="37"/>
      <c r="AE155" s="37"/>
      <c r="AR155" s="237" t="s">
        <v>189</v>
      </c>
      <c r="AT155" s="237" t="s">
        <v>185</v>
      </c>
      <c r="AU155" s="237" t="s">
        <v>84</v>
      </c>
      <c r="AY155" s="16" t="s">
        <v>183</v>
      </c>
      <c r="BE155" s="238">
        <f>IF(N155="základní",J155,0)</f>
        <v>0</v>
      </c>
      <c r="BF155" s="238">
        <f>IF(N155="snížená",J155,0)</f>
        <v>0</v>
      </c>
      <c r="BG155" s="238">
        <f>IF(N155="zákl. přenesená",J155,0)</f>
        <v>0</v>
      </c>
      <c r="BH155" s="238">
        <f>IF(N155="sníž. přenesená",J155,0)</f>
        <v>0</v>
      </c>
      <c r="BI155" s="238">
        <f>IF(N155="nulová",J155,0)</f>
        <v>0</v>
      </c>
      <c r="BJ155" s="16" t="s">
        <v>84</v>
      </c>
      <c r="BK155" s="238">
        <f>ROUND(I155*H155,2)</f>
        <v>0</v>
      </c>
      <c r="BL155" s="16" t="s">
        <v>189</v>
      </c>
      <c r="BM155" s="237" t="s">
        <v>943</v>
      </c>
    </row>
    <row r="156" spans="1:47" s="2" customFormat="1" ht="12">
      <c r="A156" s="37"/>
      <c r="B156" s="38"/>
      <c r="C156" s="39"/>
      <c r="D156" s="239" t="s">
        <v>191</v>
      </c>
      <c r="E156" s="39"/>
      <c r="F156" s="240" t="s">
        <v>944</v>
      </c>
      <c r="G156" s="39"/>
      <c r="H156" s="39"/>
      <c r="I156" s="241"/>
      <c r="J156" s="39"/>
      <c r="K156" s="39"/>
      <c r="L156" s="43"/>
      <c r="M156" s="242"/>
      <c r="N156" s="243"/>
      <c r="O156" s="90"/>
      <c r="P156" s="90"/>
      <c r="Q156" s="90"/>
      <c r="R156" s="90"/>
      <c r="S156" s="90"/>
      <c r="T156" s="91"/>
      <c r="U156" s="37"/>
      <c r="V156" s="37"/>
      <c r="W156" s="37"/>
      <c r="X156" s="37"/>
      <c r="Y156" s="37"/>
      <c r="Z156" s="37"/>
      <c r="AA156" s="37"/>
      <c r="AB156" s="37"/>
      <c r="AC156" s="37"/>
      <c r="AD156" s="37"/>
      <c r="AE156" s="37"/>
      <c r="AT156" s="16" t="s">
        <v>191</v>
      </c>
      <c r="AU156" s="16" t="s">
        <v>84</v>
      </c>
    </row>
    <row r="157" spans="1:65" s="2" customFormat="1" ht="16.5" customHeight="1">
      <c r="A157" s="37"/>
      <c r="B157" s="38"/>
      <c r="C157" s="226" t="s">
        <v>8</v>
      </c>
      <c r="D157" s="226" t="s">
        <v>185</v>
      </c>
      <c r="E157" s="227" t="s">
        <v>945</v>
      </c>
      <c r="F157" s="228" t="s">
        <v>946</v>
      </c>
      <c r="G157" s="229" t="s">
        <v>346</v>
      </c>
      <c r="H157" s="230">
        <v>1</v>
      </c>
      <c r="I157" s="231"/>
      <c r="J157" s="232">
        <f>ROUND(I157*H157,2)</f>
        <v>0</v>
      </c>
      <c r="K157" s="228" t="s">
        <v>1</v>
      </c>
      <c r="L157" s="43"/>
      <c r="M157" s="233" t="s">
        <v>1</v>
      </c>
      <c r="N157" s="234" t="s">
        <v>41</v>
      </c>
      <c r="O157" s="90"/>
      <c r="P157" s="235">
        <f>O157*H157</f>
        <v>0</v>
      </c>
      <c r="Q157" s="235">
        <v>0</v>
      </c>
      <c r="R157" s="235">
        <f>Q157*H157</f>
        <v>0</v>
      </c>
      <c r="S157" s="235">
        <v>0</v>
      </c>
      <c r="T157" s="236">
        <f>S157*H157</f>
        <v>0</v>
      </c>
      <c r="U157" s="37"/>
      <c r="V157" s="37"/>
      <c r="W157" s="37"/>
      <c r="X157" s="37"/>
      <c r="Y157" s="37"/>
      <c r="Z157" s="37"/>
      <c r="AA157" s="37"/>
      <c r="AB157" s="37"/>
      <c r="AC157" s="37"/>
      <c r="AD157" s="37"/>
      <c r="AE157" s="37"/>
      <c r="AR157" s="237" t="s">
        <v>189</v>
      </c>
      <c r="AT157" s="237" t="s">
        <v>185</v>
      </c>
      <c r="AU157" s="237" t="s">
        <v>84</v>
      </c>
      <c r="AY157" s="16" t="s">
        <v>183</v>
      </c>
      <c r="BE157" s="238">
        <f>IF(N157="základní",J157,0)</f>
        <v>0</v>
      </c>
      <c r="BF157" s="238">
        <f>IF(N157="snížená",J157,0)</f>
        <v>0</v>
      </c>
      <c r="BG157" s="238">
        <f>IF(N157="zákl. přenesená",J157,0)</f>
        <v>0</v>
      </c>
      <c r="BH157" s="238">
        <f>IF(N157="sníž. přenesená",J157,0)</f>
        <v>0</v>
      </c>
      <c r="BI157" s="238">
        <f>IF(N157="nulová",J157,0)</f>
        <v>0</v>
      </c>
      <c r="BJ157" s="16" t="s">
        <v>84</v>
      </c>
      <c r="BK157" s="238">
        <f>ROUND(I157*H157,2)</f>
        <v>0</v>
      </c>
      <c r="BL157" s="16" t="s">
        <v>189</v>
      </c>
      <c r="BM157" s="237" t="s">
        <v>947</v>
      </c>
    </row>
    <row r="158" spans="1:47" s="2" customFormat="1" ht="12">
      <c r="A158" s="37"/>
      <c r="B158" s="38"/>
      <c r="C158" s="39"/>
      <c r="D158" s="239" t="s">
        <v>191</v>
      </c>
      <c r="E158" s="39"/>
      <c r="F158" s="240" t="s">
        <v>946</v>
      </c>
      <c r="G158" s="39"/>
      <c r="H158" s="39"/>
      <c r="I158" s="241"/>
      <c r="J158" s="39"/>
      <c r="K158" s="39"/>
      <c r="L158" s="43"/>
      <c r="M158" s="242"/>
      <c r="N158" s="243"/>
      <c r="O158" s="90"/>
      <c r="P158" s="90"/>
      <c r="Q158" s="90"/>
      <c r="R158" s="90"/>
      <c r="S158" s="90"/>
      <c r="T158" s="91"/>
      <c r="U158" s="37"/>
      <c r="V158" s="37"/>
      <c r="W158" s="37"/>
      <c r="X158" s="37"/>
      <c r="Y158" s="37"/>
      <c r="Z158" s="37"/>
      <c r="AA158" s="37"/>
      <c r="AB158" s="37"/>
      <c r="AC158" s="37"/>
      <c r="AD158" s="37"/>
      <c r="AE158" s="37"/>
      <c r="AT158" s="16" t="s">
        <v>191</v>
      </c>
      <c r="AU158" s="16" t="s">
        <v>84</v>
      </c>
    </row>
    <row r="159" spans="1:47" s="2" customFormat="1" ht="12">
      <c r="A159" s="37"/>
      <c r="B159" s="38"/>
      <c r="C159" s="39"/>
      <c r="D159" s="239" t="s">
        <v>309</v>
      </c>
      <c r="E159" s="39"/>
      <c r="F159" s="246" t="s">
        <v>948</v>
      </c>
      <c r="G159" s="39"/>
      <c r="H159" s="39"/>
      <c r="I159" s="241"/>
      <c r="J159" s="39"/>
      <c r="K159" s="39"/>
      <c r="L159" s="43"/>
      <c r="M159" s="279"/>
      <c r="N159" s="280"/>
      <c r="O159" s="281"/>
      <c r="P159" s="281"/>
      <c r="Q159" s="281"/>
      <c r="R159" s="281"/>
      <c r="S159" s="281"/>
      <c r="T159" s="282"/>
      <c r="U159" s="37"/>
      <c r="V159" s="37"/>
      <c r="W159" s="37"/>
      <c r="X159" s="37"/>
      <c r="Y159" s="37"/>
      <c r="Z159" s="37"/>
      <c r="AA159" s="37"/>
      <c r="AB159" s="37"/>
      <c r="AC159" s="37"/>
      <c r="AD159" s="37"/>
      <c r="AE159" s="37"/>
      <c r="AT159" s="16" t="s">
        <v>309</v>
      </c>
      <c r="AU159" s="16" t="s">
        <v>84</v>
      </c>
    </row>
    <row r="160" spans="1:31" s="2" customFormat="1" ht="6.95" customHeight="1">
      <c r="A160" s="37"/>
      <c r="B160" s="65"/>
      <c r="C160" s="66"/>
      <c r="D160" s="66"/>
      <c r="E160" s="66"/>
      <c r="F160" s="66"/>
      <c r="G160" s="66"/>
      <c r="H160" s="66"/>
      <c r="I160" s="66"/>
      <c r="J160" s="66"/>
      <c r="K160" s="66"/>
      <c r="L160" s="43"/>
      <c r="M160" s="37"/>
      <c r="O160" s="37"/>
      <c r="P160" s="37"/>
      <c r="Q160" s="37"/>
      <c r="R160" s="37"/>
      <c r="S160" s="37"/>
      <c r="T160" s="37"/>
      <c r="U160" s="37"/>
      <c r="V160" s="37"/>
      <c r="W160" s="37"/>
      <c r="X160" s="37"/>
      <c r="Y160" s="37"/>
      <c r="Z160" s="37"/>
      <c r="AA160" s="37"/>
      <c r="AB160" s="37"/>
      <c r="AC160" s="37"/>
      <c r="AD160" s="37"/>
      <c r="AE160" s="37"/>
    </row>
  </sheetData>
  <sheetProtection password="CDA2" sheet="1" objects="1" scenarios="1" formatColumns="0" formatRows="0" autoFilter="0"/>
  <autoFilter ref="C117:K159"/>
  <mergeCells count="9">
    <mergeCell ref="E7:H7"/>
    <mergeCell ref="E9:H9"/>
    <mergeCell ref="E18:H18"/>
    <mergeCell ref="E27:H27"/>
    <mergeCell ref="E85:H85"/>
    <mergeCell ref="E87:H87"/>
    <mergeCell ref="E108:H108"/>
    <mergeCell ref="E110:H11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3:H331"/>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6"/>
      <c r="C3" s="147"/>
      <c r="D3" s="147"/>
      <c r="E3" s="147"/>
      <c r="F3" s="147"/>
      <c r="G3" s="147"/>
      <c r="H3" s="19"/>
    </row>
    <row r="4" spans="2:8" s="1" customFormat="1" ht="24.95" customHeight="1">
      <c r="B4" s="19"/>
      <c r="C4" s="148" t="s">
        <v>949</v>
      </c>
      <c r="H4" s="19"/>
    </row>
    <row r="5" spans="2:8" s="1" customFormat="1" ht="12" customHeight="1">
      <c r="B5" s="19"/>
      <c r="C5" s="286" t="s">
        <v>13</v>
      </c>
      <c r="D5" s="156" t="s">
        <v>14</v>
      </c>
      <c r="E5" s="1"/>
      <c r="F5" s="1"/>
      <c r="H5" s="19"/>
    </row>
    <row r="6" spans="2:8" s="1" customFormat="1" ht="36.95" customHeight="1">
      <c r="B6" s="19"/>
      <c r="C6" s="287" t="s">
        <v>16</v>
      </c>
      <c r="D6" s="288" t="s">
        <v>17</v>
      </c>
      <c r="E6" s="1"/>
      <c r="F6" s="1"/>
      <c r="H6" s="19"/>
    </row>
    <row r="7" spans="2:8" s="1" customFormat="1" ht="16.5" customHeight="1">
      <c r="B7" s="19"/>
      <c r="C7" s="150" t="s">
        <v>22</v>
      </c>
      <c r="D7" s="153" t="str">
        <f>'Rekapitulace stavby'!AN8</f>
        <v>12. 1. 2021</v>
      </c>
      <c r="H7" s="19"/>
    </row>
    <row r="8" spans="1:8" s="2" customFormat="1" ht="10.8" customHeight="1">
      <c r="A8" s="37"/>
      <c r="B8" s="43"/>
      <c r="C8" s="37"/>
      <c r="D8" s="37"/>
      <c r="E8" s="37"/>
      <c r="F8" s="37"/>
      <c r="G8" s="37"/>
      <c r="H8" s="43"/>
    </row>
    <row r="9" spans="1:8" s="11" customFormat="1" ht="29.25" customHeight="1">
      <c r="A9" s="199"/>
      <c r="B9" s="289"/>
      <c r="C9" s="290" t="s">
        <v>57</v>
      </c>
      <c r="D9" s="291" t="s">
        <v>58</v>
      </c>
      <c r="E9" s="291" t="s">
        <v>170</v>
      </c>
      <c r="F9" s="292" t="s">
        <v>950</v>
      </c>
      <c r="G9" s="199"/>
      <c r="H9" s="289"/>
    </row>
    <row r="10" spans="1:8" s="2" customFormat="1" ht="26.4" customHeight="1">
      <c r="A10" s="37"/>
      <c r="B10" s="43"/>
      <c r="C10" s="293" t="s">
        <v>951</v>
      </c>
      <c r="D10" s="293" t="s">
        <v>82</v>
      </c>
      <c r="E10" s="37"/>
      <c r="F10" s="37"/>
      <c r="G10" s="37"/>
      <c r="H10" s="43"/>
    </row>
    <row r="11" spans="1:8" s="2" customFormat="1" ht="16.8" customHeight="1">
      <c r="A11" s="37"/>
      <c r="B11" s="43"/>
      <c r="C11" s="294" t="s">
        <v>124</v>
      </c>
      <c r="D11" s="295" t="s">
        <v>125</v>
      </c>
      <c r="E11" s="296" t="s">
        <v>126</v>
      </c>
      <c r="F11" s="297">
        <v>13815.74</v>
      </c>
      <c r="G11" s="37"/>
      <c r="H11" s="43"/>
    </row>
    <row r="12" spans="1:8" s="2" customFormat="1" ht="16.8" customHeight="1">
      <c r="A12" s="37"/>
      <c r="B12" s="43"/>
      <c r="C12" s="298" t="s">
        <v>1</v>
      </c>
      <c r="D12" s="298" t="s">
        <v>217</v>
      </c>
      <c r="E12" s="16" t="s">
        <v>1</v>
      </c>
      <c r="F12" s="299">
        <v>19508.24</v>
      </c>
      <c r="G12" s="37"/>
      <c r="H12" s="43"/>
    </row>
    <row r="13" spans="1:8" s="2" customFormat="1" ht="16.8" customHeight="1">
      <c r="A13" s="37"/>
      <c r="B13" s="43"/>
      <c r="C13" s="298" t="s">
        <v>1</v>
      </c>
      <c r="D13" s="298" t="s">
        <v>218</v>
      </c>
      <c r="E13" s="16" t="s">
        <v>1</v>
      </c>
      <c r="F13" s="299">
        <v>-5700</v>
      </c>
      <c r="G13" s="37"/>
      <c r="H13" s="43"/>
    </row>
    <row r="14" spans="1:8" s="2" customFormat="1" ht="16.8" customHeight="1">
      <c r="A14" s="37"/>
      <c r="B14" s="43"/>
      <c r="C14" s="298" t="s">
        <v>1</v>
      </c>
      <c r="D14" s="298" t="s">
        <v>219</v>
      </c>
      <c r="E14" s="16" t="s">
        <v>1</v>
      </c>
      <c r="F14" s="299">
        <v>7.5</v>
      </c>
      <c r="G14" s="37"/>
      <c r="H14" s="43"/>
    </row>
    <row r="15" spans="1:8" s="2" customFormat="1" ht="16.8" customHeight="1">
      <c r="A15" s="37"/>
      <c r="B15" s="43"/>
      <c r="C15" s="298" t="s">
        <v>124</v>
      </c>
      <c r="D15" s="298" t="s">
        <v>202</v>
      </c>
      <c r="E15" s="16" t="s">
        <v>1</v>
      </c>
      <c r="F15" s="299">
        <v>13815.74</v>
      </c>
      <c r="G15" s="37"/>
      <c r="H15" s="43"/>
    </row>
    <row r="16" spans="1:8" s="2" customFormat="1" ht="16.8" customHeight="1">
      <c r="A16" s="37"/>
      <c r="B16" s="43"/>
      <c r="C16" s="300" t="s">
        <v>952</v>
      </c>
      <c r="D16" s="37"/>
      <c r="E16" s="37"/>
      <c r="F16" s="37"/>
      <c r="G16" s="37"/>
      <c r="H16" s="43"/>
    </row>
    <row r="17" spans="1:8" s="2" customFormat="1" ht="16.8" customHeight="1">
      <c r="A17" s="37"/>
      <c r="B17" s="43"/>
      <c r="C17" s="298" t="s">
        <v>211</v>
      </c>
      <c r="D17" s="298" t="s">
        <v>212</v>
      </c>
      <c r="E17" s="16" t="s">
        <v>126</v>
      </c>
      <c r="F17" s="299">
        <v>13815.74</v>
      </c>
      <c r="G17" s="37"/>
      <c r="H17" s="43"/>
    </row>
    <row r="18" spans="1:8" s="2" customFormat="1" ht="12">
      <c r="A18" s="37"/>
      <c r="B18" s="43"/>
      <c r="C18" s="298" t="s">
        <v>228</v>
      </c>
      <c r="D18" s="298" t="s">
        <v>229</v>
      </c>
      <c r="E18" s="16" t="s">
        <v>126</v>
      </c>
      <c r="F18" s="299">
        <v>10072.128</v>
      </c>
      <c r="G18" s="37"/>
      <c r="H18" s="43"/>
    </row>
    <row r="19" spans="1:8" s="2" customFormat="1" ht="12">
      <c r="A19" s="37"/>
      <c r="B19" s="43"/>
      <c r="C19" s="298" t="s">
        <v>245</v>
      </c>
      <c r="D19" s="298" t="s">
        <v>246</v>
      </c>
      <c r="E19" s="16" t="s">
        <v>126</v>
      </c>
      <c r="F19" s="299">
        <v>4316.626</v>
      </c>
      <c r="G19" s="37"/>
      <c r="H19" s="43"/>
    </row>
    <row r="20" spans="1:8" s="2" customFormat="1" ht="16.8" customHeight="1">
      <c r="A20" s="37"/>
      <c r="B20" s="43"/>
      <c r="C20" s="298" t="s">
        <v>259</v>
      </c>
      <c r="D20" s="298" t="s">
        <v>260</v>
      </c>
      <c r="E20" s="16" t="s">
        <v>126</v>
      </c>
      <c r="F20" s="299">
        <v>4144.722</v>
      </c>
      <c r="G20" s="37"/>
      <c r="H20" s="43"/>
    </row>
    <row r="21" spans="1:8" s="2" customFormat="1" ht="16.8" customHeight="1">
      <c r="A21" s="37"/>
      <c r="B21" s="43"/>
      <c r="C21" s="298" t="s">
        <v>349</v>
      </c>
      <c r="D21" s="298" t="s">
        <v>350</v>
      </c>
      <c r="E21" s="16" t="s">
        <v>126</v>
      </c>
      <c r="F21" s="299">
        <v>9671.018</v>
      </c>
      <c r="G21" s="37"/>
      <c r="H21" s="43"/>
    </row>
    <row r="22" spans="1:8" s="2" customFormat="1" ht="16.8" customHeight="1">
      <c r="A22" s="37"/>
      <c r="B22" s="43"/>
      <c r="C22" s="294" t="s">
        <v>128</v>
      </c>
      <c r="D22" s="295" t="s">
        <v>129</v>
      </c>
      <c r="E22" s="296" t="s">
        <v>126</v>
      </c>
      <c r="F22" s="297">
        <v>98.8</v>
      </c>
      <c r="G22" s="37"/>
      <c r="H22" s="43"/>
    </row>
    <row r="23" spans="1:8" s="2" customFormat="1" ht="16.8" customHeight="1">
      <c r="A23" s="37"/>
      <c r="B23" s="43"/>
      <c r="C23" s="298" t="s">
        <v>1</v>
      </c>
      <c r="D23" s="298" t="s">
        <v>272</v>
      </c>
      <c r="E23" s="16" t="s">
        <v>1</v>
      </c>
      <c r="F23" s="299">
        <v>98.8</v>
      </c>
      <c r="G23" s="37"/>
      <c r="H23" s="43"/>
    </row>
    <row r="24" spans="1:8" s="2" customFormat="1" ht="16.8" customHeight="1">
      <c r="A24" s="37"/>
      <c r="B24" s="43"/>
      <c r="C24" s="298" t="s">
        <v>128</v>
      </c>
      <c r="D24" s="298" t="s">
        <v>202</v>
      </c>
      <c r="E24" s="16" t="s">
        <v>1</v>
      </c>
      <c r="F24" s="299">
        <v>98.8</v>
      </c>
      <c r="G24" s="37"/>
      <c r="H24" s="43"/>
    </row>
    <row r="25" spans="1:8" s="2" customFormat="1" ht="16.8" customHeight="1">
      <c r="A25" s="37"/>
      <c r="B25" s="43"/>
      <c r="C25" s="300" t="s">
        <v>952</v>
      </c>
      <c r="D25" s="37"/>
      <c r="E25" s="37"/>
      <c r="F25" s="37"/>
      <c r="G25" s="37"/>
      <c r="H25" s="43"/>
    </row>
    <row r="26" spans="1:8" s="2" customFormat="1" ht="16.8" customHeight="1">
      <c r="A26" s="37"/>
      <c r="B26" s="43"/>
      <c r="C26" s="298" t="s">
        <v>266</v>
      </c>
      <c r="D26" s="298" t="s">
        <v>267</v>
      </c>
      <c r="E26" s="16" t="s">
        <v>126</v>
      </c>
      <c r="F26" s="299">
        <v>98.8</v>
      </c>
      <c r="G26" s="37"/>
      <c r="H26" s="43"/>
    </row>
    <row r="27" spans="1:8" s="2" customFormat="1" ht="12">
      <c r="A27" s="37"/>
      <c r="B27" s="43"/>
      <c r="C27" s="298" t="s">
        <v>228</v>
      </c>
      <c r="D27" s="298" t="s">
        <v>229</v>
      </c>
      <c r="E27" s="16" t="s">
        <v>126</v>
      </c>
      <c r="F27" s="299">
        <v>10072.128</v>
      </c>
      <c r="G27" s="37"/>
      <c r="H27" s="43"/>
    </row>
    <row r="28" spans="1:8" s="2" customFormat="1" ht="12">
      <c r="A28" s="37"/>
      <c r="B28" s="43"/>
      <c r="C28" s="298" t="s">
        <v>245</v>
      </c>
      <c r="D28" s="298" t="s">
        <v>246</v>
      </c>
      <c r="E28" s="16" t="s">
        <v>126</v>
      </c>
      <c r="F28" s="299">
        <v>4316.626</v>
      </c>
      <c r="G28" s="37"/>
      <c r="H28" s="43"/>
    </row>
    <row r="29" spans="1:8" s="2" customFormat="1" ht="16.8" customHeight="1">
      <c r="A29" s="37"/>
      <c r="B29" s="43"/>
      <c r="C29" s="294" t="s">
        <v>132</v>
      </c>
      <c r="D29" s="295" t="s">
        <v>133</v>
      </c>
      <c r="E29" s="296" t="s">
        <v>126</v>
      </c>
      <c r="F29" s="297">
        <v>718.74</v>
      </c>
      <c r="G29" s="37"/>
      <c r="H29" s="43"/>
    </row>
    <row r="30" spans="1:8" s="2" customFormat="1" ht="16.8" customHeight="1">
      <c r="A30" s="37"/>
      <c r="B30" s="43"/>
      <c r="C30" s="298" t="s">
        <v>1</v>
      </c>
      <c r="D30" s="298" t="s">
        <v>209</v>
      </c>
      <c r="E30" s="16" t="s">
        <v>1</v>
      </c>
      <c r="F30" s="299">
        <v>718.74</v>
      </c>
      <c r="G30" s="37"/>
      <c r="H30" s="43"/>
    </row>
    <row r="31" spans="1:8" s="2" customFormat="1" ht="16.8" customHeight="1">
      <c r="A31" s="37"/>
      <c r="B31" s="43"/>
      <c r="C31" s="298" t="s">
        <v>132</v>
      </c>
      <c r="D31" s="298" t="s">
        <v>202</v>
      </c>
      <c r="E31" s="16" t="s">
        <v>1</v>
      </c>
      <c r="F31" s="299">
        <v>718.74</v>
      </c>
      <c r="G31" s="37"/>
      <c r="H31" s="43"/>
    </row>
    <row r="32" spans="1:8" s="2" customFormat="1" ht="16.8" customHeight="1">
      <c r="A32" s="37"/>
      <c r="B32" s="43"/>
      <c r="C32" s="300" t="s">
        <v>952</v>
      </c>
      <c r="D32" s="37"/>
      <c r="E32" s="37"/>
      <c r="F32" s="37"/>
      <c r="G32" s="37"/>
      <c r="H32" s="43"/>
    </row>
    <row r="33" spans="1:8" s="2" customFormat="1" ht="12">
      <c r="A33" s="37"/>
      <c r="B33" s="43"/>
      <c r="C33" s="298" t="s">
        <v>203</v>
      </c>
      <c r="D33" s="298" t="s">
        <v>204</v>
      </c>
      <c r="E33" s="16" t="s">
        <v>126</v>
      </c>
      <c r="F33" s="299">
        <v>718.74</v>
      </c>
      <c r="G33" s="37"/>
      <c r="H33" s="43"/>
    </row>
    <row r="34" spans="1:8" s="2" customFormat="1" ht="12">
      <c r="A34" s="37"/>
      <c r="B34" s="43"/>
      <c r="C34" s="298" t="s">
        <v>228</v>
      </c>
      <c r="D34" s="298" t="s">
        <v>229</v>
      </c>
      <c r="E34" s="16" t="s">
        <v>126</v>
      </c>
      <c r="F34" s="299">
        <v>10072.128</v>
      </c>
      <c r="G34" s="37"/>
      <c r="H34" s="43"/>
    </row>
    <row r="35" spans="1:8" s="2" customFormat="1" ht="12">
      <c r="A35" s="37"/>
      <c r="B35" s="43"/>
      <c r="C35" s="298" t="s">
        <v>245</v>
      </c>
      <c r="D35" s="298" t="s">
        <v>246</v>
      </c>
      <c r="E35" s="16" t="s">
        <v>126</v>
      </c>
      <c r="F35" s="299">
        <v>4316.626</v>
      </c>
      <c r="G35" s="37"/>
      <c r="H35" s="43"/>
    </row>
    <row r="36" spans="1:8" s="2" customFormat="1" ht="16.8" customHeight="1">
      <c r="A36" s="37"/>
      <c r="B36" s="43"/>
      <c r="C36" s="298" t="s">
        <v>274</v>
      </c>
      <c r="D36" s="298" t="s">
        <v>275</v>
      </c>
      <c r="E36" s="16" t="s">
        <v>126</v>
      </c>
      <c r="F36" s="299">
        <v>74.646</v>
      </c>
      <c r="G36" s="37"/>
      <c r="H36" s="43"/>
    </row>
    <row r="37" spans="1:8" s="2" customFormat="1" ht="16.8" customHeight="1">
      <c r="A37" s="37"/>
      <c r="B37" s="43"/>
      <c r="C37" s="294" t="s">
        <v>135</v>
      </c>
      <c r="D37" s="295" t="s">
        <v>136</v>
      </c>
      <c r="E37" s="296" t="s">
        <v>137</v>
      </c>
      <c r="F37" s="297">
        <v>8100</v>
      </c>
      <c r="G37" s="37"/>
      <c r="H37" s="43"/>
    </row>
    <row r="38" spans="1:8" s="2" customFormat="1" ht="16.8" customHeight="1">
      <c r="A38" s="37"/>
      <c r="B38" s="43"/>
      <c r="C38" s="298" t="s">
        <v>135</v>
      </c>
      <c r="D38" s="298" t="s">
        <v>295</v>
      </c>
      <c r="E38" s="16" t="s">
        <v>1</v>
      </c>
      <c r="F38" s="299">
        <v>8100</v>
      </c>
      <c r="G38" s="37"/>
      <c r="H38" s="43"/>
    </row>
    <row r="39" spans="1:8" s="2" customFormat="1" ht="16.8" customHeight="1">
      <c r="A39" s="37"/>
      <c r="B39" s="43"/>
      <c r="C39" s="300" t="s">
        <v>952</v>
      </c>
      <c r="D39" s="37"/>
      <c r="E39" s="37"/>
      <c r="F39" s="37"/>
      <c r="G39" s="37"/>
      <c r="H39" s="43"/>
    </row>
    <row r="40" spans="1:8" s="2" customFormat="1" ht="12">
      <c r="A40" s="37"/>
      <c r="B40" s="43"/>
      <c r="C40" s="298" t="s">
        <v>289</v>
      </c>
      <c r="D40" s="298" t="s">
        <v>290</v>
      </c>
      <c r="E40" s="16" t="s">
        <v>137</v>
      </c>
      <c r="F40" s="299">
        <v>8100</v>
      </c>
      <c r="G40" s="37"/>
      <c r="H40" s="43"/>
    </row>
    <row r="41" spans="1:8" s="2" customFormat="1" ht="16.8" customHeight="1">
      <c r="A41" s="37"/>
      <c r="B41" s="43"/>
      <c r="C41" s="298" t="s">
        <v>236</v>
      </c>
      <c r="D41" s="298" t="s">
        <v>237</v>
      </c>
      <c r="E41" s="16" t="s">
        <v>126</v>
      </c>
      <c r="F41" s="299">
        <v>12630</v>
      </c>
      <c r="G41" s="37"/>
      <c r="H41" s="43"/>
    </row>
    <row r="42" spans="1:8" s="2" customFormat="1" ht="16.8" customHeight="1">
      <c r="A42" s="37"/>
      <c r="B42" s="43"/>
      <c r="C42" s="298" t="s">
        <v>252</v>
      </c>
      <c r="D42" s="298" t="s">
        <v>253</v>
      </c>
      <c r="E42" s="16" t="s">
        <v>126</v>
      </c>
      <c r="F42" s="299">
        <v>2430</v>
      </c>
      <c r="G42" s="37"/>
      <c r="H42" s="43"/>
    </row>
    <row r="43" spans="1:8" s="2" customFormat="1" ht="16.8" customHeight="1">
      <c r="A43" s="37"/>
      <c r="B43" s="43"/>
      <c r="C43" s="298" t="s">
        <v>282</v>
      </c>
      <c r="D43" s="298" t="s">
        <v>283</v>
      </c>
      <c r="E43" s="16" t="s">
        <v>137</v>
      </c>
      <c r="F43" s="299">
        <v>77700</v>
      </c>
      <c r="G43" s="37"/>
      <c r="H43" s="43"/>
    </row>
    <row r="44" spans="1:8" s="2" customFormat="1" ht="16.8" customHeight="1">
      <c r="A44" s="37"/>
      <c r="B44" s="43"/>
      <c r="C44" s="298" t="s">
        <v>297</v>
      </c>
      <c r="D44" s="298" t="s">
        <v>298</v>
      </c>
      <c r="E44" s="16" t="s">
        <v>137</v>
      </c>
      <c r="F44" s="299">
        <v>13200</v>
      </c>
      <c r="G44" s="37"/>
      <c r="H44" s="43"/>
    </row>
    <row r="45" spans="1:8" s="2" customFormat="1" ht="16.8" customHeight="1">
      <c r="A45" s="37"/>
      <c r="B45" s="43"/>
      <c r="C45" s="298" t="s">
        <v>336</v>
      </c>
      <c r="D45" s="298" t="s">
        <v>337</v>
      </c>
      <c r="E45" s="16" t="s">
        <v>338</v>
      </c>
      <c r="F45" s="299">
        <v>7.77</v>
      </c>
      <c r="G45" s="37"/>
      <c r="H45" s="43"/>
    </row>
    <row r="46" spans="1:8" s="2" customFormat="1" ht="16.8" customHeight="1">
      <c r="A46" s="37"/>
      <c r="B46" s="43"/>
      <c r="C46" s="294" t="s">
        <v>139</v>
      </c>
      <c r="D46" s="295" t="s">
        <v>140</v>
      </c>
      <c r="E46" s="296" t="s">
        <v>126</v>
      </c>
      <c r="F46" s="297">
        <v>27.72</v>
      </c>
      <c r="G46" s="37"/>
      <c r="H46" s="43"/>
    </row>
    <row r="47" spans="1:8" s="2" customFormat="1" ht="16.8" customHeight="1">
      <c r="A47" s="37"/>
      <c r="B47" s="43"/>
      <c r="C47" s="298" t="s">
        <v>1</v>
      </c>
      <c r="D47" s="298" t="s">
        <v>226</v>
      </c>
      <c r="E47" s="16" t="s">
        <v>1</v>
      </c>
      <c r="F47" s="299">
        <v>27.72</v>
      </c>
      <c r="G47" s="37"/>
      <c r="H47" s="43"/>
    </row>
    <row r="48" spans="1:8" s="2" customFormat="1" ht="16.8" customHeight="1">
      <c r="A48" s="37"/>
      <c r="B48" s="43"/>
      <c r="C48" s="298" t="s">
        <v>139</v>
      </c>
      <c r="D48" s="298" t="s">
        <v>202</v>
      </c>
      <c r="E48" s="16" t="s">
        <v>1</v>
      </c>
      <c r="F48" s="299">
        <v>27.72</v>
      </c>
      <c r="G48" s="37"/>
      <c r="H48" s="43"/>
    </row>
    <row r="49" spans="1:8" s="2" customFormat="1" ht="16.8" customHeight="1">
      <c r="A49" s="37"/>
      <c r="B49" s="43"/>
      <c r="C49" s="300" t="s">
        <v>952</v>
      </c>
      <c r="D49" s="37"/>
      <c r="E49" s="37"/>
      <c r="F49" s="37"/>
      <c r="G49" s="37"/>
      <c r="H49" s="43"/>
    </row>
    <row r="50" spans="1:8" s="2" customFormat="1" ht="12">
      <c r="A50" s="37"/>
      <c r="B50" s="43"/>
      <c r="C50" s="298" t="s">
        <v>220</v>
      </c>
      <c r="D50" s="298" t="s">
        <v>221</v>
      </c>
      <c r="E50" s="16" t="s">
        <v>126</v>
      </c>
      <c r="F50" s="299">
        <v>27.72</v>
      </c>
      <c r="G50" s="37"/>
      <c r="H50" s="43"/>
    </row>
    <row r="51" spans="1:8" s="2" customFormat="1" ht="12">
      <c r="A51" s="37"/>
      <c r="B51" s="43"/>
      <c r="C51" s="298" t="s">
        <v>228</v>
      </c>
      <c r="D51" s="298" t="s">
        <v>229</v>
      </c>
      <c r="E51" s="16" t="s">
        <v>126</v>
      </c>
      <c r="F51" s="299">
        <v>10072.128</v>
      </c>
      <c r="G51" s="37"/>
      <c r="H51" s="43"/>
    </row>
    <row r="52" spans="1:8" s="2" customFormat="1" ht="12">
      <c r="A52" s="37"/>
      <c r="B52" s="43"/>
      <c r="C52" s="298" t="s">
        <v>245</v>
      </c>
      <c r="D52" s="298" t="s">
        <v>246</v>
      </c>
      <c r="E52" s="16" t="s">
        <v>126</v>
      </c>
      <c r="F52" s="299">
        <v>4316.626</v>
      </c>
      <c r="G52" s="37"/>
      <c r="H52" s="43"/>
    </row>
    <row r="53" spans="1:8" s="2" customFormat="1" ht="16.8" customHeight="1">
      <c r="A53" s="37"/>
      <c r="B53" s="43"/>
      <c r="C53" s="298" t="s">
        <v>274</v>
      </c>
      <c r="D53" s="298" t="s">
        <v>275</v>
      </c>
      <c r="E53" s="16" t="s">
        <v>126</v>
      </c>
      <c r="F53" s="299">
        <v>74.646</v>
      </c>
      <c r="G53" s="37"/>
      <c r="H53" s="43"/>
    </row>
    <row r="54" spans="1:8" s="2" customFormat="1" ht="16.8" customHeight="1">
      <c r="A54" s="37"/>
      <c r="B54" s="43"/>
      <c r="C54" s="294" t="s">
        <v>142</v>
      </c>
      <c r="D54" s="295" t="s">
        <v>143</v>
      </c>
      <c r="E54" s="296" t="s">
        <v>137</v>
      </c>
      <c r="F54" s="297">
        <v>20400</v>
      </c>
      <c r="G54" s="37"/>
      <c r="H54" s="43"/>
    </row>
    <row r="55" spans="1:8" s="2" customFormat="1" ht="16.8" customHeight="1">
      <c r="A55" s="37"/>
      <c r="B55" s="43"/>
      <c r="C55" s="298" t="s">
        <v>146</v>
      </c>
      <c r="D55" s="298" t="s">
        <v>198</v>
      </c>
      <c r="E55" s="16" t="s">
        <v>1</v>
      </c>
      <c r="F55" s="299">
        <v>11400</v>
      </c>
      <c r="G55" s="37"/>
      <c r="H55" s="43"/>
    </row>
    <row r="56" spans="1:8" s="2" customFormat="1" ht="16.8" customHeight="1">
      <c r="A56" s="37"/>
      <c r="B56" s="43"/>
      <c r="C56" s="298" t="s">
        <v>199</v>
      </c>
      <c r="D56" s="298" t="s">
        <v>200</v>
      </c>
      <c r="E56" s="16" t="s">
        <v>1</v>
      </c>
      <c r="F56" s="299">
        <v>5000</v>
      </c>
      <c r="G56" s="37"/>
      <c r="H56" s="43"/>
    </row>
    <row r="57" spans="1:8" s="2" customFormat="1" ht="16.8" customHeight="1">
      <c r="A57" s="37"/>
      <c r="B57" s="43"/>
      <c r="C57" s="298" t="s">
        <v>1</v>
      </c>
      <c r="D57" s="298" t="s">
        <v>201</v>
      </c>
      <c r="E57" s="16" t="s">
        <v>1</v>
      </c>
      <c r="F57" s="299">
        <v>4000</v>
      </c>
      <c r="G57" s="37"/>
      <c r="H57" s="43"/>
    </row>
    <row r="58" spans="1:8" s="2" customFormat="1" ht="16.8" customHeight="1">
      <c r="A58" s="37"/>
      <c r="B58" s="43"/>
      <c r="C58" s="298" t="s">
        <v>142</v>
      </c>
      <c r="D58" s="298" t="s">
        <v>202</v>
      </c>
      <c r="E58" s="16" t="s">
        <v>1</v>
      </c>
      <c r="F58" s="299">
        <v>20400</v>
      </c>
      <c r="G58" s="37"/>
      <c r="H58" s="43"/>
    </row>
    <row r="59" spans="1:8" s="2" customFormat="1" ht="16.8" customHeight="1">
      <c r="A59" s="37"/>
      <c r="B59" s="43"/>
      <c r="C59" s="300" t="s">
        <v>952</v>
      </c>
      <c r="D59" s="37"/>
      <c r="E59" s="37"/>
      <c r="F59" s="37"/>
      <c r="G59" s="37"/>
      <c r="H59" s="43"/>
    </row>
    <row r="60" spans="1:8" s="2" customFormat="1" ht="16.8" customHeight="1">
      <c r="A60" s="37"/>
      <c r="B60" s="43"/>
      <c r="C60" s="298" t="s">
        <v>186</v>
      </c>
      <c r="D60" s="298" t="s">
        <v>187</v>
      </c>
      <c r="E60" s="16" t="s">
        <v>137</v>
      </c>
      <c r="F60" s="299">
        <v>20400</v>
      </c>
      <c r="G60" s="37"/>
      <c r="H60" s="43"/>
    </row>
    <row r="61" spans="1:8" s="2" customFormat="1" ht="16.8" customHeight="1">
      <c r="A61" s="37"/>
      <c r="B61" s="43"/>
      <c r="C61" s="298" t="s">
        <v>236</v>
      </c>
      <c r="D61" s="298" t="s">
        <v>237</v>
      </c>
      <c r="E61" s="16" t="s">
        <v>126</v>
      </c>
      <c r="F61" s="299">
        <v>12630</v>
      </c>
      <c r="G61" s="37"/>
      <c r="H61" s="43"/>
    </row>
    <row r="62" spans="1:8" s="2" customFormat="1" ht="16.8" customHeight="1">
      <c r="A62" s="37"/>
      <c r="B62" s="43"/>
      <c r="C62" s="298" t="s">
        <v>282</v>
      </c>
      <c r="D62" s="298" t="s">
        <v>283</v>
      </c>
      <c r="E62" s="16" t="s">
        <v>137</v>
      </c>
      <c r="F62" s="299">
        <v>77700</v>
      </c>
      <c r="G62" s="37"/>
      <c r="H62" s="43"/>
    </row>
    <row r="63" spans="1:8" s="2" customFormat="1" ht="16.8" customHeight="1">
      <c r="A63" s="37"/>
      <c r="B63" s="43"/>
      <c r="C63" s="298" t="s">
        <v>336</v>
      </c>
      <c r="D63" s="298" t="s">
        <v>337</v>
      </c>
      <c r="E63" s="16" t="s">
        <v>338</v>
      </c>
      <c r="F63" s="299">
        <v>7.77</v>
      </c>
      <c r="G63" s="37"/>
      <c r="H63" s="43"/>
    </row>
    <row r="64" spans="1:8" s="2" customFormat="1" ht="16.8" customHeight="1">
      <c r="A64" s="37"/>
      <c r="B64" s="43"/>
      <c r="C64" s="298" t="s">
        <v>360</v>
      </c>
      <c r="D64" s="298" t="s">
        <v>361</v>
      </c>
      <c r="E64" s="16" t="s">
        <v>126</v>
      </c>
      <c r="F64" s="299">
        <v>10200</v>
      </c>
      <c r="G64" s="37"/>
      <c r="H64" s="43"/>
    </row>
    <row r="65" spans="1:8" s="2" customFormat="1" ht="16.8" customHeight="1">
      <c r="A65" s="37"/>
      <c r="B65" s="43"/>
      <c r="C65" s="294" t="s">
        <v>199</v>
      </c>
      <c r="D65" s="295" t="s">
        <v>953</v>
      </c>
      <c r="E65" s="296" t="s">
        <v>137</v>
      </c>
      <c r="F65" s="297">
        <v>5000</v>
      </c>
      <c r="G65" s="37"/>
      <c r="H65" s="43"/>
    </row>
    <row r="66" spans="1:8" s="2" customFormat="1" ht="16.8" customHeight="1">
      <c r="A66" s="37"/>
      <c r="B66" s="43"/>
      <c r="C66" s="298" t="s">
        <v>199</v>
      </c>
      <c r="D66" s="298" t="s">
        <v>200</v>
      </c>
      <c r="E66" s="16" t="s">
        <v>1</v>
      </c>
      <c r="F66" s="299">
        <v>5000</v>
      </c>
      <c r="G66" s="37"/>
      <c r="H66" s="43"/>
    </row>
    <row r="67" spans="1:8" s="2" customFormat="1" ht="16.8" customHeight="1">
      <c r="A67" s="37"/>
      <c r="B67" s="43"/>
      <c r="C67" s="294" t="s">
        <v>146</v>
      </c>
      <c r="D67" s="295" t="s">
        <v>147</v>
      </c>
      <c r="E67" s="296" t="s">
        <v>137</v>
      </c>
      <c r="F67" s="297">
        <v>11400</v>
      </c>
      <c r="G67" s="37"/>
      <c r="H67" s="43"/>
    </row>
    <row r="68" spans="1:8" s="2" customFormat="1" ht="16.8" customHeight="1">
      <c r="A68" s="37"/>
      <c r="B68" s="43"/>
      <c r="C68" s="298" t="s">
        <v>146</v>
      </c>
      <c r="D68" s="298" t="s">
        <v>198</v>
      </c>
      <c r="E68" s="16" t="s">
        <v>1</v>
      </c>
      <c r="F68" s="299">
        <v>11400</v>
      </c>
      <c r="G68" s="37"/>
      <c r="H68" s="43"/>
    </row>
    <row r="69" spans="1:8" s="2" customFormat="1" ht="16.8" customHeight="1">
      <c r="A69" s="37"/>
      <c r="B69" s="43"/>
      <c r="C69" s="300" t="s">
        <v>952</v>
      </c>
      <c r="D69" s="37"/>
      <c r="E69" s="37"/>
      <c r="F69" s="37"/>
      <c r="G69" s="37"/>
      <c r="H69" s="43"/>
    </row>
    <row r="70" spans="1:8" s="2" customFormat="1" ht="16.8" customHeight="1">
      <c r="A70" s="37"/>
      <c r="B70" s="43"/>
      <c r="C70" s="298" t="s">
        <v>186</v>
      </c>
      <c r="D70" s="298" t="s">
        <v>187</v>
      </c>
      <c r="E70" s="16" t="s">
        <v>137</v>
      </c>
      <c r="F70" s="299">
        <v>20400</v>
      </c>
      <c r="G70" s="37"/>
      <c r="H70" s="43"/>
    </row>
    <row r="71" spans="1:8" s="2" customFormat="1" ht="16.8" customHeight="1">
      <c r="A71" s="37"/>
      <c r="B71" s="43"/>
      <c r="C71" s="298" t="s">
        <v>211</v>
      </c>
      <c r="D71" s="298" t="s">
        <v>212</v>
      </c>
      <c r="E71" s="16" t="s">
        <v>126</v>
      </c>
      <c r="F71" s="299">
        <v>13815.74</v>
      </c>
      <c r="G71" s="37"/>
      <c r="H71" s="43"/>
    </row>
    <row r="72" spans="1:8" s="2" customFormat="1" ht="16.8" customHeight="1">
      <c r="A72" s="37"/>
      <c r="B72" s="43"/>
      <c r="C72" s="294" t="s">
        <v>150</v>
      </c>
      <c r="D72" s="295" t="s">
        <v>151</v>
      </c>
      <c r="E72" s="296" t="s">
        <v>137</v>
      </c>
      <c r="F72" s="297">
        <v>13200</v>
      </c>
      <c r="G72" s="37"/>
      <c r="H72" s="43"/>
    </row>
    <row r="73" spans="1:8" s="2" customFormat="1" ht="16.8" customHeight="1">
      <c r="A73" s="37"/>
      <c r="B73" s="43"/>
      <c r="C73" s="298" t="s">
        <v>1</v>
      </c>
      <c r="D73" s="298" t="s">
        <v>135</v>
      </c>
      <c r="E73" s="16" t="s">
        <v>1</v>
      </c>
      <c r="F73" s="299">
        <v>8100</v>
      </c>
      <c r="G73" s="37"/>
      <c r="H73" s="43"/>
    </row>
    <row r="74" spans="1:8" s="2" customFormat="1" ht="16.8" customHeight="1">
      <c r="A74" s="37"/>
      <c r="B74" s="43"/>
      <c r="C74" s="298" t="s">
        <v>1</v>
      </c>
      <c r="D74" s="298" t="s">
        <v>303</v>
      </c>
      <c r="E74" s="16" t="s">
        <v>1</v>
      </c>
      <c r="F74" s="299">
        <v>5100</v>
      </c>
      <c r="G74" s="37"/>
      <c r="H74" s="43"/>
    </row>
    <row r="75" spans="1:8" s="2" customFormat="1" ht="16.8" customHeight="1">
      <c r="A75" s="37"/>
      <c r="B75" s="43"/>
      <c r="C75" s="298" t="s">
        <v>150</v>
      </c>
      <c r="D75" s="298" t="s">
        <v>202</v>
      </c>
      <c r="E75" s="16" t="s">
        <v>1</v>
      </c>
      <c r="F75" s="299">
        <v>13200</v>
      </c>
      <c r="G75" s="37"/>
      <c r="H75" s="43"/>
    </row>
    <row r="76" spans="1:8" s="2" customFormat="1" ht="16.8" customHeight="1">
      <c r="A76" s="37"/>
      <c r="B76" s="43"/>
      <c r="C76" s="300" t="s">
        <v>952</v>
      </c>
      <c r="D76" s="37"/>
      <c r="E76" s="37"/>
      <c r="F76" s="37"/>
      <c r="G76" s="37"/>
      <c r="H76" s="43"/>
    </row>
    <row r="77" spans="1:8" s="2" customFormat="1" ht="16.8" customHeight="1">
      <c r="A77" s="37"/>
      <c r="B77" s="43"/>
      <c r="C77" s="298" t="s">
        <v>297</v>
      </c>
      <c r="D77" s="298" t="s">
        <v>298</v>
      </c>
      <c r="E77" s="16" t="s">
        <v>137</v>
      </c>
      <c r="F77" s="299">
        <v>13200</v>
      </c>
      <c r="G77" s="37"/>
      <c r="H77" s="43"/>
    </row>
    <row r="78" spans="1:8" s="2" customFormat="1" ht="16.8" customHeight="1">
      <c r="A78" s="37"/>
      <c r="B78" s="43"/>
      <c r="C78" s="298" t="s">
        <v>305</v>
      </c>
      <c r="D78" s="298" t="s">
        <v>306</v>
      </c>
      <c r="E78" s="16" t="s">
        <v>307</v>
      </c>
      <c r="F78" s="299">
        <v>132</v>
      </c>
      <c r="G78" s="37"/>
      <c r="H78" s="43"/>
    </row>
    <row r="79" spans="1:8" s="2" customFormat="1" ht="16.8" customHeight="1">
      <c r="A79" s="37"/>
      <c r="B79" s="43"/>
      <c r="C79" s="294" t="s">
        <v>153</v>
      </c>
      <c r="D79" s="295" t="s">
        <v>154</v>
      </c>
      <c r="E79" s="296" t="s">
        <v>126</v>
      </c>
      <c r="F79" s="297">
        <v>125</v>
      </c>
      <c r="G79" s="37"/>
      <c r="H79" s="43"/>
    </row>
    <row r="80" spans="1:8" s="2" customFormat="1" ht="16.8" customHeight="1">
      <c r="A80" s="37"/>
      <c r="B80" s="43"/>
      <c r="C80" s="298" t="s">
        <v>1</v>
      </c>
      <c r="D80" s="298" t="s">
        <v>381</v>
      </c>
      <c r="E80" s="16" t="s">
        <v>1</v>
      </c>
      <c r="F80" s="299">
        <v>125</v>
      </c>
      <c r="G80" s="37"/>
      <c r="H80" s="43"/>
    </row>
    <row r="81" spans="1:8" s="2" customFormat="1" ht="16.8" customHeight="1">
      <c r="A81" s="37"/>
      <c r="B81" s="43"/>
      <c r="C81" s="298" t="s">
        <v>153</v>
      </c>
      <c r="D81" s="298" t="s">
        <v>202</v>
      </c>
      <c r="E81" s="16" t="s">
        <v>1</v>
      </c>
      <c r="F81" s="299">
        <v>125</v>
      </c>
      <c r="G81" s="37"/>
      <c r="H81" s="43"/>
    </row>
    <row r="82" spans="1:8" s="2" customFormat="1" ht="16.8" customHeight="1">
      <c r="A82" s="37"/>
      <c r="B82" s="43"/>
      <c r="C82" s="300" t="s">
        <v>952</v>
      </c>
      <c r="D82" s="37"/>
      <c r="E82" s="37"/>
      <c r="F82" s="37"/>
      <c r="G82" s="37"/>
      <c r="H82" s="43"/>
    </row>
    <row r="83" spans="1:8" s="2" customFormat="1" ht="16.8" customHeight="1">
      <c r="A83" s="37"/>
      <c r="B83" s="43"/>
      <c r="C83" s="298" t="s">
        <v>375</v>
      </c>
      <c r="D83" s="298" t="s">
        <v>376</v>
      </c>
      <c r="E83" s="16" t="s">
        <v>126</v>
      </c>
      <c r="F83" s="299">
        <v>125</v>
      </c>
      <c r="G83" s="37"/>
      <c r="H83" s="43"/>
    </row>
    <row r="84" spans="1:8" s="2" customFormat="1" ht="16.8" customHeight="1">
      <c r="A84" s="37"/>
      <c r="B84" s="43"/>
      <c r="C84" s="298" t="s">
        <v>383</v>
      </c>
      <c r="D84" s="298" t="s">
        <v>384</v>
      </c>
      <c r="E84" s="16" t="s">
        <v>137</v>
      </c>
      <c r="F84" s="299">
        <v>125</v>
      </c>
      <c r="G84" s="37"/>
      <c r="H84" s="43"/>
    </row>
    <row r="85" spans="1:8" s="2" customFormat="1" ht="16.8" customHeight="1">
      <c r="A85" s="37"/>
      <c r="B85" s="43"/>
      <c r="C85" s="294" t="s">
        <v>156</v>
      </c>
      <c r="D85" s="295" t="s">
        <v>157</v>
      </c>
      <c r="E85" s="296" t="s">
        <v>126</v>
      </c>
      <c r="F85" s="297">
        <v>74.646</v>
      </c>
      <c r="G85" s="37"/>
      <c r="H85" s="43"/>
    </row>
    <row r="86" spans="1:8" s="2" customFormat="1" ht="16.8" customHeight="1">
      <c r="A86" s="37"/>
      <c r="B86" s="43"/>
      <c r="C86" s="298" t="s">
        <v>1</v>
      </c>
      <c r="D86" s="298" t="s">
        <v>280</v>
      </c>
      <c r="E86" s="16" t="s">
        <v>1</v>
      </c>
      <c r="F86" s="299">
        <v>74.646</v>
      </c>
      <c r="G86" s="37"/>
      <c r="H86" s="43"/>
    </row>
    <row r="87" spans="1:8" s="2" customFormat="1" ht="16.8" customHeight="1">
      <c r="A87" s="37"/>
      <c r="B87" s="43"/>
      <c r="C87" s="298" t="s">
        <v>156</v>
      </c>
      <c r="D87" s="298" t="s">
        <v>202</v>
      </c>
      <c r="E87" s="16" t="s">
        <v>1</v>
      </c>
      <c r="F87" s="299">
        <v>74.646</v>
      </c>
      <c r="G87" s="37"/>
      <c r="H87" s="43"/>
    </row>
    <row r="88" spans="1:8" s="2" customFormat="1" ht="16.8" customHeight="1">
      <c r="A88" s="37"/>
      <c r="B88" s="43"/>
      <c r="C88" s="300" t="s">
        <v>952</v>
      </c>
      <c r="D88" s="37"/>
      <c r="E88" s="37"/>
      <c r="F88" s="37"/>
      <c r="G88" s="37"/>
      <c r="H88" s="43"/>
    </row>
    <row r="89" spans="1:8" s="2" customFormat="1" ht="16.8" customHeight="1">
      <c r="A89" s="37"/>
      <c r="B89" s="43"/>
      <c r="C89" s="298" t="s">
        <v>274</v>
      </c>
      <c r="D89" s="298" t="s">
        <v>275</v>
      </c>
      <c r="E89" s="16" t="s">
        <v>126</v>
      </c>
      <c r="F89" s="299">
        <v>74.646</v>
      </c>
      <c r="G89" s="37"/>
      <c r="H89" s="43"/>
    </row>
    <row r="90" spans="1:8" s="2" customFormat="1" ht="12">
      <c r="A90" s="37"/>
      <c r="B90" s="43"/>
      <c r="C90" s="298" t="s">
        <v>228</v>
      </c>
      <c r="D90" s="298" t="s">
        <v>229</v>
      </c>
      <c r="E90" s="16" t="s">
        <v>126</v>
      </c>
      <c r="F90" s="299">
        <v>10072.128</v>
      </c>
      <c r="G90" s="37"/>
      <c r="H90" s="43"/>
    </row>
    <row r="91" spans="1:8" s="2" customFormat="1" ht="12">
      <c r="A91" s="37"/>
      <c r="B91" s="43"/>
      <c r="C91" s="298" t="s">
        <v>245</v>
      </c>
      <c r="D91" s="298" t="s">
        <v>246</v>
      </c>
      <c r="E91" s="16" t="s">
        <v>126</v>
      </c>
      <c r="F91" s="299">
        <v>4316.626</v>
      </c>
      <c r="G91" s="37"/>
      <c r="H91" s="43"/>
    </row>
    <row r="92" spans="1:8" s="2" customFormat="1" ht="26.4" customHeight="1">
      <c r="A92" s="37"/>
      <c r="B92" s="43"/>
      <c r="C92" s="293" t="s">
        <v>954</v>
      </c>
      <c r="D92" s="293" t="s">
        <v>88</v>
      </c>
      <c r="E92" s="37"/>
      <c r="F92" s="37"/>
      <c r="G92" s="37"/>
      <c r="H92" s="43"/>
    </row>
    <row r="93" spans="1:8" s="2" customFormat="1" ht="16.8" customHeight="1">
      <c r="A93" s="37"/>
      <c r="B93" s="43"/>
      <c r="C93" s="294" t="s">
        <v>124</v>
      </c>
      <c r="D93" s="295" t="s">
        <v>125</v>
      </c>
      <c r="E93" s="296" t="s">
        <v>126</v>
      </c>
      <c r="F93" s="297">
        <v>17.6</v>
      </c>
      <c r="G93" s="37"/>
      <c r="H93" s="43"/>
    </row>
    <row r="94" spans="1:8" s="2" customFormat="1" ht="16.8" customHeight="1">
      <c r="A94" s="37"/>
      <c r="B94" s="43"/>
      <c r="C94" s="298" t="s">
        <v>1</v>
      </c>
      <c r="D94" s="298" t="s">
        <v>414</v>
      </c>
      <c r="E94" s="16" t="s">
        <v>1</v>
      </c>
      <c r="F94" s="299">
        <v>340.1</v>
      </c>
      <c r="G94" s="37"/>
      <c r="H94" s="43"/>
    </row>
    <row r="95" spans="1:8" s="2" customFormat="1" ht="16.8" customHeight="1">
      <c r="A95" s="37"/>
      <c r="B95" s="43"/>
      <c r="C95" s="298" t="s">
        <v>1</v>
      </c>
      <c r="D95" s="298" t="s">
        <v>415</v>
      </c>
      <c r="E95" s="16" t="s">
        <v>1</v>
      </c>
      <c r="F95" s="299">
        <v>-322.5</v>
      </c>
      <c r="G95" s="37"/>
      <c r="H95" s="43"/>
    </row>
    <row r="96" spans="1:8" s="2" customFormat="1" ht="16.8" customHeight="1">
      <c r="A96" s="37"/>
      <c r="B96" s="43"/>
      <c r="C96" s="298" t="s">
        <v>124</v>
      </c>
      <c r="D96" s="298" t="s">
        <v>202</v>
      </c>
      <c r="E96" s="16" t="s">
        <v>1</v>
      </c>
      <c r="F96" s="299">
        <v>17.6</v>
      </c>
      <c r="G96" s="37"/>
      <c r="H96" s="43"/>
    </row>
    <row r="97" spans="1:8" s="2" customFormat="1" ht="16.8" customHeight="1">
      <c r="A97" s="37"/>
      <c r="B97" s="43"/>
      <c r="C97" s="300" t="s">
        <v>952</v>
      </c>
      <c r="D97" s="37"/>
      <c r="E97" s="37"/>
      <c r="F97" s="37"/>
      <c r="G97" s="37"/>
      <c r="H97" s="43"/>
    </row>
    <row r="98" spans="1:8" s="2" customFormat="1" ht="16.8" customHeight="1">
      <c r="A98" s="37"/>
      <c r="B98" s="43"/>
      <c r="C98" s="298" t="s">
        <v>211</v>
      </c>
      <c r="D98" s="298" t="s">
        <v>212</v>
      </c>
      <c r="E98" s="16" t="s">
        <v>126</v>
      </c>
      <c r="F98" s="299">
        <v>17.6</v>
      </c>
      <c r="G98" s="37"/>
      <c r="H98" s="43"/>
    </row>
    <row r="99" spans="1:8" s="2" customFormat="1" ht="12">
      <c r="A99" s="37"/>
      <c r="B99" s="43"/>
      <c r="C99" s="298" t="s">
        <v>245</v>
      </c>
      <c r="D99" s="298" t="s">
        <v>246</v>
      </c>
      <c r="E99" s="16" t="s">
        <v>126</v>
      </c>
      <c r="F99" s="299">
        <v>17.6</v>
      </c>
      <c r="G99" s="37"/>
      <c r="H99" s="43"/>
    </row>
    <row r="100" spans="1:8" s="2" customFormat="1" ht="16.8" customHeight="1">
      <c r="A100" s="37"/>
      <c r="B100" s="43"/>
      <c r="C100" s="298" t="s">
        <v>349</v>
      </c>
      <c r="D100" s="298" t="s">
        <v>350</v>
      </c>
      <c r="E100" s="16" t="s">
        <v>126</v>
      </c>
      <c r="F100" s="299">
        <v>8.8</v>
      </c>
      <c r="G100" s="37"/>
      <c r="H100" s="43"/>
    </row>
    <row r="101" spans="1:8" s="2" customFormat="1" ht="16.8" customHeight="1">
      <c r="A101" s="37"/>
      <c r="B101" s="43"/>
      <c r="C101" s="294" t="s">
        <v>142</v>
      </c>
      <c r="D101" s="295" t="s">
        <v>143</v>
      </c>
      <c r="E101" s="296" t="s">
        <v>137</v>
      </c>
      <c r="F101" s="297">
        <v>645</v>
      </c>
      <c r="G101" s="37"/>
      <c r="H101" s="43"/>
    </row>
    <row r="102" spans="1:8" s="2" customFormat="1" ht="16.8" customHeight="1">
      <c r="A102" s="37"/>
      <c r="B102" s="43"/>
      <c r="C102" s="298" t="s">
        <v>1</v>
      </c>
      <c r="D102" s="298" t="s">
        <v>412</v>
      </c>
      <c r="E102" s="16" t="s">
        <v>1</v>
      </c>
      <c r="F102" s="299">
        <v>645</v>
      </c>
      <c r="G102" s="37"/>
      <c r="H102" s="43"/>
    </row>
    <row r="103" spans="1:8" s="2" customFormat="1" ht="16.8" customHeight="1">
      <c r="A103" s="37"/>
      <c r="B103" s="43"/>
      <c r="C103" s="298" t="s">
        <v>142</v>
      </c>
      <c r="D103" s="298" t="s">
        <v>202</v>
      </c>
      <c r="E103" s="16" t="s">
        <v>1</v>
      </c>
      <c r="F103" s="299">
        <v>645</v>
      </c>
      <c r="G103" s="37"/>
      <c r="H103" s="43"/>
    </row>
    <row r="104" spans="1:8" s="2" customFormat="1" ht="16.8" customHeight="1">
      <c r="A104" s="37"/>
      <c r="B104" s="43"/>
      <c r="C104" s="300" t="s">
        <v>952</v>
      </c>
      <c r="D104" s="37"/>
      <c r="E104" s="37"/>
      <c r="F104" s="37"/>
      <c r="G104" s="37"/>
      <c r="H104" s="43"/>
    </row>
    <row r="105" spans="1:8" s="2" customFormat="1" ht="16.8" customHeight="1">
      <c r="A105" s="37"/>
      <c r="B105" s="43"/>
      <c r="C105" s="298" t="s">
        <v>186</v>
      </c>
      <c r="D105" s="298" t="s">
        <v>187</v>
      </c>
      <c r="E105" s="16" t="s">
        <v>137</v>
      </c>
      <c r="F105" s="299">
        <v>645</v>
      </c>
      <c r="G105" s="37"/>
      <c r="H105" s="43"/>
    </row>
    <row r="106" spans="1:8" s="2" customFormat="1" ht="16.8" customHeight="1">
      <c r="A106" s="37"/>
      <c r="B106" s="43"/>
      <c r="C106" s="298" t="s">
        <v>211</v>
      </c>
      <c r="D106" s="298" t="s">
        <v>212</v>
      </c>
      <c r="E106" s="16" t="s">
        <v>126</v>
      </c>
      <c r="F106" s="299">
        <v>17.6</v>
      </c>
      <c r="G106" s="37"/>
      <c r="H106" s="43"/>
    </row>
    <row r="107" spans="1:8" s="2" customFormat="1" ht="16.8" customHeight="1">
      <c r="A107" s="37"/>
      <c r="B107" s="43"/>
      <c r="C107" s="298" t="s">
        <v>236</v>
      </c>
      <c r="D107" s="298" t="s">
        <v>237</v>
      </c>
      <c r="E107" s="16" t="s">
        <v>126</v>
      </c>
      <c r="F107" s="299">
        <v>322.5</v>
      </c>
      <c r="G107" s="37"/>
      <c r="H107" s="43"/>
    </row>
    <row r="108" spans="1:8" s="2" customFormat="1" ht="16.8" customHeight="1">
      <c r="A108" s="37"/>
      <c r="B108" s="43"/>
      <c r="C108" s="298" t="s">
        <v>282</v>
      </c>
      <c r="D108" s="298" t="s">
        <v>283</v>
      </c>
      <c r="E108" s="16" t="s">
        <v>137</v>
      </c>
      <c r="F108" s="299">
        <v>3225</v>
      </c>
      <c r="G108" s="37"/>
      <c r="H108" s="43"/>
    </row>
    <row r="109" spans="1:8" s="2" customFormat="1" ht="16.8" customHeight="1">
      <c r="A109" s="37"/>
      <c r="B109" s="43"/>
      <c r="C109" s="298" t="s">
        <v>336</v>
      </c>
      <c r="D109" s="298" t="s">
        <v>337</v>
      </c>
      <c r="E109" s="16" t="s">
        <v>338</v>
      </c>
      <c r="F109" s="299">
        <v>0.323</v>
      </c>
      <c r="G109" s="37"/>
      <c r="H109" s="43"/>
    </row>
    <row r="110" spans="1:8" s="2" customFormat="1" ht="16.8" customHeight="1">
      <c r="A110" s="37"/>
      <c r="B110" s="43"/>
      <c r="C110" s="298" t="s">
        <v>344</v>
      </c>
      <c r="D110" s="298" t="s">
        <v>345</v>
      </c>
      <c r="E110" s="16" t="s">
        <v>137</v>
      </c>
      <c r="F110" s="299">
        <v>645</v>
      </c>
      <c r="G110" s="37"/>
      <c r="H110" s="43"/>
    </row>
    <row r="111" spans="1:8" s="2" customFormat="1" ht="16.8" customHeight="1">
      <c r="A111" s="37"/>
      <c r="B111" s="43"/>
      <c r="C111" s="298" t="s">
        <v>360</v>
      </c>
      <c r="D111" s="298" t="s">
        <v>361</v>
      </c>
      <c r="E111" s="16" t="s">
        <v>126</v>
      </c>
      <c r="F111" s="299">
        <v>322.5</v>
      </c>
      <c r="G111" s="37"/>
      <c r="H111" s="43"/>
    </row>
    <row r="112" spans="1:8" s="2" customFormat="1" ht="16.8" customHeight="1">
      <c r="A112" s="37"/>
      <c r="B112" s="43"/>
      <c r="C112" s="294" t="s">
        <v>150</v>
      </c>
      <c r="D112" s="295" t="s">
        <v>151</v>
      </c>
      <c r="E112" s="296" t="s">
        <v>307</v>
      </c>
      <c r="F112" s="297">
        <v>541</v>
      </c>
      <c r="G112" s="37"/>
      <c r="H112" s="43"/>
    </row>
    <row r="113" spans="1:8" s="2" customFormat="1" ht="16.8" customHeight="1">
      <c r="A113" s="37"/>
      <c r="B113" s="43"/>
      <c r="C113" s="298" t="s">
        <v>150</v>
      </c>
      <c r="D113" s="298" t="s">
        <v>423</v>
      </c>
      <c r="E113" s="16" t="s">
        <v>1</v>
      </c>
      <c r="F113" s="299">
        <v>541</v>
      </c>
      <c r="G113" s="37"/>
      <c r="H113" s="43"/>
    </row>
    <row r="114" spans="1:8" s="2" customFormat="1" ht="16.8" customHeight="1">
      <c r="A114" s="37"/>
      <c r="B114" s="43"/>
      <c r="C114" s="300" t="s">
        <v>952</v>
      </c>
      <c r="D114" s="37"/>
      <c r="E114" s="37"/>
      <c r="F114" s="37"/>
      <c r="G114" s="37"/>
      <c r="H114" s="43"/>
    </row>
    <row r="115" spans="1:8" s="2" customFormat="1" ht="16.8" customHeight="1">
      <c r="A115" s="37"/>
      <c r="B115" s="43"/>
      <c r="C115" s="298" t="s">
        <v>297</v>
      </c>
      <c r="D115" s="298" t="s">
        <v>298</v>
      </c>
      <c r="E115" s="16" t="s">
        <v>137</v>
      </c>
      <c r="F115" s="299">
        <v>541</v>
      </c>
      <c r="G115" s="37"/>
      <c r="H115" s="43"/>
    </row>
    <row r="116" spans="1:8" s="2" customFormat="1" ht="16.8" customHeight="1">
      <c r="A116" s="37"/>
      <c r="B116" s="43"/>
      <c r="C116" s="298" t="s">
        <v>305</v>
      </c>
      <c r="D116" s="298" t="s">
        <v>306</v>
      </c>
      <c r="E116" s="16" t="s">
        <v>307</v>
      </c>
      <c r="F116" s="299">
        <v>5.41</v>
      </c>
      <c r="G116" s="37"/>
      <c r="H116" s="43"/>
    </row>
    <row r="117" spans="1:8" s="2" customFormat="1" ht="26.4" customHeight="1">
      <c r="A117" s="37"/>
      <c r="B117" s="43"/>
      <c r="C117" s="293" t="s">
        <v>955</v>
      </c>
      <c r="D117" s="293" t="s">
        <v>91</v>
      </c>
      <c r="E117" s="37"/>
      <c r="F117" s="37"/>
      <c r="G117" s="37"/>
      <c r="H117" s="43"/>
    </row>
    <row r="118" spans="1:8" s="2" customFormat="1" ht="16.8" customHeight="1">
      <c r="A118" s="37"/>
      <c r="B118" s="43"/>
      <c r="C118" s="294" t="s">
        <v>124</v>
      </c>
      <c r="D118" s="295" t="s">
        <v>125</v>
      </c>
      <c r="E118" s="296" t="s">
        <v>126</v>
      </c>
      <c r="F118" s="297">
        <v>827.74</v>
      </c>
      <c r="G118" s="37"/>
      <c r="H118" s="43"/>
    </row>
    <row r="119" spans="1:8" s="2" customFormat="1" ht="16.8" customHeight="1">
      <c r="A119" s="37"/>
      <c r="B119" s="43"/>
      <c r="C119" s="298" t="s">
        <v>1</v>
      </c>
      <c r="D119" s="298" t="s">
        <v>443</v>
      </c>
      <c r="E119" s="16" t="s">
        <v>1</v>
      </c>
      <c r="F119" s="299">
        <v>1587.74</v>
      </c>
      <c r="G119" s="37"/>
      <c r="H119" s="43"/>
    </row>
    <row r="120" spans="1:8" s="2" customFormat="1" ht="16.8" customHeight="1">
      <c r="A120" s="37"/>
      <c r="B120" s="43"/>
      <c r="C120" s="298" t="s">
        <v>1</v>
      </c>
      <c r="D120" s="298" t="s">
        <v>415</v>
      </c>
      <c r="E120" s="16" t="s">
        <v>1</v>
      </c>
      <c r="F120" s="299">
        <v>-760</v>
      </c>
      <c r="G120" s="37"/>
      <c r="H120" s="43"/>
    </row>
    <row r="121" spans="1:8" s="2" customFormat="1" ht="16.8" customHeight="1">
      <c r="A121" s="37"/>
      <c r="B121" s="43"/>
      <c r="C121" s="298" t="s">
        <v>124</v>
      </c>
      <c r="D121" s="298" t="s">
        <v>202</v>
      </c>
      <c r="E121" s="16" t="s">
        <v>1</v>
      </c>
      <c r="F121" s="299">
        <v>827.74</v>
      </c>
      <c r="G121" s="37"/>
      <c r="H121" s="43"/>
    </row>
    <row r="122" spans="1:8" s="2" customFormat="1" ht="16.8" customHeight="1">
      <c r="A122" s="37"/>
      <c r="B122" s="43"/>
      <c r="C122" s="300" t="s">
        <v>952</v>
      </c>
      <c r="D122" s="37"/>
      <c r="E122" s="37"/>
      <c r="F122" s="37"/>
      <c r="G122" s="37"/>
      <c r="H122" s="43"/>
    </row>
    <row r="123" spans="1:8" s="2" customFormat="1" ht="16.8" customHeight="1">
      <c r="A123" s="37"/>
      <c r="B123" s="43"/>
      <c r="C123" s="298" t="s">
        <v>211</v>
      </c>
      <c r="D123" s="298" t="s">
        <v>212</v>
      </c>
      <c r="E123" s="16" t="s">
        <v>126</v>
      </c>
      <c r="F123" s="299">
        <v>827.74</v>
      </c>
      <c r="G123" s="37"/>
      <c r="H123" s="43"/>
    </row>
    <row r="124" spans="1:8" s="2" customFormat="1" ht="12">
      <c r="A124" s="37"/>
      <c r="B124" s="43"/>
      <c r="C124" s="298" t="s">
        <v>228</v>
      </c>
      <c r="D124" s="298" t="s">
        <v>229</v>
      </c>
      <c r="E124" s="16" t="s">
        <v>126</v>
      </c>
      <c r="F124" s="299">
        <v>827.74</v>
      </c>
      <c r="G124" s="37"/>
      <c r="H124" s="43"/>
    </row>
    <row r="125" spans="1:8" s="2" customFormat="1" ht="16.8" customHeight="1">
      <c r="A125" s="37"/>
      <c r="B125" s="43"/>
      <c r="C125" s="298" t="s">
        <v>349</v>
      </c>
      <c r="D125" s="298" t="s">
        <v>350</v>
      </c>
      <c r="E125" s="16" t="s">
        <v>126</v>
      </c>
      <c r="F125" s="299">
        <v>289.709</v>
      </c>
      <c r="G125" s="37"/>
      <c r="H125" s="43"/>
    </row>
    <row r="126" spans="1:8" s="2" customFormat="1" ht="16.8" customHeight="1">
      <c r="A126" s="37"/>
      <c r="B126" s="43"/>
      <c r="C126" s="294" t="s">
        <v>142</v>
      </c>
      <c r="D126" s="295" t="s">
        <v>143</v>
      </c>
      <c r="E126" s="296" t="s">
        <v>137</v>
      </c>
      <c r="F126" s="297">
        <v>1520</v>
      </c>
      <c r="G126" s="37"/>
      <c r="H126" s="43"/>
    </row>
    <row r="127" spans="1:8" s="2" customFormat="1" ht="16.8" customHeight="1">
      <c r="A127" s="37"/>
      <c r="B127" s="43"/>
      <c r="C127" s="298" t="s">
        <v>1</v>
      </c>
      <c r="D127" s="298" t="s">
        <v>441</v>
      </c>
      <c r="E127" s="16" t="s">
        <v>1</v>
      </c>
      <c r="F127" s="299">
        <v>1520</v>
      </c>
      <c r="G127" s="37"/>
      <c r="H127" s="43"/>
    </row>
    <row r="128" spans="1:8" s="2" customFormat="1" ht="16.8" customHeight="1">
      <c r="A128" s="37"/>
      <c r="B128" s="43"/>
      <c r="C128" s="298" t="s">
        <v>142</v>
      </c>
      <c r="D128" s="298" t="s">
        <v>202</v>
      </c>
      <c r="E128" s="16" t="s">
        <v>1</v>
      </c>
      <c r="F128" s="299">
        <v>1520</v>
      </c>
      <c r="G128" s="37"/>
      <c r="H128" s="43"/>
    </row>
    <row r="129" spans="1:8" s="2" customFormat="1" ht="16.8" customHeight="1">
      <c r="A129" s="37"/>
      <c r="B129" s="43"/>
      <c r="C129" s="300" t="s">
        <v>952</v>
      </c>
      <c r="D129" s="37"/>
      <c r="E129" s="37"/>
      <c r="F129" s="37"/>
      <c r="G129" s="37"/>
      <c r="H129" s="43"/>
    </row>
    <row r="130" spans="1:8" s="2" customFormat="1" ht="16.8" customHeight="1">
      <c r="A130" s="37"/>
      <c r="B130" s="43"/>
      <c r="C130" s="298" t="s">
        <v>186</v>
      </c>
      <c r="D130" s="298" t="s">
        <v>187</v>
      </c>
      <c r="E130" s="16" t="s">
        <v>137</v>
      </c>
      <c r="F130" s="299">
        <v>1520</v>
      </c>
      <c r="G130" s="37"/>
      <c r="H130" s="43"/>
    </row>
    <row r="131" spans="1:8" s="2" customFormat="1" ht="16.8" customHeight="1">
      <c r="A131" s="37"/>
      <c r="B131" s="43"/>
      <c r="C131" s="298" t="s">
        <v>211</v>
      </c>
      <c r="D131" s="298" t="s">
        <v>212</v>
      </c>
      <c r="E131" s="16" t="s">
        <v>126</v>
      </c>
      <c r="F131" s="299">
        <v>827.74</v>
      </c>
      <c r="G131" s="37"/>
      <c r="H131" s="43"/>
    </row>
    <row r="132" spans="1:8" s="2" customFormat="1" ht="16.8" customHeight="1">
      <c r="A132" s="37"/>
      <c r="B132" s="43"/>
      <c r="C132" s="298" t="s">
        <v>236</v>
      </c>
      <c r="D132" s="298" t="s">
        <v>237</v>
      </c>
      <c r="E132" s="16" t="s">
        <v>126</v>
      </c>
      <c r="F132" s="299">
        <v>760</v>
      </c>
      <c r="G132" s="37"/>
      <c r="H132" s="43"/>
    </row>
    <row r="133" spans="1:8" s="2" customFormat="1" ht="16.8" customHeight="1">
      <c r="A133" s="37"/>
      <c r="B133" s="43"/>
      <c r="C133" s="298" t="s">
        <v>282</v>
      </c>
      <c r="D133" s="298" t="s">
        <v>283</v>
      </c>
      <c r="E133" s="16" t="s">
        <v>137</v>
      </c>
      <c r="F133" s="299">
        <v>7600</v>
      </c>
      <c r="G133" s="37"/>
      <c r="H133" s="43"/>
    </row>
    <row r="134" spans="1:8" s="2" customFormat="1" ht="16.8" customHeight="1">
      <c r="A134" s="37"/>
      <c r="B134" s="43"/>
      <c r="C134" s="298" t="s">
        <v>336</v>
      </c>
      <c r="D134" s="298" t="s">
        <v>337</v>
      </c>
      <c r="E134" s="16" t="s">
        <v>338</v>
      </c>
      <c r="F134" s="299">
        <v>0.76</v>
      </c>
      <c r="G134" s="37"/>
      <c r="H134" s="43"/>
    </row>
    <row r="135" spans="1:8" s="2" customFormat="1" ht="16.8" customHeight="1">
      <c r="A135" s="37"/>
      <c r="B135" s="43"/>
      <c r="C135" s="298" t="s">
        <v>344</v>
      </c>
      <c r="D135" s="298" t="s">
        <v>345</v>
      </c>
      <c r="E135" s="16" t="s">
        <v>137</v>
      </c>
      <c r="F135" s="299">
        <v>1520</v>
      </c>
      <c r="G135" s="37"/>
      <c r="H135" s="43"/>
    </row>
    <row r="136" spans="1:8" s="2" customFormat="1" ht="16.8" customHeight="1">
      <c r="A136" s="37"/>
      <c r="B136" s="43"/>
      <c r="C136" s="298" t="s">
        <v>360</v>
      </c>
      <c r="D136" s="298" t="s">
        <v>361</v>
      </c>
      <c r="E136" s="16" t="s">
        <v>126</v>
      </c>
      <c r="F136" s="299">
        <v>760</v>
      </c>
      <c r="G136" s="37"/>
      <c r="H136" s="43"/>
    </row>
    <row r="137" spans="1:8" s="2" customFormat="1" ht="16.8" customHeight="1">
      <c r="A137" s="37"/>
      <c r="B137" s="43"/>
      <c r="C137" s="294" t="s">
        <v>150</v>
      </c>
      <c r="D137" s="295" t="s">
        <v>151</v>
      </c>
      <c r="E137" s="296" t="s">
        <v>307</v>
      </c>
      <c r="F137" s="297">
        <v>950</v>
      </c>
      <c r="G137" s="37"/>
      <c r="H137" s="43"/>
    </row>
    <row r="138" spans="1:8" s="2" customFormat="1" ht="16.8" customHeight="1">
      <c r="A138" s="37"/>
      <c r="B138" s="43"/>
      <c r="C138" s="298" t="s">
        <v>150</v>
      </c>
      <c r="D138" s="298" t="s">
        <v>448</v>
      </c>
      <c r="E138" s="16" t="s">
        <v>1</v>
      </c>
      <c r="F138" s="299">
        <v>950</v>
      </c>
      <c r="G138" s="37"/>
      <c r="H138" s="43"/>
    </row>
    <row r="139" spans="1:8" s="2" customFormat="1" ht="16.8" customHeight="1">
      <c r="A139" s="37"/>
      <c r="B139" s="43"/>
      <c r="C139" s="300" t="s">
        <v>952</v>
      </c>
      <c r="D139" s="37"/>
      <c r="E139" s="37"/>
      <c r="F139" s="37"/>
      <c r="G139" s="37"/>
      <c r="H139" s="43"/>
    </row>
    <row r="140" spans="1:8" s="2" customFormat="1" ht="16.8" customHeight="1">
      <c r="A140" s="37"/>
      <c r="B140" s="43"/>
      <c r="C140" s="298" t="s">
        <v>297</v>
      </c>
      <c r="D140" s="298" t="s">
        <v>298</v>
      </c>
      <c r="E140" s="16" t="s">
        <v>137</v>
      </c>
      <c r="F140" s="299">
        <v>950</v>
      </c>
      <c r="G140" s="37"/>
      <c r="H140" s="43"/>
    </row>
    <row r="141" spans="1:8" s="2" customFormat="1" ht="16.8" customHeight="1">
      <c r="A141" s="37"/>
      <c r="B141" s="43"/>
      <c r="C141" s="298" t="s">
        <v>305</v>
      </c>
      <c r="D141" s="298" t="s">
        <v>306</v>
      </c>
      <c r="E141" s="16" t="s">
        <v>307</v>
      </c>
      <c r="F141" s="299">
        <v>9.5</v>
      </c>
      <c r="G141" s="37"/>
      <c r="H141" s="43"/>
    </row>
    <row r="142" spans="1:8" s="2" customFormat="1" ht="26.4" customHeight="1">
      <c r="A142" s="37"/>
      <c r="B142" s="43"/>
      <c r="C142" s="293" t="s">
        <v>956</v>
      </c>
      <c r="D142" s="293" t="s">
        <v>94</v>
      </c>
      <c r="E142" s="37"/>
      <c r="F142" s="37"/>
      <c r="G142" s="37"/>
      <c r="H142" s="43"/>
    </row>
    <row r="143" spans="1:8" s="2" customFormat="1" ht="16.8" customHeight="1">
      <c r="A143" s="37"/>
      <c r="B143" s="43"/>
      <c r="C143" s="294" t="s">
        <v>124</v>
      </c>
      <c r="D143" s="295" t="s">
        <v>125</v>
      </c>
      <c r="E143" s="296" t="s">
        <v>126</v>
      </c>
      <c r="F143" s="297">
        <v>505.77</v>
      </c>
      <c r="G143" s="37"/>
      <c r="H143" s="43"/>
    </row>
    <row r="144" spans="1:8" s="2" customFormat="1" ht="16.8" customHeight="1">
      <c r="A144" s="37"/>
      <c r="B144" s="43"/>
      <c r="C144" s="298" t="s">
        <v>1</v>
      </c>
      <c r="D144" s="298" t="s">
        <v>466</v>
      </c>
      <c r="E144" s="16" t="s">
        <v>1</v>
      </c>
      <c r="F144" s="299">
        <v>740.77</v>
      </c>
      <c r="G144" s="37"/>
      <c r="H144" s="43"/>
    </row>
    <row r="145" spans="1:8" s="2" customFormat="1" ht="16.8" customHeight="1">
      <c r="A145" s="37"/>
      <c r="B145" s="43"/>
      <c r="C145" s="298" t="s">
        <v>1</v>
      </c>
      <c r="D145" s="298" t="s">
        <v>415</v>
      </c>
      <c r="E145" s="16" t="s">
        <v>1</v>
      </c>
      <c r="F145" s="299">
        <v>-235</v>
      </c>
      <c r="G145" s="37"/>
      <c r="H145" s="43"/>
    </row>
    <row r="146" spans="1:8" s="2" customFormat="1" ht="16.8" customHeight="1">
      <c r="A146" s="37"/>
      <c r="B146" s="43"/>
      <c r="C146" s="298" t="s">
        <v>124</v>
      </c>
      <c r="D146" s="298" t="s">
        <v>202</v>
      </c>
      <c r="E146" s="16" t="s">
        <v>1</v>
      </c>
      <c r="F146" s="299">
        <v>505.77</v>
      </c>
      <c r="G146" s="37"/>
      <c r="H146" s="43"/>
    </row>
    <row r="147" spans="1:8" s="2" customFormat="1" ht="16.8" customHeight="1">
      <c r="A147" s="37"/>
      <c r="B147" s="43"/>
      <c r="C147" s="300" t="s">
        <v>952</v>
      </c>
      <c r="D147" s="37"/>
      <c r="E147" s="37"/>
      <c r="F147" s="37"/>
      <c r="G147" s="37"/>
      <c r="H147" s="43"/>
    </row>
    <row r="148" spans="1:8" s="2" customFormat="1" ht="16.8" customHeight="1">
      <c r="A148" s="37"/>
      <c r="B148" s="43"/>
      <c r="C148" s="298" t="s">
        <v>211</v>
      </c>
      <c r="D148" s="298" t="s">
        <v>212</v>
      </c>
      <c r="E148" s="16" t="s">
        <v>126</v>
      </c>
      <c r="F148" s="299">
        <v>505.77</v>
      </c>
      <c r="G148" s="37"/>
      <c r="H148" s="43"/>
    </row>
    <row r="149" spans="1:8" s="2" customFormat="1" ht="12">
      <c r="A149" s="37"/>
      <c r="B149" s="43"/>
      <c r="C149" s="298" t="s">
        <v>245</v>
      </c>
      <c r="D149" s="298" t="s">
        <v>246</v>
      </c>
      <c r="E149" s="16" t="s">
        <v>126</v>
      </c>
      <c r="F149" s="299">
        <v>505.77</v>
      </c>
      <c r="G149" s="37"/>
      <c r="H149" s="43"/>
    </row>
    <row r="150" spans="1:8" s="2" customFormat="1" ht="16.8" customHeight="1">
      <c r="A150" s="37"/>
      <c r="B150" s="43"/>
      <c r="C150" s="298" t="s">
        <v>349</v>
      </c>
      <c r="D150" s="298" t="s">
        <v>350</v>
      </c>
      <c r="E150" s="16" t="s">
        <v>126</v>
      </c>
      <c r="F150" s="299">
        <v>101.154</v>
      </c>
      <c r="G150" s="37"/>
      <c r="H150" s="43"/>
    </row>
    <row r="151" spans="1:8" s="2" customFormat="1" ht="16.8" customHeight="1">
      <c r="A151" s="37"/>
      <c r="B151" s="43"/>
      <c r="C151" s="294" t="s">
        <v>142</v>
      </c>
      <c r="D151" s="295" t="s">
        <v>143</v>
      </c>
      <c r="E151" s="296" t="s">
        <v>137</v>
      </c>
      <c r="F151" s="297">
        <v>470</v>
      </c>
      <c r="G151" s="37"/>
      <c r="H151" s="43"/>
    </row>
    <row r="152" spans="1:8" s="2" customFormat="1" ht="16.8" customHeight="1">
      <c r="A152" s="37"/>
      <c r="B152" s="43"/>
      <c r="C152" s="298" t="s">
        <v>1</v>
      </c>
      <c r="D152" s="298" t="s">
        <v>464</v>
      </c>
      <c r="E152" s="16" t="s">
        <v>1</v>
      </c>
      <c r="F152" s="299">
        <v>470</v>
      </c>
      <c r="G152" s="37"/>
      <c r="H152" s="43"/>
    </row>
    <row r="153" spans="1:8" s="2" customFormat="1" ht="16.8" customHeight="1">
      <c r="A153" s="37"/>
      <c r="B153" s="43"/>
      <c r="C153" s="298" t="s">
        <v>142</v>
      </c>
      <c r="D153" s="298" t="s">
        <v>202</v>
      </c>
      <c r="E153" s="16" t="s">
        <v>1</v>
      </c>
      <c r="F153" s="299">
        <v>470</v>
      </c>
      <c r="G153" s="37"/>
      <c r="H153" s="43"/>
    </row>
    <row r="154" spans="1:8" s="2" customFormat="1" ht="16.8" customHeight="1">
      <c r="A154" s="37"/>
      <c r="B154" s="43"/>
      <c r="C154" s="300" t="s">
        <v>952</v>
      </c>
      <c r="D154" s="37"/>
      <c r="E154" s="37"/>
      <c r="F154" s="37"/>
      <c r="G154" s="37"/>
      <c r="H154" s="43"/>
    </row>
    <row r="155" spans="1:8" s="2" customFormat="1" ht="16.8" customHeight="1">
      <c r="A155" s="37"/>
      <c r="B155" s="43"/>
      <c r="C155" s="298" t="s">
        <v>186</v>
      </c>
      <c r="D155" s="298" t="s">
        <v>187</v>
      </c>
      <c r="E155" s="16" t="s">
        <v>137</v>
      </c>
      <c r="F155" s="299">
        <v>470</v>
      </c>
      <c r="G155" s="37"/>
      <c r="H155" s="43"/>
    </row>
    <row r="156" spans="1:8" s="2" customFormat="1" ht="16.8" customHeight="1">
      <c r="A156" s="37"/>
      <c r="B156" s="43"/>
      <c r="C156" s="298" t="s">
        <v>211</v>
      </c>
      <c r="D156" s="298" t="s">
        <v>212</v>
      </c>
      <c r="E156" s="16" t="s">
        <v>126</v>
      </c>
      <c r="F156" s="299">
        <v>505.77</v>
      </c>
      <c r="G156" s="37"/>
      <c r="H156" s="43"/>
    </row>
    <row r="157" spans="1:8" s="2" customFormat="1" ht="16.8" customHeight="1">
      <c r="A157" s="37"/>
      <c r="B157" s="43"/>
      <c r="C157" s="298" t="s">
        <v>236</v>
      </c>
      <c r="D157" s="298" t="s">
        <v>237</v>
      </c>
      <c r="E157" s="16" t="s">
        <v>126</v>
      </c>
      <c r="F157" s="299">
        <v>235</v>
      </c>
      <c r="G157" s="37"/>
      <c r="H157" s="43"/>
    </row>
    <row r="158" spans="1:8" s="2" customFormat="1" ht="16.8" customHeight="1">
      <c r="A158" s="37"/>
      <c r="B158" s="43"/>
      <c r="C158" s="298" t="s">
        <v>282</v>
      </c>
      <c r="D158" s="298" t="s">
        <v>283</v>
      </c>
      <c r="E158" s="16" t="s">
        <v>137</v>
      </c>
      <c r="F158" s="299">
        <v>2350</v>
      </c>
      <c r="G158" s="37"/>
      <c r="H158" s="43"/>
    </row>
    <row r="159" spans="1:8" s="2" customFormat="1" ht="16.8" customHeight="1">
      <c r="A159" s="37"/>
      <c r="B159" s="43"/>
      <c r="C159" s="298" t="s">
        <v>336</v>
      </c>
      <c r="D159" s="298" t="s">
        <v>337</v>
      </c>
      <c r="E159" s="16" t="s">
        <v>338</v>
      </c>
      <c r="F159" s="299">
        <v>0.235</v>
      </c>
      <c r="G159" s="37"/>
      <c r="H159" s="43"/>
    </row>
    <row r="160" spans="1:8" s="2" customFormat="1" ht="16.8" customHeight="1">
      <c r="A160" s="37"/>
      <c r="B160" s="43"/>
      <c r="C160" s="298" t="s">
        <v>344</v>
      </c>
      <c r="D160" s="298" t="s">
        <v>345</v>
      </c>
      <c r="E160" s="16" t="s">
        <v>137</v>
      </c>
      <c r="F160" s="299">
        <v>470</v>
      </c>
      <c r="G160" s="37"/>
      <c r="H160" s="43"/>
    </row>
    <row r="161" spans="1:8" s="2" customFormat="1" ht="16.8" customHeight="1">
      <c r="A161" s="37"/>
      <c r="B161" s="43"/>
      <c r="C161" s="298" t="s">
        <v>360</v>
      </c>
      <c r="D161" s="298" t="s">
        <v>361</v>
      </c>
      <c r="E161" s="16" t="s">
        <v>126</v>
      </c>
      <c r="F161" s="299">
        <v>235</v>
      </c>
      <c r="G161" s="37"/>
      <c r="H161" s="43"/>
    </row>
    <row r="162" spans="1:8" s="2" customFormat="1" ht="26.4" customHeight="1">
      <c r="A162" s="37"/>
      <c r="B162" s="43"/>
      <c r="C162" s="293" t="s">
        <v>957</v>
      </c>
      <c r="D162" s="293" t="s">
        <v>97</v>
      </c>
      <c r="E162" s="37"/>
      <c r="F162" s="37"/>
      <c r="G162" s="37"/>
      <c r="H162" s="43"/>
    </row>
    <row r="163" spans="1:8" s="2" customFormat="1" ht="16.8" customHeight="1">
      <c r="A163" s="37"/>
      <c r="B163" s="43"/>
      <c r="C163" s="294" t="s">
        <v>124</v>
      </c>
      <c r="D163" s="295" t="s">
        <v>125</v>
      </c>
      <c r="E163" s="296" t="s">
        <v>126</v>
      </c>
      <c r="F163" s="297">
        <v>1017.25</v>
      </c>
      <c r="G163" s="37"/>
      <c r="H163" s="43"/>
    </row>
    <row r="164" spans="1:8" s="2" customFormat="1" ht="16.8" customHeight="1">
      <c r="A164" s="37"/>
      <c r="B164" s="43"/>
      <c r="C164" s="298" t="s">
        <v>1</v>
      </c>
      <c r="D164" s="298" t="s">
        <v>496</v>
      </c>
      <c r="E164" s="16" t="s">
        <v>1</v>
      </c>
      <c r="F164" s="299">
        <v>1877.25</v>
      </c>
      <c r="G164" s="37"/>
      <c r="H164" s="43"/>
    </row>
    <row r="165" spans="1:8" s="2" customFormat="1" ht="16.8" customHeight="1">
      <c r="A165" s="37"/>
      <c r="B165" s="43"/>
      <c r="C165" s="298" t="s">
        <v>1</v>
      </c>
      <c r="D165" s="298" t="s">
        <v>415</v>
      </c>
      <c r="E165" s="16" t="s">
        <v>1</v>
      </c>
      <c r="F165" s="299">
        <v>-860</v>
      </c>
      <c r="G165" s="37"/>
      <c r="H165" s="43"/>
    </row>
    <row r="166" spans="1:8" s="2" customFormat="1" ht="16.8" customHeight="1">
      <c r="A166" s="37"/>
      <c r="B166" s="43"/>
      <c r="C166" s="298" t="s">
        <v>124</v>
      </c>
      <c r="D166" s="298" t="s">
        <v>202</v>
      </c>
      <c r="E166" s="16" t="s">
        <v>1</v>
      </c>
      <c r="F166" s="299">
        <v>1017.25</v>
      </c>
      <c r="G166" s="37"/>
      <c r="H166" s="43"/>
    </row>
    <row r="167" spans="1:8" s="2" customFormat="1" ht="16.8" customHeight="1">
      <c r="A167" s="37"/>
      <c r="B167" s="43"/>
      <c r="C167" s="300" t="s">
        <v>952</v>
      </c>
      <c r="D167" s="37"/>
      <c r="E167" s="37"/>
      <c r="F167" s="37"/>
      <c r="G167" s="37"/>
      <c r="H167" s="43"/>
    </row>
    <row r="168" spans="1:8" s="2" customFormat="1" ht="16.8" customHeight="1">
      <c r="A168" s="37"/>
      <c r="B168" s="43"/>
      <c r="C168" s="298" t="s">
        <v>211</v>
      </c>
      <c r="D168" s="298" t="s">
        <v>493</v>
      </c>
      <c r="E168" s="16" t="s">
        <v>126</v>
      </c>
      <c r="F168" s="299">
        <v>1017.25</v>
      </c>
      <c r="G168" s="37"/>
      <c r="H168" s="43"/>
    </row>
    <row r="169" spans="1:8" s="2" customFormat="1" ht="16.8" customHeight="1">
      <c r="A169" s="37"/>
      <c r="B169" s="43"/>
      <c r="C169" s="298" t="s">
        <v>228</v>
      </c>
      <c r="D169" s="298" t="s">
        <v>497</v>
      </c>
      <c r="E169" s="16" t="s">
        <v>126</v>
      </c>
      <c r="F169" s="299">
        <v>1017.25</v>
      </c>
      <c r="G169" s="37"/>
      <c r="H169" s="43"/>
    </row>
    <row r="170" spans="1:8" s="2" customFormat="1" ht="16.8" customHeight="1">
      <c r="A170" s="37"/>
      <c r="B170" s="43"/>
      <c r="C170" s="298" t="s">
        <v>349</v>
      </c>
      <c r="D170" s="298" t="s">
        <v>350</v>
      </c>
      <c r="E170" s="16" t="s">
        <v>126</v>
      </c>
      <c r="F170" s="299">
        <v>457.763</v>
      </c>
      <c r="G170" s="37"/>
      <c r="H170" s="43"/>
    </row>
    <row r="171" spans="1:8" s="2" customFormat="1" ht="16.8" customHeight="1">
      <c r="A171" s="37"/>
      <c r="B171" s="43"/>
      <c r="C171" s="294" t="s">
        <v>142</v>
      </c>
      <c r="D171" s="295" t="s">
        <v>143</v>
      </c>
      <c r="E171" s="296" t="s">
        <v>137</v>
      </c>
      <c r="F171" s="297">
        <v>1720</v>
      </c>
      <c r="G171" s="37"/>
      <c r="H171" s="43"/>
    </row>
    <row r="172" spans="1:8" s="2" customFormat="1" ht="16.8" customHeight="1">
      <c r="A172" s="37"/>
      <c r="B172" s="43"/>
      <c r="C172" s="298" t="s">
        <v>1</v>
      </c>
      <c r="D172" s="298" t="s">
        <v>492</v>
      </c>
      <c r="E172" s="16" t="s">
        <v>1</v>
      </c>
      <c r="F172" s="299">
        <v>1720</v>
      </c>
      <c r="G172" s="37"/>
      <c r="H172" s="43"/>
    </row>
    <row r="173" spans="1:8" s="2" customFormat="1" ht="16.8" customHeight="1">
      <c r="A173" s="37"/>
      <c r="B173" s="43"/>
      <c r="C173" s="298" t="s">
        <v>142</v>
      </c>
      <c r="D173" s="298" t="s">
        <v>202</v>
      </c>
      <c r="E173" s="16" t="s">
        <v>1</v>
      </c>
      <c r="F173" s="299">
        <v>1720</v>
      </c>
      <c r="G173" s="37"/>
      <c r="H173" s="43"/>
    </row>
    <row r="174" spans="1:8" s="2" customFormat="1" ht="16.8" customHeight="1">
      <c r="A174" s="37"/>
      <c r="B174" s="43"/>
      <c r="C174" s="300" t="s">
        <v>952</v>
      </c>
      <c r="D174" s="37"/>
      <c r="E174" s="37"/>
      <c r="F174" s="37"/>
      <c r="G174" s="37"/>
      <c r="H174" s="43"/>
    </row>
    <row r="175" spans="1:8" s="2" customFormat="1" ht="16.8" customHeight="1">
      <c r="A175" s="37"/>
      <c r="B175" s="43"/>
      <c r="C175" s="298" t="s">
        <v>186</v>
      </c>
      <c r="D175" s="298" t="s">
        <v>488</v>
      </c>
      <c r="E175" s="16" t="s">
        <v>137</v>
      </c>
      <c r="F175" s="299">
        <v>1720</v>
      </c>
      <c r="G175" s="37"/>
      <c r="H175" s="43"/>
    </row>
    <row r="176" spans="1:8" s="2" customFormat="1" ht="16.8" customHeight="1">
      <c r="A176" s="37"/>
      <c r="B176" s="43"/>
      <c r="C176" s="298" t="s">
        <v>211</v>
      </c>
      <c r="D176" s="298" t="s">
        <v>493</v>
      </c>
      <c r="E176" s="16" t="s">
        <v>126</v>
      </c>
      <c r="F176" s="299">
        <v>1017.25</v>
      </c>
      <c r="G176" s="37"/>
      <c r="H176" s="43"/>
    </row>
    <row r="177" spans="1:8" s="2" customFormat="1" ht="16.8" customHeight="1">
      <c r="A177" s="37"/>
      <c r="B177" s="43"/>
      <c r="C177" s="298" t="s">
        <v>236</v>
      </c>
      <c r="D177" s="298" t="s">
        <v>237</v>
      </c>
      <c r="E177" s="16" t="s">
        <v>126</v>
      </c>
      <c r="F177" s="299">
        <v>860</v>
      </c>
      <c r="G177" s="37"/>
      <c r="H177" s="43"/>
    </row>
    <row r="178" spans="1:8" s="2" customFormat="1" ht="16.8" customHeight="1">
      <c r="A178" s="37"/>
      <c r="B178" s="43"/>
      <c r="C178" s="298" t="s">
        <v>282</v>
      </c>
      <c r="D178" s="298" t="s">
        <v>283</v>
      </c>
      <c r="E178" s="16" t="s">
        <v>137</v>
      </c>
      <c r="F178" s="299">
        <v>8600</v>
      </c>
      <c r="G178" s="37"/>
      <c r="H178" s="43"/>
    </row>
    <row r="179" spans="1:8" s="2" customFormat="1" ht="16.8" customHeight="1">
      <c r="A179" s="37"/>
      <c r="B179" s="43"/>
      <c r="C179" s="298" t="s">
        <v>336</v>
      </c>
      <c r="D179" s="298" t="s">
        <v>518</v>
      </c>
      <c r="E179" s="16" t="s">
        <v>338</v>
      </c>
      <c r="F179" s="299">
        <v>0.86</v>
      </c>
      <c r="G179" s="37"/>
      <c r="H179" s="43"/>
    </row>
    <row r="180" spans="1:8" s="2" customFormat="1" ht="16.8" customHeight="1">
      <c r="A180" s="37"/>
      <c r="B180" s="43"/>
      <c r="C180" s="298" t="s">
        <v>344</v>
      </c>
      <c r="D180" s="298" t="s">
        <v>345</v>
      </c>
      <c r="E180" s="16" t="s">
        <v>137</v>
      </c>
      <c r="F180" s="299">
        <v>1720</v>
      </c>
      <c r="G180" s="37"/>
      <c r="H180" s="43"/>
    </row>
    <row r="181" spans="1:8" s="2" customFormat="1" ht="16.8" customHeight="1">
      <c r="A181" s="37"/>
      <c r="B181" s="43"/>
      <c r="C181" s="298" t="s">
        <v>360</v>
      </c>
      <c r="D181" s="298" t="s">
        <v>361</v>
      </c>
      <c r="E181" s="16" t="s">
        <v>126</v>
      </c>
      <c r="F181" s="299">
        <v>860</v>
      </c>
      <c r="G181" s="37"/>
      <c r="H181" s="43"/>
    </row>
    <row r="182" spans="1:8" s="2" customFormat="1" ht="16.8" customHeight="1">
      <c r="A182" s="37"/>
      <c r="B182" s="43"/>
      <c r="C182" s="294" t="s">
        <v>150</v>
      </c>
      <c r="D182" s="295" t="s">
        <v>151</v>
      </c>
      <c r="E182" s="296" t="s">
        <v>307</v>
      </c>
      <c r="F182" s="297">
        <v>1000</v>
      </c>
      <c r="G182" s="37"/>
      <c r="H182" s="43"/>
    </row>
    <row r="183" spans="1:8" s="2" customFormat="1" ht="16.8" customHeight="1">
      <c r="A183" s="37"/>
      <c r="B183" s="43"/>
      <c r="C183" s="298" t="s">
        <v>150</v>
      </c>
      <c r="D183" s="298" t="s">
        <v>486</v>
      </c>
      <c r="E183" s="16" t="s">
        <v>1</v>
      </c>
      <c r="F183" s="299">
        <v>1000</v>
      </c>
      <c r="G183" s="37"/>
      <c r="H183" s="43"/>
    </row>
    <row r="184" spans="1:8" s="2" customFormat="1" ht="16.8" customHeight="1">
      <c r="A184" s="37"/>
      <c r="B184" s="43"/>
      <c r="C184" s="300" t="s">
        <v>952</v>
      </c>
      <c r="D184" s="37"/>
      <c r="E184" s="37"/>
      <c r="F184" s="37"/>
      <c r="G184" s="37"/>
      <c r="H184" s="43"/>
    </row>
    <row r="185" spans="1:8" s="2" customFormat="1" ht="16.8" customHeight="1">
      <c r="A185" s="37"/>
      <c r="B185" s="43"/>
      <c r="C185" s="298" t="s">
        <v>297</v>
      </c>
      <c r="D185" s="298" t="s">
        <v>506</v>
      </c>
      <c r="E185" s="16" t="s">
        <v>137</v>
      </c>
      <c r="F185" s="299">
        <v>1000</v>
      </c>
      <c r="G185" s="37"/>
      <c r="H185" s="43"/>
    </row>
    <row r="186" spans="1:8" s="2" customFormat="1" ht="16.8" customHeight="1">
      <c r="A186" s="37"/>
      <c r="B186" s="43"/>
      <c r="C186" s="298" t="s">
        <v>305</v>
      </c>
      <c r="D186" s="298" t="s">
        <v>306</v>
      </c>
      <c r="E186" s="16" t="s">
        <v>307</v>
      </c>
      <c r="F186" s="299">
        <v>10</v>
      </c>
      <c r="G186" s="37"/>
      <c r="H186" s="43"/>
    </row>
    <row r="187" spans="1:8" s="2" customFormat="1" ht="26.4" customHeight="1">
      <c r="A187" s="37"/>
      <c r="B187" s="43"/>
      <c r="C187" s="293" t="s">
        <v>958</v>
      </c>
      <c r="D187" s="293" t="s">
        <v>100</v>
      </c>
      <c r="E187" s="37"/>
      <c r="F187" s="37"/>
      <c r="G187" s="37"/>
      <c r="H187" s="43"/>
    </row>
    <row r="188" spans="1:8" s="2" customFormat="1" ht="16.8" customHeight="1">
      <c r="A188" s="37"/>
      <c r="B188" s="43"/>
      <c r="C188" s="294" t="s">
        <v>135</v>
      </c>
      <c r="D188" s="295" t="s">
        <v>530</v>
      </c>
      <c r="E188" s="296" t="s">
        <v>137</v>
      </c>
      <c r="F188" s="297">
        <v>7790.29</v>
      </c>
      <c r="G188" s="37"/>
      <c r="H188" s="43"/>
    </row>
    <row r="189" spans="1:8" s="2" customFormat="1" ht="16.8" customHeight="1">
      <c r="A189" s="37"/>
      <c r="B189" s="43"/>
      <c r="C189" s="298" t="s">
        <v>135</v>
      </c>
      <c r="D189" s="298" t="s">
        <v>552</v>
      </c>
      <c r="E189" s="16" t="s">
        <v>1</v>
      </c>
      <c r="F189" s="299">
        <v>7790.29</v>
      </c>
      <c r="G189" s="37"/>
      <c r="H189" s="43"/>
    </row>
    <row r="190" spans="1:8" s="2" customFormat="1" ht="16.8" customHeight="1">
      <c r="A190" s="37"/>
      <c r="B190" s="43"/>
      <c r="C190" s="300" t="s">
        <v>952</v>
      </c>
      <c r="D190" s="37"/>
      <c r="E190" s="37"/>
      <c r="F190" s="37"/>
      <c r="G190" s="37"/>
      <c r="H190" s="43"/>
    </row>
    <row r="191" spans="1:8" s="2" customFormat="1" ht="12">
      <c r="A191" s="37"/>
      <c r="B191" s="43"/>
      <c r="C191" s="298" t="s">
        <v>289</v>
      </c>
      <c r="D191" s="298" t="s">
        <v>290</v>
      </c>
      <c r="E191" s="16" t="s">
        <v>137</v>
      </c>
      <c r="F191" s="299">
        <v>7790.29</v>
      </c>
      <c r="G191" s="37"/>
      <c r="H191" s="43"/>
    </row>
    <row r="192" spans="1:8" s="2" customFormat="1" ht="16.8" customHeight="1">
      <c r="A192" s="37"/>
      <c r="B192" s="43"/>
      <c r="C192" s="298" t="s">
        <v>236</v>
      </c>
      <c r="D192" s="298" t="s">
        <v>237</v>
      </c>
      <c r="E192" s="16" t="s">
        <v>126</v>
      </c>
      <c r="F192" s="299">
        <v>6999.502</v>
      </c>
      <c r="G192" s="37"/>
      <c r="H192" s="43"/>
    </row>
    <row r="193" spans="1:8" s="2" customFormat="1" ht="16.8" customHeight="1">
      <c r="A193" s="37"/>
      <c r="B193" s="43"/>
      <c r="C193" s="298" t="s">
        <v>252</v>
      </c>
      <c r="D193" s="298" t="s">
        <v>253</v>
      </c>
      <c r="E193" s="16" t="s">
        <v>126</v>
      </c>
      <c r="F193" s="299">
        <v>2684.502</v>
      </c>
      <c r="G193" s="37"/>
      <c r="H193" s="43"/>
    </row>
    <row r="194" spans="1:8" s="2" customFormat="1" ht="16.8" customHeight="1">
      <c r="A194" s="37"/>
      <c r="B194" s="43"/>
      <c r="C194" s="298" t="s">
        <v>266</v>
      </c>
      <c r="D194" s="298" t="s">
        <v>267</v>
      </c>
      <c r="E194" s="16" t="s">
        <v>126</v>
      </c>
      <c r="F194" s="299">
        <v>10037.788</v>
      </c>
      <c r="G194" s="37"/>
      <c r="H194" s="43"/>
    </row>
    <row r="195" spans="1:8" s="2" customFormat="1" ht="16.8" customHeight="1">
      <c r="A195" s="37"/>
      <c r="B195" s="43"/>
      <c r="C195" s="298" t="s">
        <v>282</v>
      </c>
      <c r="D195" s="298" t="s">
        <v>283</v>
      </c>
      <c r="E195" s="16" t="s">
        <v>137</v>
      </c>
      <c r="F195" s="299">
        <v>16304.98</v>
      </c>
      <c r="G195" s="37"/>
      <c r="H195" s="43"/>
    </row>
    <row r="196" spans="1:8" s="2" customFormat="1" ht="16.8" customHeight="1">
      <c r="A196" s="37"/>
      <c r="B196" s="43"/>
      <c r="C196" s="298" t="s">
        <v>297</v>
      </c>
      <c r="D196" s="298" t="s">
        <v>298</v>
      </c>
      <c r="E196" s="16" t="s">
        <v>137</v>
      </c>
      <c r="F196" s="299">
        <v>8390.29</v>
      </c>
      <c r="G196" s="37"/>
      <c r="H196" s="43"/>
    </row>
    <row r="197" spans="1:8" s="2" customFormat="1" ht="16.8" customHeight="1">
      <c r="A197" s="37"/>
      <c r="B197" s="43"/>
      <c r="C197" s="298" t="s">
        <v>565</v>
      </c>
      <c r="D197" s="298" t="s">
        <v>566</v>
      </c>
      <c r="E197" s="16" t="s">
        <v>137</v>
      </c>
      <c r="F197" s="299">
        <v>7790.29</v>
      </c>
      <c r="G197" s="37"/>
      <c r="H197" s="43"/>
    </row>
    <row r="198" spans="1:8" s="2" customFormat="1" ht="16.8" customHeight="1">
      <c r="A198" s="37"/>
      <c r="B198" s="43"/>
      <c r="C198" s="298" t="s">
        <v>336</v>
      </c>
      <c r="D198" s="298" t="s">
        <v>337</v>
      </c>
      <c r="E198" s="16" t="s">
        <v>338</v>
      </c>
      <c r="F198" s="299">
        <v>1.63</v>
      </c>
      <c r="G198" s="37"/>
      <c r="H198" s="43"/>
    </row>
    <row r="199" spans="1:8" s="2" customFormat="1" ht="16.8" customHeight="1">
      <c r="A199" s="37"/>
      <c r="B199" s="43"/>
      <c r="C199" s="294" t="s">
        <v>142</v>
      </c>
      <c r="D199" s="295" t="s">
        <v>143</v>
      </c>
      <c r="E199" s="296" t="s">
        <v>137</v>
      </c>
      <c r="F199" s="297">
        <v>8630</v>
      </c>
      <c r="G199" s="37"/>
      <c r="H199" s="43"/>
    </row>
    <row r="200" spans="1:8" s="2" customFormat="1" ht="16.8" customHeight="1">
      <c r="A200" s="37"/>
      <c r="B200" s="43"/>
      <c r="C200" s="298" t="s">
        <v>1</v>
      </c>
      <c r="D200" s="298" t="s">
        <v>541</v>
      </c>
      <c r="E200" s="16" t="s">
        <v>1</v>
      </c>
      <c r="F200" s="299">
        <v>8630</v>
      </c>
      <c r="G200" s="37"/>
      <c r="H200" s="43"/>
    </row>
    <row r="201" spans="1:8" s="2" customFormat="1" ht="16.8" customHeight="1">
      <c r="A201" s="37"/>
      <c r="B201" s="43"/>
      <c r="C201" s="298" t="s">
        <v>142</v>
      </c>
      <c r="D201" s="298" t="s">
        <v>202</v>
      </c>
      <c r="E201" s="16" t="s">
        <v>1</v>
      </c>
      <c r="F201" s="299">
        <v>8630</v>
      </c>
      <c r="G201" s="37"/>
      <c r="H201" s="43"/>
    </row>
    <row r="202" spans="1:8" s="2" customFormat="1" ht="16.8" customHeight="1">
      <c r="A202" s="37"/>
      <c r="B202" s="43"/>
      <c r="C202" s="300" t="s">
        <v>952</v>
      </c>
      <c r="D202" s="37"/>
      <c r="E202" s="37"/>
      <c r="F202" s="37"/>
      <c r="G202" s="37"/>
      <c r="H202" s="43"/>
    </row>
    <row r="203" spans="1:8" s="2" customFormat="1" ht="16.8" customHeight="1">
      <c r="A203" s="37"/>
      <c r="B203" s="43"/>
      <c r="C203" s="298" t="s">
        <v>186</v>
      </c>
      <c r="D203" s="298" t="s">
        <v>187</v>
      </c>
      <c r="E203" s="16" t="s">
        <v>137</v>
      </c>
      <c r="F203" s="299">
        <v>8630</v>
      </c>
      <c r="G203" s="37"/>
      <c r="H203" s="43"/>
    </row>
    <row r="204" spans="1:8" s="2" customFormat="1" ht="16.8" customHeight="1">
      <c r="A204" s="37"/>
      <c r="B204" s="43"/>
      <c r="C204" s="298" t="s">
        <v>236</v>
      </c>
      <c r="D204" s="298" t="s">
        <v>237</v>
      </c>
      <c r="E204" s="16" t="s">
        <v>126</v>
      </c>
      <c r="F204" s="299">
        <v>6999.502</v>
      </c>
      <c r="G204" s="37"/>
      <c r="H204" s="43"/>
    </row>
    <row r="205" spans="1:8" s="2" customFormat="1" ht="16.8" customHeight="1">
      <c r="A205" s="37"/>
      <c r="B205" s="43"/>
      <c r="C205" s="298" t="s">
        <v>266</v>
      </c>
      <c r="D205" s="298" t="s">
        <v>267</v>
      </c>
      <c r="E205" s="16" t="s">
        <v>126</v>
      </c>
      <c r="F205" s="299">
        <v>10037.788</v>
      </c>
      <c r="G205" s="37"/>
      <c r="H205" s="43"/>
    </row>
    <row r="206" spans="1:8" s="2" customFormat="1" ht="16.8" customHeight="1">
      <c r="A206" s="37"/>
      <c r="B206" s="43"/>
      <c r="C206" s="298" t="s">
        <v>282</v>
      </c>
      <c r="D206" s="298" t="s">
        <v>283</v>
      </c>
      <c r="E206" s="16" t="s">
        <v>137</v>
      </c>
      <c r="F206" s="299">
        <v>16304.98</v>
      </c>
      <c r="G206" s="37"/>
      <c r="H206" s="43"/>
    </row>
    <row r="207" spans="1:8" s="2" customFormat="1" ht="16.8" customHeight="1">
      <c r="A207" s="37"/>
      <c r="B207" s="43"/>
      <c r="C207" s="298" t="s">
        <v>336</v>
      </c>
      <c r="D207" s="298" t="s">
        <v>337</v>
      </c>
      <c r="E207" s="16" t="s">
        <v>338</v>
      </c>
      <c r="F207" s="299">
        <v>1.63</v>
      </c>
      <c r="G207" s="37"/>
      <c r="H207" s="43"/>
    </row>
    <row r="208" spans="1:8" s="2" customFormat="1" ht="16.8" customHeight="1">
      <c r="A208" s="37"/>
      <c r="B208" s="43"/>
      <c r="C208" s="298" t="s">
        <v>344</v>
      </c>
      <c r="D208" s="298" t="s">
        <v>345</v>
      </c>
      <c r="E208" s="16" t="s">
        <v>137</v>
      </c>
      <c r="F208" s="299">
        <v>8630</v>
      </c>
      <c r="G208" s="37"/>
      <c r="H208" s="43"/>
    </row>
    <row r="209" spans="1:8" s="2" customFormat="1" ht="16.8" customHeight="1">
      <c r="A209" s="37"/>
      <c r="B209" s="43"/>
      <c r="C209" s="294" t="s">
        <v>533</v>
      </c>
      <c r="D209" s="295" t="s">
        <v>534</v>
      </c>
      <c r="E209" s="296" t="s">
        <v>137</v>
      </c>
      <c r="F209" s="297">
        <v>1158.05</v>
      </c>
      <c r="G209" s="37"/>
      <c r="H209" s="43"/>
    </row>
    <row r="210" spans="1:8" s="2" customFormat="1" ht="16.8" customHeight="1">
      <c r="A210" s="37"/>
      <c r="B210" s="43"/>
      <c r="C210" s="298" t="s">
        <v>533</v>
      </c>
      <c r="D210" s="298" t="s">
        <v>571</v>
      </c>
      <c r="E210" s="16" t="s">
        <v>1</v>
      </c>
      <c r="F210" s="299">
        <v>1158.05</v>
      </c>
      <c r="G210" s="37"/>
      <c r="H210" s="43"/>
    </row>
    <row r="211" spans="1:8" s="2" customFormat="1" ht="16.8" customHeight="1">
      <c r="A211" s="37"/>
      <c r="B211" s="43"/>
      <c r="C211" s="300" t="s">
        <v>952</v>
      </c>
      <c r="D211" s="37"/>
      <c r="E211" s="37"/>
      <c r="F211" s="37"/>
      <c r="G211" s="37"/>
      <c r="H211" s="43"/>
    </row>
    <row r="212" spans="1:8" s="2" customFormat="1" ht="16.8" customHeight="1">
      <c r="A212" s="37"/>
      <c r="B212" s="43"/>
      <c r="C212" s="298" t="s">
        <v>329</v>
      </c>
      <c r="D212" s="298" t="s">
        <v>330</v>
      </c>
      <c r="E212" s="16" t="s">
        <v>137</v>
      </c>
      <c r="F212" s="299">
        <v>1158.05</v>
      </c>
      <c r="G212" s="37"/>
      <c r="H212" s="43"/>
    </row>
    <row r="213" spans="1:8" s="2" customFormat="1" ht="16.8" customHeight="1">
      <c r="A213" s="37"/>
      <c r="B213" s="43"/>
      <c r="C213" s="298" t="s">
        <v>236</v>
      </c>
      <c r="D213" s="298" t="s">
        <v>237</v>
      </c>
      <c r="E213" s="16" t="s">
        <v>126</v>
      </c>
      <c r="F213" s="299">
        <v>6999.502</v>
      </c>
      <c r="G213" s="37"/>
      <c r="H213" s="43"/>
    </row>
    <row r="214" spans="1:8" s="2" customFormat="1" ht="16.8" customHeight="1">
      <c r="A214" s="37"/>
      <c r="B214" s="43"/>
      <c r="C214" s="298" t="s">
        <v>252</v>
      </c>
      <c r="D214" s="298" t="s">
        <v>253</v>
      </c>
      <c r="E214" s="16" t="s">
        <v>126</v>
      </c>
      <c r="F214" s="299">
        <v>2684.502</v>
      </c>
      <c r="G214" s="37"/>
      <c r="H214" s="43"/>
    </row>
    <row r="215" spans="1:8" s="2" customFormat="1" ht="16.8" customHeight="1">
      <c r="A215" s="37"/>
      <c r="B215" s="43"/>
      <c r="C215" s="298" t="s">
        <v>266</v>
      </c>
      <c r="D215" s="298" t="s">
        <v>267</v>
      </c>
      <c r="E215" s="16" t="s">
        <v>126</v>
      </c>
      <c r="F215" s="299">
        <v>10037.788</v>
      </c>
      <c r="G215" s="37"/>
      <c r="H215" s="43"/>
    </row>
    <row r="216" spans="1:8" s="2" customFormat="1" ht="16.8" customHeight="1">
      <c r="A216" s="37"/>
      <c r="B216" s="43"/>
      <c r="C216" s="298" t="s">
        <v>282</v>
      </c>
      <c r="D216" s="298" t="s">
        <v>283</v>
      </c>
      <c r="E216" s="16" t="s">
        <v>137</v>
      </c>
      <c r="F216" s="299">
        <v>16304.98</v>
      </c>
      <c r="G216" s="37"/>
      <c r="H216" s="43"/>
    </row>
    <row r="217" spans="1:8" s="2" customFormat="1" ht="16.8" customHeight="1">
      <c r="A217" s="37"/>
      <c r="B217" s="43"/>
      <c r="C217" s="298" t="s">
        <v>555</v>
      </c>
      <c r="D217" s="298" t="s">
        <v>556</v>
      </c>
      <c r="E217" s="16" t="s">
        <v>137</v>
      </c>
      <c r="F217" s="299">
        <v>1158.05</v>
      </c>
      <c r="G217" s="37"/>
      <c r="H217" s="43"/>
    </row>
    <row r="218" spans="1:8" s="2" customFormat="1" ht="16.8" customHeight="1">
      <c r="A218" s="37"/>
      <c r="B218" s="43"/>
      <c r="C218" s="298" t="s">
        <v>572</v>
      </c>
      <c r="D218" s="298" t="s">
        <v>573</v>
      </c>
      <c r="E218" s="16" t="s">
        <v>137</v>
      </c>
      <c r="F218" s="299">
        <v>1158.05</v>
      </c>
      <c r="G218" s="37"/>
      <c r="H218" s="43"/>
    </row>
    <row r="219" spans="1:8" s="2" customFormat="1" ht="16.8" customHeight="1">
      <c r="A219" s="37"/>
      <c r="B219" s="43"/>
      <c r="C219" s="298" t="s">
        <v>336</v>
      </c>
      <c r="D219" s="298" t="s">
        <v>337</v>
      </c>
      <c r="E219" s="16" t="s">
        <v>338</v>
      </c>
      <c r="F219" s="299">
        <v>1.63</v>
      </c>
      <c r="G219" s="37"/>
      <c r="H219" s="43"/>
    </row>
    <row r="220" spans="1:8" s="2" customFormat="1" ht="16.8" customHeight="1">
      <c r="A220" s="37"/>
      <c r="B220" s="43"/>
      <c r="C220" s="298" t="s">
        <v>560</v>
      </c>
      <c r="D220" s="298" t="s">
        <v>561</v>
      </c>
      <c r="E220" s="16" t="s">
        <v>307</v>
      </c>
      <c r="F220" s="299">
        <v>95.483</v>
      </c>
      <c r="G220" s="37"/>
      <c r="H220" s="43"/>
    </row>
    <row r="221" spans="1:8" s="2" customFormat="1" ht="16.8" customHeight="1">
      <c r="A221" s="37"/>
      <c r="B221" s="43"/>
      <c r="C221" s="294" t="s">
        <v>536</v>
      </c>
      <c r="D221" s="295" t="s">
        <v>537</v>
      </c>
      <c r="E221" s="296" t="s">
        <v>307</v>
      </c>
      <c r="F221" s="297">
        <v>8390.29</v>
      </c>
      <c r="G221" s="37"/>
      <c r="H221" s="43"/>
    </row>
    <row r="222" spans="1:8" s="2" customFormat="1" ht="16.8" customHeight="1">
      <c r="A222" s="37"/>
      <c r="B222" s="43"/>
      <c r="C222" s="298" t="s">
        <v>1</v>
      </c>
      <c r="D222" s="298" t="s">
        <v>135</v>
      </c>
      <c r="E222" s="16" t="s">
        <v>1</v>
      </c>
      <c r="F222" s="299">
        <v>7790.29</v>
      </c>
      <c r="G222" s="37"/>
      <c r="H222" s="43"/>
    </row>
    <row r="223" spans="1:8" s="2" customFormat="1" ht="16.8" customHeight="1">
      <c r="A223" s="37"/>
      <c r="B223" s="43"/>
      <c r="C223" s="298" t="s">
        <v>1</v>
      </c>
      <c r="D223" s="298" t="s">
        <v>554</v>
      </c>
      <c r="E223" s="16" t="s">
        <v>1</v>
      </c>
      <c r="F223" s="299">
        <v>600</v>
      </c>
      <c r="G223" s="37"/>
      <c r="H223" s="43"/>
    </row>
    <row r="224" spans="1:8" s="2" customFormat="1" ht="16.8" customHeight="1">
      <c r="A224" s="37"/>
      <c r="B224" s="43"/>
      <c r="C224" s="298" t="s">
        <v>536</v>
      </c>
      <c r="D224" s="298" t="s">
        <v>202</v>
      </c>
      <c r="E224" s="16" t="s">
        <v>1</v>
      </c>
      <c r="F224" s="299">
        <v>8390.29</v>
      </c>
      <c r="G224" s="37"/>
      <c r="H224" s="43"/>
    </row>
    <row r="225" spans="1:8" s="2" customFormat="1" ht="16.8" customHeight="1">
      <c r="A225" s="37"/>
      <c r="B225" s="43"/>
      <c r="C225" s="300" t="s">
        <v>952</v>
      </c>
      <c r="D225" s="37"/>
      <c r="E225" s="37"/>
      <c r="F225" s="37"/>
      <c r="G225" s="37"/>
      <c r="H225" s="43"/>
    </row>
    <row r="226" spans="1:8" s="2" customFormat="1" ht="16.8" customHeight="1">
      <c r="A226" s="37"/>
      <c r="B226" s="43"/>
      <c r="C226" s="298" t="s">
        <v>297</v>
      </c>
      <c r="D226" s="298" t="s">
        <v>298</v>
      </c>
      <c r="E226" s="16" t="s">
        <v>137</v>
      </c>
      <c r="F226" s="299">
        <v>8390.29</v>
      </c>
      <c r="G226" s="37"/>
      <c r="H226" s="43"/>
    </row>
    <row r="227" spans="1:8" s="2" customFormat="1" ht="16.8" customHeight="1">
      <c r="A227" s="37"/>
      <c r="B227" s="43"/>
      <c r="C227" s="298" t="s">
        <v>560</v>
      </c>
      <c r="D227" s="298" t="s">
        <v>561</v>
      </c>
      <c r="E227" s="16" t="s">
        <v>307</v>
      </c>
      <c r="F227" s="299">
        <v>95.483</v>
      </c>
      <c r="G227" s="37"/>
      <c r="H227" s="43"/>
    </row>
    <row r="228" spans="1:8" s="2" customFormat="1" ht="26.4" customHeight="1">
      <c r="A228" s="37"/>
      <c r="B228" s="43"/>
      <c r="C228" s="293" t="s">
        <v>959</v>
      </c>
      <c r="D228" s="293" t="s">
        <v>103</v>
      </c>
      <c r="E228" s="37"/>
      <c r="F228" s="37"/>
      <c r="G228" s="37"/>
      <c r="H228" s="43"/>
    </row>
    <row r="229" spans="1:8" s="2" customFormat="1" ht="16.8" customHeight="1">
      <c r="A229" s="37"/>
      <c r="B229" s="43"/>
      <c r="C229" s="294" t="s">
        <v>135</v>
      </c>
      <c r="D229" s="295" t="s">
        <v>530</v>
      </c>
      <c r="E229" s="296" t="s">
        <v>137</v>
      </c>
      <c r="F229" s="297">
        <v>8926.04</v>
      </c>
      <c r="G229" s="37"/>
      <c r="H229" s="43"/>
    </row>
    <row r="230" spans="1:8" s="2" customFormat="1" ht="16.8" customHeight="1">
      <c r="A230" s="37"/>
      <c r="B230" s="43"/>
      <c r="C230" s="298" t="s">
        <v>135</v>
      </c>
      <c r="D230" s="298" t="s">
        <v>602</v>
      </c>
      <c r="E230" s="16" t="s">
        <v>1</v>
      </c>
      <c r="F230" s="299">
        <v>8926.04</v>
      </c>
      <c r="G230" s="37"/>
      <c r="H230" s="43"/>
    </row>
    <row r="231" spans="1:8" s="2" customFormat="1" ht="16.8" customHeight="1">
      <c r="A231" s="37"/>
      <c r="B231" s="43"/>
      <c r="C231" s="300" t="s">
        <v>952</v>
      </c>
      <c r="D231" s="37"/>
      <c r="E231" s="37"/>
      <c r="F231" s="37"/>
      <c r="G231" s="37"/>
      <c r="H231" s="43"/>
    </row>
    <row r="232" spans="1:8" s="2" customFormat="1" ht="12">
      <c r="A232" s="37"/>
      <c r="B232" s="43"/>
      <c r="C232" s="298" t="s">
        <v>289</v>
      </c>
      <c r="D232" s="298" t="s">
        <v>290</v>
      </c>
      <c r="E232" s="16" t="s">
        <v>137</v>
      </c>
      <c r="F232" s="299">
        <v>8926.04</v>
      </c>
      <c r="G232" s="37"/>
      <c r="H232" s="43"/>
    </row>
    <row r="233" spans="1:8" s="2" customFormat="1" ht="16.8" customHeight="1">
      <c r="A233" s="37"/>
      <c r="B233" s="43"/>
      <c r="C233" s="298" t="s">
        <v>236</v>
      </c>
      <c r="D233" s="298" t="s">
        <v>237</v>
      </c>
      <c r="E233" s="16" t="s">
        <v>126</v>
      </c>
      <c r="F233" s="299">
        <v>7611.586</v>
      </c>
      <c r="G233" s="37"/>
      <c r="H233" s="43"/>
    </row>
    <row r="234" spans="1:8" s="2" customFormat="1" ht="16.8" customHeight="1">
      <c r="A234" s="37"/>
      <c r="B234" s="43"/>
      <c r="C234" s="298" t="s">
        <v>252</v>
      </c>
      <c r="D234" s="298" t="s">
        <v>253</v>
      </c>
      <c r="E234" s="16" t="s">
        <v>126</v>
      </c>
      <c r="F234" s="299">
        <v>2981.586</v>
      </c>
      <c r="G234" s="37"/>
      <c r="H234" s="43"/>
    </row>
    <row r="235" spans="1:8" s="2" customFormat="1" ht="16.8" customHeight="1">
      <c r="A235" s="37"/>
      <c r="B235" s="43"/>
      <c r="C235" s="298" t="s">
        <v>266</v>
      </c>
      <c r="D235" s="298" t="s">
        <v>267</v>
      </c>
      <c r="E235" s="16" t="s">
        <v>126</v>
      </c>
      <c r="F235" s="299">
        <v>9551.964</v>
      </c>
      <c r="G235" s="37"/>
      <c r="H235" s="43"/>
    </row>
    <row r="236" spans="1:8" s="2" customFormat="1" ht="16.8" customHeight="1">
      <c r="A236" s="37"/>
      <c r="B236" s="43"/>
      <c r="C236" s="298" t="s">
        <v>282</v>
      </c>
      <c r="D236" s="298" t="s">
        <v>283</v>
      </c>
      <c r="E236" s="16" t="s">
        <v>137</v>
      </c>
      <c r="F236" s="299">
        <v>16484.14</v>
      </c>
      <c r="G236" s="37"/>
      <c r="H236" s="43"/>
    </row>
    <row r="237" spans="1:8" s="2" customFormat="1" ht="16.8" customHeight="1">
      <c r="A237" s="37"/>
      <c r="B237" s="43"/>
      <c r="C237" s="298" t="s">
        <v>297</v>
      </c>
      <c r="D237" s="298" t="s">
        <v>298</v>
      </c>
      <c r="E237" s="16" t="s">
        <v>137</v>
      </c>
      <c r="F237" s="299">
        <v>9526.04</v>
      </c>
      <c r="G237" s="37"/>
      <c r="H237" s="43"/>
    </row>
    <row r="238" spans="1:8" s="2" customFormat="1" ht="16.8" customHeight="1">
      <c r="A238" s="37"/>
      <c r="B238" s="43"/>
      <c r="C238" s="298" t="s">
        <v>565</v>
      </c>
      <c r="D238" s="298" t="s">
        <v>566</v>
      </c>
      <c r="E238" s="16" t="s">
        <v>137</v>
      </c>
      <c r="F238" s="299">
        <v>8926.04</v>
      </c>
      <c r="G238" s="37"/>
      <c r="H238" s="43"/>
    </row>
    <row r="239" spans="1:8" s="2" customFormat="1" ht="16.8" customHeight="1">
      <c r="A239" s="37"/>
      <c r="B239" s="43"/>
      <c r="C239" s="298" t="s">
        <v>336</v>
      </c>
      <c r="D239" s="298" t="s">
        <v>337</v>
      </c>
      <c r="E239" s="16" t="s">
        <v>338</v>
      </c>
      <c r="F239" s="299">
        <v>1.648</v>
      </c>
      <c r="G239" s="37"/>
      <c r="H239" s="43"/>
    </row>
    <row r="240" spans="1:8" s="2" customFormat="1" ht="16.8" customHeight="1">
      <c r="A240" s="37"/>
      <c r="B240" s="43"/>
      <c r="C240" s="294" t="s">
        <v>142</v>
      </c>
      <c r="D240" s="295" t="s">
        <v>143</v>
      </c>
      <c r="E240" s="296" t="s">
        <v>137</v>
      </c>
      <c r="F240" s="297">
        <v>9260</v>
      </c>
      <c r="G240" s="37"/>
      <c r="H240" s="43"/>
    </row>
    <row r="241" spans="1:8" s="2" customFormat="1" ht="16.8" customHeight="1">
      <c r="A241" s="37"/>
      <c r="B241" s="43"/>
      <c r="C241" s="298" t="s">
        <v>1</v>
      </c>
      <c r="D241" s="298" t="s">
        <v>593</v>
      </c>
      <c r="E241" s="16" t="s">
        <v>1</v>
      </c>
      <c r="F241" s="299">
        <v>9260</v>
      </c>
      <c r="G241" s="37"/>
      <c r="H241" s="43"/>
    </row>
    <row r="242" spans="1:8" s="2" customFormat="1" ht="16.8" customHeight="1">
      <c r="A242" s="37"/>
      <c r="B242" s="43"/>
      <c r="C242" s="298" t="s">
        <v>142</v>
      </c>
      <c r="D242" s="298" t="s">
        <v>202</v>
      </c>
      <c r="E242" s="16" t="s">
        <v>1</v>
      </c>
      <c r="F242" s="299">
        <v>9260</v>
      </c>
      <c r="G242" s="37"/>
      <c r="H242" s="43"/>
    </row>
    <row r="243" spans="1:8" s="2" customFormat="1" ht="16.8" customHeight="1">
      <c r="A243" s="37"/>
      <c r="B243" s="43"/>
      <c r="C243" s="300" t="s">
        <v>952</v>
      </c>
      <c r="D243" s="37"/>
      <c r="E243" s="37"/>
      <c r="F243" s="37"/>
      <c r="G243" s="37"/>
      <c r="H243" s="43"/>
    </row>
    <row r="244" spans="1:8" s="2" customFormat="1" ht="16.8" customHeight="1">
      <c r="A244" s="37"/>
      <c r="B244" s="43"/>
      <c r="C244" s="298" t="s">
        <v>186</v>
      </c>
      <c r="D244" s="298" t="s">
        <v>187</v>
      </c>
      <c r="E244" s="16" t="s">
        <v>137</v>
      </c>
      <c r="F244" s="299">
        <v>9260</v>
      </c>
      <c r="G244" s="37"/>
      <c r="H244" s="43"/>
    </row>
    <row r="245" spans="1:8" s="2" customFormat="1" ht="16.8" customHeight="1">
      <c r="A245" s="37"/>
      <c r="B245" s="43"/>
      <c r="C245" s="298" t="s">
        <v>236</v>
      </c>
      <c r="D245" s="298" t="s">
        <v>237</v>
      </c>
      <c r="E245" s="16" t="s">
        <v>126</v>
      </c>
      <c r="F245" s="299">
        <v>7611.586</v>
      </c>
      <c r="G245" s="37"/>
      <c r="H245" s="43"/>
    </row>
    <row r="246" spans="1:8" s="2" customFormat="1" ht="16.8" customHeight="1">
      <c r="A246" s="37"/>
      <c r="B246" s="43"/>
      <c r="C246" s="298" t="s">
        <v>266</v>
      </c>
      <c r="D246" s="298" t="s">
        <v>267</v>
      </c>
      <c r="E246" s="16" t="s">
        <v>126</v>
      </c>
      <c r="F246" s="299">
        <v>9551.964</v>
      </c>
      <c r="G246" s="37"/>
      <c r="H246" s="43"/>
    </row>
    <row r="247" spans="1:8" s="2" customFormat="1" ht="16.8" customHeight="1">
      <c r="A247" s="37"/>
      <c r="B247" s="43"/>
      <c r="C247" s="298" t="s">
        <v>282</v>
      </c>
      <c r="D247" s="298" t="s">
        <v>283</v>
      </c>
      <c r="E247" s="16" t="s">
        <v>137</v>
      </c>
      <c r="F247" s="299">
        <v>16484.14</v>
      </c>
      <c r="G247" s="37"/>
      <c r="H247" s="43"/>
    </row>
    <row r="248" spans="1:8" s="2" customFormat="1" ht="16.8" customHeight="1">
      <c r="A248" s="37"/>
      <c r="B248" s="43"/>
      <c r="C248" s="298" t="s">
        <v>336</v>
      </c>
      <c r="D248" s="298" t="s">
        <v>337</v>
      </c>
      <c r="E248" s="16" t="s">
        <v>338</v>
      </c>
      <c r="F248" s="299">
        <v>1.648</v>
      </c>
      <c r="G248" s="37"/>
      <c r="H248" s="43"/>
    </row>
    <row r="249" spans="1:8" s="2" customFormat="1" ht="16.8" customHeight="1">
      <c r="A249" s="37"/>
      <c r="B249" s="43"/>
      <c r="C249" s="298" t="s">
        <v>344</v>
      </c>
      <c r="D249" s="298" t="s">
        <v>345</v>
      </c>
      <c r="E249" s="16" t="s">
        <v>137</v>
      </c>
      <c r="F249" s="299">
        <v>9260</v>
      </c>
      <c r="G249" s="37"/>
      <c r="H249" s="43"/>
    </row>
    <row r="250" spans="1:8" s="2" customFormat="1" ht="16.8" customHeight="1">
      <c r="A250" s="37"/>
      <c r="B250" s="43"/>
      <c r="C250" s="294" t="s">
        <v>533</v>
      </c>
      <c r="D250" s="295" t="s">
        <v>534</v>
      </c>
      <c r="E250" s="296" t="s">
        <v>137</v>
      </c>
      <c r="F250" s="297">
        <v>1012.58</v>
      </c>
      <c r="G250" s="37"/>
      <c r="H250" s="43"/>
    </row>
    <row r="251" spans="1:8" s="2" customFormat="1" ht="16.8" customHeight="1">
      <c r="A251" s="37"/>
      <c r="B251" s="43"/>
      <c r="C251" s="298" t="s">
        <v>533</v>
      </c>
      <c r="D251" s="298" t="s">
        <v>609</v>
      </c>
      <c r="E251" s="16" t="s">
        <v>1</v>
      </c>
      <c r="F251" s="299">
        <v>1012.58</v>
      </c>
      <c r="G251" s="37"/>
      <c r="H251" s="43"/>
    </row>
    <row r="252" spans="1:8" s="2" customFormat="1" ht="16.8" customHeight="1">
      <c r="A252" s="37"/>
      <c r="B252" s="43"/>
      <c r="C252" s="300" t="s">
        <v>952</v>
      </c>
      <c r="D252" s="37"/>
      <c r="E252" s="37"/>
      <c r="F252" s="37"/>
      <c r="G252" s="37"/>
      <c r="H252" s="43"/>
    </row>
    <row r="253" spans="1:8" s="2" customFormat="1" ht="16.8" customHeight="1">
      <c r="A253" s="37"/>
      <c r="B253" s="43"/>
      <c r="C253" s="298" t="s">
        <v>329</v>
      </c>
      <c r="D253" s="298" t="s">
        <v>330</v>
      </c>
      <c r="E253" s="16" t="s">
        <v>137</v>
      </c>
      <c r="F253" s="299">
        <v>1012.58</v>
      </c>
      <c r="G253" s="37"/>
      <c r="H253" s="43"/>
    </row>
    <row r="254" spans="1:8" s="2" customFormat="1" ht="16.8" customHeight="1">
      <c r="A254" s="37"/>
      <c r="B254" s="43"/>
      <c r="C254" s="298" t="s">
        <v>236</v>
      </c>
      <c r="D254" s="298" t="s">
        <v>237</v>
      </c>
      <c r="E254" s="16" t="s">
        <v>126</v>
      </c>
      <c r="F254" s="299">
        <v>7611.586</v>
      </c>
      <c r="G254" s="37"/>
      <c r="H254" s="43"/>
    </row>
    <row r="255" spans="1:8" s="2" customFormat="1" ht="16.8" customHeight="1">
      <c r="A255" s="37"/>
      <c r="B255" s="43"/>
      <c r="C255" s="298" t="s">
        <v>252</v>
      </c>
      <c r="D255" s="298" t="s">
        <v>253</v>
      </c>
      <c r="E255" s="16" t="s">
        <v>126</v>
      </c>
      <c r="F255" s="299">
        <v>2981.586</v>
      </c>
      <c r="G255" s="37"/>
      <c r="H255" s="43"/>
    </row>
    <row r="256" spans="1:8" s="2" customFormat="1" ht="16.8" customHeight="1">
      <c r="A256" s="37"/>
      <c r="B256" s="43"/>
      <c r="C256" s="298" t="s">
        <v>266</v>
      </c>
      <c r="D256" s="298" t="s">
        <v>267</v>
      </c>
      <c r="E256" s="16" t="s">
        <v>126</v>
      </c>
      <c r="F256" s="299">
        <v>9551.964</v>
      </c>
      <c r="G256" s="37"/>
      <c r="H256" s="43"/>
    </row>
    <row r="257" spans="1:8" s="2" customFormat="1" ht="16.8" customHeight="1">
      <c r="A257" s="37"/>
      <c r="B257" s="43"/>
      <c r="C257" s="298" t="s">
        <v>282</v>
      </c>
      <c r="D257" s="298" t="s">
        <v>283</v>
      </c>
      <c r="E257" s="16" t="s">
        <v>137</v>
      </c>
      <c r="F257" s="299">
        <v>16484.14</v>
      </c>
      <c r="G257" s="37"/>
      <c r="H257" s="43"/>
    </row>
    <row r="258" spans="1:8" s="2" customFormat="1" ht="16.8" customHeight="1">
      <c r="A258" s="37"/>
      <c r="B258" s="43"/>
      <c r="C258" s="298" t="s">
        <v>555</v>
      </c>
      <c r="D258" s="298" t="s">
        <v>556</v>
      </c>
      <c r="E258" s="16" t="s">
        <v>137</v>
      </c>
      <c r="F258" s="299">
        <v>1012.58</v>
      </c>
      <c r="G258" s="37"/>
      <c r="H258" s="43"/>
    </row>
    <row r="259" spans="1:8" s="2" customFormat="1" ht="16.8" customHeight="1">
      <c r="A259" s="37"/>
      <c r="B259" s="43"/>
      <c r="C259" s="298" t="s">
        <v>572</v>
      </c>
      <c r="D259" s="298" t="s">
        <v>573</v>
      </c>
      <c r="E259" s="16" t="s">
        <v>137</v>
      </c>
      <c r="F259" s="299">
        <v>1012.58</v>
      </c>
      <c r="G259" s="37"/>
      <c r="H259" s="43"/>
    </row>
    <row r="260" spans="1:8" s="2" customFormat="1" ht="16.8" customHeight="1">
      <c r="A260" s="37"/>
      <c r="B260" s="43"/>
      <c r="C260" s="298" t="s">
        <v>336</v>
      </c>
      <c r="D260" s="298" t="s">
        <v>337</v>
      </c>
      <c r="E260" s="16" t="s">
        <v>338</v>
      </c>
      <c r="F260" s="299">
        <v>1.648</v>
      </c>
      <c r="G260" s="37"/>
      <c r="H260" s="43"/>
    </row>
    <row r="261" spans="1:8" s="2" customFormat="1" ht="16.8" customHeight="1">
      <c r="A261" s="37"/>
      <c r="B261" s="43"/>
      <c r="C261" s="298" t="s">
        <v>560</v>
      </c>
      <c r="D261" s="298" t="s">
        <v>561</v>
      </c>
      <c r="E261" s="16" t="s">
        <v>307</v>
      </c>
      <c r="F261" s="299">
        <v>105.386</v>
      </c>
      <c r="G261" s="37"/>
      <c r="H261" s="43"/>
    </row>
    <row r="262" spans="1:8" s="2" customFormat="1" ht="16.8" customHeight="1">
      <c r="A262" s="37"/>
      <c r="B262" s="43"/>
      <c r="C262" s="294" t="s">
        <v>536</v>
      </c>
      <c r="D262" s="295" t="s">
        <v>537</v>
      </c>
      <c r="E262" s="296" t="s">
        <v>307</v>
      </c>
      <c r="F262" s="297">
        <v>9526.04</v>
      </c>
      <c r="G262" s="37"/>
      <c r="H262" s="43"/>
    </row>
    <row r="263" spans="1:8" s="2" customFormat="1" ht="16.8" customHeight="1">
      <c r="A263" s="37"/>
      <c r="B263" s="43"/>
      <c r="C263" s="298" t="s">
        <v>1</v>
      </c>
      <c r="D263" s="298" t="s">
        <v>135</v>
      </c>
      <c r="E263" s="16" t="s">
        <v>1</v>
      </c>
      <c r="F263" s="299">
        <v>8926.04</v>
      </c>
      <c r="G263" s="37"/>
      <c r="H263" s="43"/>
    </row>
    <row r="264" spans="1:8" s="2" customFormat="1" ht="16.8" customHeight="1">
      <c r="A264" s="37"/>
      <c r="B264" s="43"/>
      <c r="C264" s="298" t="s">
        <v>1</v>
      </c>
      <c r="D264" s="298" t="s">
        <v>554</v>
      </c>
      <c r="E264" s="16" t="s">
        <v>1</v>
      </c>
      <c r="F264" s="299">
        <v>600</v>
      </c>
      <c r="G264" s="37"/>
      <c r="H264" s="43"/>
    </row>
    <row r="265" spans="1:8" s="2" customFormat="1" ht="16.8" customHeight="1">
      <c r="A265" s="37"/>
      <c r="B265" s="43"/>
      <c r="C265" s="298" t="s">
        <v>536</v>
      </c>
      <c r="D265" s="298" t="s">
        <v>202</v>
      </c>
      <c r="E265" s="16" t="s">
        <v>1</v>
      </c>
      <c r="F265" s="299">
        <v>9526.04</v>
      </c>
      <c r="G265" s="37"/>
      <c r="H265" s="43"/>
    </row>
    <row r="266" spans="1:8" s="2" customFormat="1" ht="16.8" customHeight="1">
      <c r="A266" s="37"/>
      <c r="B266" s="43"/>
      <c r="C266" s="300" t="s">
        <v>952</v>
      </c>
      <c r="D266" s="37"/>
      <c r="E266" s="37"/>
      <c r="F266" s="37"/>
      <c r="G266" s="37"/>
      <c r="H266" s="43"/>
    </row>
    <row r="267" spans="1:8" s="2" customFormat="1" ht="16.8" customHeight="1">
      <c r="A267" s="37"/>
      <c r="B267" s="43"/>
      <c r="C267" s="298" t="s">
        <v>297</v>
      </c>
      <c r="D267" s="298" t="s">
        <v>298</v>
      </c>
      <c r="E267" s="16" t="s">
        <v>137</v>
      </c>
      <c r="F267" s="299">
        <v>9526.04</v>
      </c>
      <c r="G267" s="37"/>
      <c r="H267" s="43"/>
    </row>
    <row r="268" spans="1:8" s="2" customFormat="1" ht="16.8" customHeight="1">
      <c r="A268" s="37"/>
      <c r="B268" s="43"/>
      <c r="C268" s="298" t="s">
        <v>560</v>
      </c>
      <c r="D268" s="298" t="s">
        <v>561</v>
      </c>
      <c r="E268" s="16" t="s">
        <v>307</v>
      </c>
      <c r="F268" s="299">
        <v>105.386</v>
      </c>
      <c r="G268" s="37"/>
      <c r="H268" s="43"/>
    </row>
    <row r="269" spans="1:8" s="2" customFormat="1" ht="12">
      <c r="A269" s="37"/>
      <c r="B269" s="43"/>
      <c r="C269" s="293" t="s">
        <v>960</v>
      </c>
      <c r="D269" s="293" t="s">
        <v>109</v>
      </c>
      <c r="E269" s="37"/>
      <c r="F269" s="37"/>
      <c r="G269" s="37"/>
      <c r="H269" s="43"/>
    </row>
    <row r="270" spans="1:8" s="2" customFormat="1" ht="16.8" customHeight="1">
      <c r="A270" s="37"/>
      <c r="B270" s="43"/>
      <c r="C270" s="294" t="s">
        <v>615</v>
      </c>
      <c r="D270" s="295" t="s">
        <v>616</v>
      </c>
      <c r="E270" s="296" t="s">
        <v>617</v>
      </c>
      <c r="F270" s="297">
        <v>940</v>
      </c>
      <c r="G270" s="37"/>
      <c r="H270" s="43"/>
    </row>
    <row r="271" spans="1:8" s="2" customFormat="1" ht="16.8" customHeight="1">
      <c r="A271" s="37"/>
      <c r="B271" s="43"/>
      <c r="C271" s="298" t="s">
        <v>615</v>
      </c>
      <c r="D271" s="298" t="s">
        <v>649</v>
      </c>
      <c r="E271" s="16" t="s">
        <v>1</v>
      </c>
      <c r="F271" s="299">
        <v>940</v>
      </c>
      <c r="G271" s="37"/>
      <c r="H271" s="43"/>
    </row>
    <row r="272" spans="1:8" s="2" customFormat="1" ht="16.8" customHeight="1">
      <c r="A272" s="37"/>
      <c r="B272" s="43"/>
      <c r="C272" s="300" t="s">
        <v>952</v>
      </c>
      <c r="D272" s="37"/>
      <c r="E272" s="37"/>
      <c r="F272" s="37"/>
      <c r="G272" s="37"/>
      <c r="H272" s="43"/>
    </row>
    <row r="273" spans="1:8" s="2" customFormat="1" ht="16.8" customHeight="1">
      <c r="A273" s="37"/>
      <c r="B273" s="43"/>
      <c r="C273" s="298" t="s">
        <v>643</v>
      </c>
      <c r="D273" s="298" t="s">
        <v>644</v>
      </c>
      <c r="E273" s="16" t="s">
        <v>137</v>
      </c>
      <c r="F273" s="299">
        <v>940</v>
      </c>
      <c r="G273" s="37"/>
      <c r="H273" s="43"/>
    </row>
    <row r="274" spans="1:8" s="2" customFormat="1" ht="16.8" customHeight="1">
      <c r="A274" s="37"/>
      <c r="B274" s="43"/>
      <c r="C274" s="298" t="s">
        <v>636</v>
      </c>
      <c r="D274" s="298" t="s">
        <v>637</v>
      </c>
      <c r="E274" s="16" t="s">
        <v>137</v>
      </c>
      <c r="F274" s="299">
        <v>940</v>
      </c>
      <c r="G274" s="37"/>
      <c r="H274" s="43"/>
    </row>
    <row r="275" spans="1:8" s="2" customFormat="1" ht="16.8" customHeight="1">
      <c r="A275" s="37"/>
      <c r="B275" s="43"/>
      <c r="C275" s="298" t="s">
        <v>735</v>
      </c>
      <c r="D275" s="298" t="s">
        <v>736</v>
      </c>
      <c r="E275" s="16" t="s">
        <v>137</v>
      </c>
      <c r="F275" s="299">
        <v>940</v>
      </c>
      <c r="G275" s="37"/>
      <c r="H275" s="43"/>
    </row>
    <row r="276" spans="1:8" s="2" customFormat="1" ht="16.8" customHeight="1">
      <c r="A276" s="37"/>
      <c r="B276" s="43"/>
      <c r="C276" s="298" t="s">
        <v>735</v>
      </c>
      <c r="D276" s="298" t="s">
        <v>736</v>
      </c>
      <c r="E276" s="16" t="s">
        <v>137</v>
      </c>
      <c r="F276" s="299">
        <v>940</v>
      </c>
      <c r="G276" s="37"/>
      <c r="H276" s="43"/>
    </row>
    <row r="277" spans="1:8" s="2" customFormat="1" ht="16.8" customHeight="1">
      <c r="A277" s="37"/>
      <c r="B277" s="43"/>
      <c r="C277" s="298" t="s">
        <v>778</v>
      </c>
      <c r="D277" s="298" t="s">
        <v>779</v>
      </c>
      <c r="E277" s="16" t="s">
        <v>137</v>
      </c>
      <c r="F277" s="299">
        <v>995.2</v>
      </c>
      <c r="G277" s="37"/>
      <c r="H277" s="43"/>
    </row>
    <row r="278" spans="1:8" s="2" customFormat="1" ht="16.8" customHeight="1">
      <c r="A278" s="37"/>
      <c r="B278" s="43"/>
      <c r="C278" s="298" t="s">
        <v>804</v>
      </c>
      <c r="D278" s="298" t="s">
        <v>805</v>
      </c>
      <c r="E278" s="16" t="s">
        <v>402</v>
      </c>
      <c r="F278" s="299">
        <v>0.026</v>
      </c>
      <c r="G278" s="37"/>
      <c r="H278" s="43"/>
    </row>
    <row r="279" spans="1:8" s="2" customFormat="1" ht="16.8" customHeight="1">
      <c r="A279" s="37"/>
      <c r="B279" s="43"/>
      <c r="C279" s="298" t="s">
        <v>816</v>
      </c>
      <c r="D279" s="298" t="s">
        <v>817</v>
      </c>
      <c r="E279" s="16" t="s">
        <v>126</v>
      </c>
      <c r="F279" s="299">
        <v>89</v>
      </c>
      <c r="G279" s="37"/>
      <c r="H279" s="43"/>
    </row>
    <row r="280" spans="1:8" s="2" customFormat="1" ht="16.8" customHeight="1">
      <c r="A280" s="37"/>
      <c r="B280" s="43"/>
      <c r="C280" s="298" t="s">
        <v>740</v>
      </c>
      <c r="D280" s="298" t="s">
        <v>741</v>
      </c>
      <c r="E280" s="16" t="s">
        <v>658</v>
      </c>
      <c r="F280" s="299">
        <v>940</v>
      </c>
      <c r="G280" s="37"/>
      <c r="H280" s="43"/>
    </row>
    <row r="281" spans="1:8" s="2" customFormat="1" ht="16.8" customHeight="1">
      <c r="A281" s="37"/>
      <c r="B281" s="43"/>
      <c r="C281" s="298" t="s">
        <v>786</v>
      </c>
      <c r="D281" s="298" t="s">
        <v>787</v>
      </c>
      <c r="E281" s="16" t="s">
        <v>126</v>
      </c>
      <c r="F281" s="299">
        <v>79.616</v>
      </c>
      <c r="G281" s="37"/>
      <c r="H281" s="43"/>
    </row>
    <row r="282" spans="1:8" s="2" customFormat="1" ht="16.8" customHeight="1">
      <c r="A282" s="37"/>
      <c r="B282" s="43"/>
      <c r="C282" s="298" t="s">
        <v>811</v>
      </c>
      <c r="D282" s="298" t="s">
        <v>812</v>
      </c>
      <c r="E282" s="16" t="s">
        <v>307</v>
      </c>
      <c r="F282" s="299">
        <v>25.7</v>
      </c>
      <c r="G282" s="37"/>
      <c r="H282" s="43"/>
    </row>
    <row r="283" spans="1:8" s="2" customFormat="1" ht="16.8" customHeight="1">
      <c r="A283" s="37"/>
      <c r="B283" s="43"/>
      <c r="C283" s="298" t="s">
        <v>823</v>
      </c>
      <c r="D283" s="298" t="s">
        <v>824</v>
      </c>
      <c r="E283" s="16" t="s">
        <v>126</v>
      </c>
      <c r="F283" s="299">
        <v>89</v>
      </c>
      <c r="G283" s="37"/>
      <c r="H283" s="43"/>
    </row>
    <row r="284" spans="1:8" s="2" customFormat="1" ht="16.8" customHeight="1">
      <c r="A284" s="37"/>
      <c r="B284" s="43"/>
      <c r="C284" s="294" t="s">
        <v>619</v>
      </c>
      <c r="D284" s="295" t="s">
        <v>620</v>
      </c>
      <c r="E284" s="296" t="s">
        <v>617</v>
      </c>
      <c r="F284" s="297">
        <v>69</v>
      </c>
      <c r="G284" s="37"/>
      <c r="H284" s="43"/>
    </row>
    <row r="285" spans="1:8" s="2" customFormat="1" ht="16.8" customHeight="1">
      <c r="A285" s="37"/>
      <c r="B285" s="43"/>
      <c r="C285" s="298" t="s">
        <v>619</v>
      </c>
      <c r="D285" s="298" t="s">
        <v>631</v>
      </c>
      <c r="E285" s="16" t="s">
        <v>1</v>
      </c>
      <c r="F285" s="299">
        <v>69</v>
      </c>
      <c r="G285" s="37"/>
      <c r="H285" s="43"/>
    </row>
    <row r="286" spans="1:8" s="2" customFormat="1" ht="16.8" customHeight="1">
      <c r="A286" s="37"/>
      <c r="B286" s="43"/>
      <c r="C286" s="300" t="s">
        <v>952</v>
      </c>
      <c r="D286" s="37"/>
      <c r="E286" s="37"/>
      <c r="F286" s="37"/>
      <c r="G286" s="37"/>
      <c r="H286" s="43"/>
    </row>
    <row r="287" spans="1:8" s="2" customFormat="1" ht="12">
      <c r="A287" s="37"/>
      <c r="B287" s="43"/>
      <c r="C287" s="298" t="s">
        <v>625</v>
      </c>
      <c r="D287" s="298" t="s">
        <v>626</v>
      </c>
      <c r="E287" s="16" t="s">
        <v>617</v>
      </c>
      <c r="F287" s="299">
        <v>69</v>
      </c>
      <c r="G287" s="37"/>
      <c r="H287" s="43"/>
    </row>
    <row r="288" spans="1:8" s="2" customFormat="1" ht="16.8" customHeight="1">
      <c r="A288" s="37"/>
      <c r="B288" s="43"/>
      <c r="C288" s="298" t="s">
        <v>650</v>
      </c>
      <c r="D288" s="298" t="s">
        <v>651</v>
      </c>
      <c r="E288" s="16" t="s">
        <v>617</v>
      </c>
      <c r="F288" s="299">
        <v>69</v>
      </c>
      <c r="G288" s="37"/>
      <c r="H288" s="43"/>
    </row>
    <row r="289" spans="1:8" s="2" customFormat="1" ht="16.8" customHeight="1">
      <c r="A289" s="37"/>
      <c r="B289" s="43"/>
      <c r="C289" s="298" t="s">
        <v>745</v>
      </c>
      <c r="D289" s="298" t="s">
        <v>746</v>
      </c>
      <c r="E289" s="16" t="s">
        <v>617</v>
      </c>
      <c r="F289" s="299">
        <v>69</v>
      </c>
      <c r="G289" s="37"/>
      <c r="H289" s="43"/>
    </row>
    <row r="290" spans="1:8" s="2" customFormat="1" ht="16.8" customHeight="1">
      <c r="A290" s="37"/>
      <c r="B290" s="43"/>
      <c r="C290" s="298" t="s">
        <v>711</v>
      </c>
      <c r="D290" s="298" t="s">
        <v>712</v>
      </c>
      <c r="E290" s="16" t="s">
        <v>617</v>
      </c>
      <c r="F290" s="299">
        <v>69</v>
      </c>
      <c r="G290" s="37"/>
      <c r="H290" s="43"/>
    </row>
    <row r="291" spans="1:8" s="2" customFormat="1" ht="16.8" customHeight="1">
      <c r="A291" s="37"/>
      <c r="B291" s="43"/>
      <c r="C291" s="298" t="s">
        <v>717</v>
      </c>
      <c r="D291" s="298" t="s">
        <v>718</v>
      </c>
      <c r="E291" s="16" t="s">
        <v>137</v>
      </c>
      <c r="F291" s="299">
        <v>51.75</v>
      </c>
      <c r="G291" s="37"/>
      <c r="H291" s="43"/>
    </row>
    <row r="292" spans="1:8" s="2" customFormat="1" ht="16.8" customHeight="1">
      <c r="A292" s="37"/>
      <c r="B292" s="43"/>
      <c r="C292" s="298" t="s">
        <v>729</v>
      </c>
      <c r="D292" s="298" t="s">
        <v>730</v>
      </c>
      <c r="E292" s="16" t="s">
        <v>617</v>
      </c>
      <c r="F292" s="299">
        <v>69</v>
      </c>
      <c r="G292" s="37"/>
      <c r="H292" s="43"/>
    </row>
    <row r="293" spans="1:8" s="2" customFormat="1" ht="16.8" customHeight="1">
      <c r="A293" s="37"/>
      <c r="B293" s="43"/>
      <c r="C293" s="298" t="s">
        <v>729</v>
      </c>
      <c r="D293" s="298" t="s">
        <v>730</v>
      </c>
      <c r="E293" s="16" t="s">
        <v>617</v>
      </c>
      <c r="F293" s="299">
        <v>69</v>
      </c>
      <c r="G293" s="37"/>
      <c r="H293" s="43"/>
    </row>
    <row r="294" spans="1:8" s="2" customFormat="1" ht="16.8" customHeight="1">
      <c r="A294" s="37"/>
      <c r="B294" s="43"/>
      <c r="C294" s="298" t="s">
        <v>767</v>
      </c>
      <c r="D294" s="298" t="s">
        <v>768</v>
      </c>
      <c r="E294" s="16" t="s">
        <v>617</v>
      </c>
      <c r="F294" s="299">
        <v>69</v>
      </c>
      <c r="G294" s="37"/>
      <c r="H294" s="43"/>
    </row>
    <row r="295" spans="1:8" s="2" customFormat="1" ht="16.8" customHeight="1">
      <c r="A295" s="37"/>
      <c r="B295" s="43"/>
      <c r="C295" s="298" t="s">
        <v>778</v>
      </c>
      <c r="D295" s="298" t="s">
        <v>779</v>
      </c>
      <c r="E295" s="16" t="s">
        <v>137</v>
      </c>
      <c r="F295" s="299">
        <v>995.2</v>
      </c>
      <c r="G295" s="37"/>
      <c r="H295" s="43"/>
    </row>
    <row r="296" spans="1:8" s="2" customFormat="1" ht="16.8" customHeight="1">
      <c r="A296" s="37"/>
      <c r="B296" s="43"/>
      <c r="C296" s="298" t="s">
        <v>791</v>
      </c>
      <c r="D296" s="298" t="s">
        <v>792</v>
      </c>
      <c r="E296" s="16" t="s">
        <v>402</v>
      </c>
      <c r="F296" s="299">
        <v>0.062</v>
      </c>
      <c r="G296" s="37"/>
      <c r="H296" s="43"/>
    </row>
    <row r="297" spans="1:8" s="2" customFormat="1" ht="16.8" customHeight="1">
      <c r="A297" s="37"/>
      <c r="B297" s="43"/>
      <c r="C297" s="298" t="s">
        <v>804</v>
      </c>
      <c r="D297" s="298" t="s">
        <v>805</v>
      </c>
      <c r="E297" s="16" t="s">
        <v>402</v>
      </c>
      <c r="F297" s="299">
        <v>0.026</v>
      </c>
      <c r="G297" s="37"/>
      <c r="H297" s="43"/>
    </row>
    <row r="298" spans="1:8" s="2" customFormat="1" ht="16.8" customHeight="1">
      <c r="A298" s="37"/>
      <c r="B298" s="43"/>
      <c r="C298" s="298" t="s">
        <v>816</v>
      </c>
      <c r="D298" s="298" t="s">
        <v>817</v>
      </c>
      <c r="E298" s="16" t="s">
        <v>126</v>
      </c>
      <c r="F298" s="299">
        <v>89</v>
      </c>
      <c r="G298" s="37"/>
      <c r="H298" s="43"/>
    </row>
    <row r="299" spans="1:8" s="2" customFormat="1" ht="16.8" customHeight="1">
      <c r="A299" s="37"/>
      <c r="B299" s="43"/>
      <c r="C299" s="298" t="s">
        <v>724</v>
      </c>
      <c r="D299" s="298" t="s">
        <v>725</v>
      </c>
      <c r="E299" s="16" t="s">
        <v>726</v>
      </c>
      <c r="F299" s="299">
        <v>34.5</v>
      </c>
      <c r="G299" s="37"/>
      <c r="H299" s="43"/>
    </row>
    <row r="300" spans="1:8" s="2" customFormat="1" ht="16.8" customHeight="1">
      <c r="A300" s="37"/>
      <c r="B300" s="43"/>
      <c r="C300" s="298" t="s">
        <v>757</v>
      </c>
      <c r="D300" s="298" t="s">
        <v>758</v>
      </c>
      <c r="E300" s="16" t="s">
        <v>658</v>
      </c>
      <c r="F300" s="299">
        <v>207</v>
      </c>
      <c r="G300" s="37"/>
      <c r="H300" s="43"/>
    </row>
    <row r="301" spans="1:8" s="2" customFormat="1" ht="16.8" customHeight="1">
      <c r="A301" s="37"/>
      <c r="B301" s="43"/>
      <c r="C301" s="298" t="s">
        <v>762</v>
      </c>
      <c r="D301" s="298" t="s">
        <v>763</v>
      </c>
      <c r="E301" s="16" t="s">
        <v>726</v>
      </c>
      <c r="F301" s="299">
        <v>144.9</v>
      </c>
      <c r="G301" s="37"/>
      <c r="H301" s="43"/>
    </row>
    <row r="302" spans="1:8" s="2" customFormat="1" ht="16.8" customHeight="1">
      <c r="A302" s="37"/>
      <c r="B302" s="43"/>
      <c r="C302" s="298" t="s">
        <v>774</v>
      </c>
      <c r="D302" s="298" t="s">
        <v>775</v>
      </c>
      <c r="E302" s="16" t="s">
        <v>658</v>
      </c>
      <c r="F302" s="299">
        <v>69</v>
      </c>
      <c r="G302" s="37"/>
      <c r="H302" s="43"/>
    </row>
    <row r="303" spans="1:8" s="2" customFormat="1" ht="16.8" customHeight="1">
      <c r="A303" s="37"/>
      <c r="B303" s="43"/>
      <c r="C303" s="298" t="s">
        <v>786</v>
      </c>
      <c r="D303" s="298" t="s">
        <v>787</v>
      </c>
      <c r="E303" s="16" t="s">
        <v>126</v>
      </c>
      <c r="F303" s="299">
        <v>79.616</v>
      </c>
      <c r="G303" s="37"/>
      <c r="H303" s="43"/>
    </row>
    <row r="304" spans="1:8" s="2" customFormat="1" ht="16.8" customHeight="1">
      <c r="A304" s="37"/>
      <c r="B304" s="43"/>
      <c r="C304" s="298" t="s">
        <v>799</v>
      </c>
      <c r="D304" s="298" t="s">
        <v>800</v>
      </c>
      <c r="E304" s="16" t="s">
        <v>307</v>
      </c>
      <c r="F304" s="299">
        <v>62.1</v>
      </c>
      <c r="G304" s="37"/>
      <c r="H304" s="43"/>
    </row>
    <row r="305" spans="1:8" s="2" customFormat="1" ht="16.8" customHeight="1">
      <c r="A305" s="37"/>
      <c r="B305" s="43"/>
      <c r="C305" s="298" t="s">
        <v>811</v>
      </c>
      <c r="D305" s="298" t="s">
        <v>812</v>
      </c>
      <c r="E305" s="16" t="s">
        <v>307</v>
      </c>
      <c r="F305" s="299">
        <v>25.7</v>
      </c>
      <c r="G305" s="37"/>
      <c r="H305" s="43"/>
    </row>
    <row r="306" spans="1:8" s="2" customFormat="1" ht="16.8" customHeight="1">
      <c r="A306" s="37"/>
      <c r="B306" s="43"/>
      <c r="C306" s="298" t="s">
        <v>823</v>
      </c>
      <c r="D306" s="298" t="s">
        <v>824</v>
      </c>
      <c r="E306" s="16" t="s">
        <v>126</v>
      </c>
      <c r="F306" s="299">
        <v>89</v>
      </c>
      <c r="G306" s="37"/>
      <c r="H306" s="43"/>
    </row>
    <row r="307" spans="1:8" s="2" customFormat="1" ht="12">
      <c r="A307" s="37"/>
      <c r="B307" s="43"/>
      <c r="C307" s="293" t="s">
        <v>961</v>
      </c>
      <c r="D307" s="293" t="s">
        <v>113</v>
      </c>
      <c r="E307" s="37"/>
      <c r="F307" s="37"/>
      <c r="G307" s="37"/>
      <c r="H307" s="43"/>
    </row>
    <row r="308" spans="1:8" s="2" customFormat="1" ht="16.8" customHeight="1">
      <c r="A308" s="37"/>
      <c r="B308" s="43"/>
      <c r="C308" s="294" t="s">
        <v>962</v>
      </c>
      <c r="D308" s="295" t="s">
        <v>1</v>
      </c>
      <c r="E308" s="296" t="s">
        <v>1</v>
      </c>
      <c r="F308" s="297">
        <v>940</v>
      </c>
      <c r="G308" s="37"/>
      <c r="H308" s="43"/>
    </row>
    <row r="309" spans="1:8" s="2" customFormat="1" ht="16.8" customHeight="1">
      <c r="A309" s="37"/>
      <c r="B309" s="43"/>
      <c r="C309" s="294" t="s">
        <v>838</v>
      </c>
      <c r="D309" s="295" t="s">
        <v>1</v>
      </c>
      <c r="E309" s="296" t="s">
        <v>1</v>
      </c>
      <c r="F309" s="297">
        <v>4</v>
      </c>
      <c r="G309" s="37"/>
      <c r="H309" s="43"/>
    </row>
    <row r="310" spans="1:8" s="2" customFormat="1" ht="16.8" customHeight="1">
      <c r="A310" s="37"/>
      <c r="B310" s="43"/>
      <c r="C310" s="298" t="s">
        <v>838</v>
      </c>
      <c r="D310" s="298" t="s">
        <v>841</v>
      </c>
      <c r="E310" s="16" t="s">
        <v>1</v>
      </c>
      <c r="F310" s="299">
        <v>4</v>
      </c>
      <c r="G310" s="37"/>
      <c r="H310" s="43"/>
    </row>
    <row r="311" spans="1:8" s="2" customFormat="1" ht="16.8" customHeight="1">
      <c r="A311" s="37"/>
      <c r="B311" s="43"/>
      <c r="C311" s="300" t="s">
        <v>952</v>
      </c>
      <c r="D311" s="37"/>
      <c r="E311" s="37"/>
      <c r="F311" s="37"/>
      <c r="G311" s="37"/>
      <c r="H311" s="43"/>
    </row>
    <row r="312" spans="1:8" s="2" customFormat="1" ht="16.8" customHeight="1">
      <c r="A312" s="37"/>
      <c r="B312" s="43"/>
      <c r="C312" s="298" t="s">
        <v>745</v>
      </c>
      <c r="D312" s="298" t="s">
        <v>746</v>
      </c>
      <c r="E312" s="16" t="s">
        <v>617</v>
      </c>
      <c r="F312" s="299">
        <v>4</v>
      </c>
      <c r="G312" s="37"/>
      <c r="H312" s="43"/>
    </row>
    <row r="313" spans="1:8" s="2" customFormat="1" ht="16.8" customHeight="1">
      <c r="A313" s="37"/>
      <c r="B313" s="43"/>
      <c r="C313" s="298" t="s">
        <v>757</v>
      </c>
      <c r="D313" s="298" t="s">
        <v>758</v>
      </c>
      <c r="E313" s="16" t="s">
        <v>658</v>
      </c>
      <c r="F313" s="299">
        <v>12</v>
      </c>
      <c r="G313" s="37"/>
      <c r="H313" s="43"/>
    </row>
    <row r="314" spans="1:8" s="2" customFormat="1" ht="16.8" customHeight="1">
      <c r="A314" s="37"/>
      <c r="B314" s="43"/>
      <c r="C314" s="298" t="s">
        <v>762</v>
      </c>
      <c r="D314" s="298" t="s">
        <v>763</v>
      </c>
      <c r="E314" s="16" t="s">
        <v>726</v>
      </c>
      <c r="F314" s="299">
        <v>8.4</v>
      </c>
      <c r="G314" s="37"/>
      <c r="H314" s="43"/>
    </row>
    <row r="315" spans="1:8" s="2" customFormat="1" ht="16.8" customHeight="1">
      <c r="A315" s="37"/>
      <c r="B315" s="43"/>
      <c r="C315" s="294" t="s">
        <v>963</v>
      </c>
      <c r="D315" s="295" t="s">
        <v>1</v>
      </c>
      <c r="E315" s="296" t="s">
        <v>1</v>
      </c>
      <c r="F315" s="297">
        <v>69</v>
      </c>
      <c r="G315" s="37"/>
      <c r="H315" s="43"/>
    </row>
    <row r="316" spans="1:8" s="2" customFormat="1" ht="12">
      <c r="A316" s="37"/>
      <c r="B316" s="43"/>
      <c r="C316" s="293" t="s">
        <v>964</v>
      </c>
      <c r="D316" s="293" t="s">
        <v>116</v>
      </c>
      <c r="E316" s="37"/>
      <c r="F316" s="37"/>
      <c r="G316" s="37"/>
      <c r="H316" s="43"/>
    </row>
    <row r="317" spans="1:8" s="2" customFormat="1" ht="16.8" customHeight="1">
      <c r="A317" s="37"/>
      <c r="B317" s="43"/>
      <c r="C317" s="294" t="s">
        <v>838</v>
      </c>
      <c r="D317" s="295" t="s">
        <v>865</v>
      </c>
      <c r="E317" s="296" t="s">
        <v>617</v>
      </c>
      <c r="F317" s="297">
        <v>4</v>
      </c>
      <c r="G317" s="37"/>
      <c r="H317" s="43"/>
    </row>
    <row r="318" spans="1:8" s="2" customFormat="1" ht="16.8" customHeight="1">
      <c r="A318" s="37"/>
      <c r="B318" s="43"/>
      <c r="C318" s="298" t="s">
        <v>838</v>
      </c>
      <c r="D318" s="298" t="s">
        <v>868</v>
      </c>
      <c r="E318" s="16" t="s">
        <v>1</v>
      </c>
      <c r="F318" s="299">
        <v>4</v>
      </c>
      <c r="G318" s="37"/>
      <c r="H318" s="43"/>
    </row>
    <row r="319" spans="1:8" s="2" customFormat="1" ht="16.8" customHeight="1">
      <c r="A319" s="37"/>
      <c r="B319" s="43"/>
      <c r="C319" s="300" t="s">
        <v>952</v>
      </c>
      <c r="D319" s="37"/>
      <c r="E319" s="37"/>
      <c r="F319" s="37"/>
      <c r="G319" s="37"/>
      <c r="H319" s="43"/>
    </row>
    <row r="320" spans="1:8" s="2" customFormat="1" ht="16.8" customHeight="1">
      <c r="A320" s="37"/>
      <c r="B320" s="43"/>
      <c r="C320" s="298" t="s">
        <v>745</v>
      </c>
      <c r="D320" s="298" t="s">
        <v>746</v>
      </c>
      <c r="E320" s="16" t="s">
        <v>617</v>
      </c>
      <c r="F320" s="299">
        <v>4</v>
      </c>
      <c r="G320" s="37"/>
      <c r="H320" s="43"/>
    </row>
    <row r="321" spans="1:8" s="2" customFormat="1" ht="16.8" customHeight="1">
      <c r="A321" s="37"/>
      <c r="B321" s="43"/>
      <c r="C321" s="298" t="s">
        <v>757</v>
      </c>
      <c r="D321" s="298" t="s">
        <v>758</v>
      </c>
      <c r="E321" s="16" t="s">
        <v>617</v>
      </c>
      <c r="F321" s="299">
        <v>12</v>
      </c>
      <c r="G321" s="37"/>
      <c r="H321" s="43"/>
    </row>
    <row r="322" spans="1:8" s="2" customFormat="1" ht="16.8" customHeight="1">
      <c r="A322" s="37"/>
      <c r="B322" s="43"/>
      <c r="C322" s="298" t="s">
        <v>762</v>
      </c>
      <c r="D322" s="298" t="s">
        <v>763</v>
      </c>
      <c r="E322" s="16" t="s">
        <v>726</v>
      </c>
      <c r="F322" s="299">
        <v>8.4</v>
      </c>
      <c r="G322" s="37"/>
      <c r="H322" s="43"/>
    </row>
    <row r="323" spans="1:8" s="2" customFormat="1" ht="12">
      <c r="A323" s="37"/>
      <c r="B323" s="43"/>
      <c r="C323" s="293" t="s">
        <v>965</v>
      </c>
      <c r="D323" s="293" t="s">
        <v>119</v>
      </c>
      <c r="E323" s="37"/>
      <c r="F323" s="37"/>
      <c r="G323" s="37"/>
      <c r="H323" s="43"/>
    </row>
    <row r="324" spans="1:8" s="2" customFormat="1" ht="16.8" customHeight="1">
      <c r="A324" s="37"/>
      <c r="B324" s="43"/>
      <c r="C324" s="294" t="s">
        <v>838</v>
      </c>
      <c r="D324" s="295" t="s">
        <v>865</v>
      </c>
      <c r="E324" s="296" t="s">
        <v>617</v>
      </c>
      <c r="F324" s="297">
        <v>4</v>
      </c>
      <c r="G324" s="37"/>
      <c r="H324" s="43"/>
    </row>
    <row r="325" spans="1:8" s="2" customFormat="1" ht="16.8" customHeight="1">
      <c r="A325" s="37"/>
      <c r="B325" s="43"/>
      <c r="C325" s="298" t="s">
        <v>838</v>
      </c>
      <c r="D325" s="298" t="s">
        <v>868</v>
      </c>
      <c r="E325" s="16" t="s">
        <v>1</v>
      </c>
      <c r="F325" s="299">
        <v>4</v>
      </c>
      <c r="G325" s="37"/>
      <c r="H325" s="43"/>
    </row>
    <row r="326" spans="1:8" s="2" customFormat="1" ht="16.8" customHeight="1">
      <c r="A326" s="37"/>
      <c r="B326" s="43"/>
      <c r="C326" s="300" t="s">
        <v>952</v>
      </c>
      <c r="D326" s="37"/>
      <c r="E326" s="37"/>
      <c r="F326" s="37"/>
      <c r="G326" s="37"/>
      <c r="H326" s="43"/>
    </row>
    <row r="327" spans="1:8" s="2" customFormat="1" ht="16.8" customHeight="1">
      <c r="A327" s="37"/>
      <c r="B327" s="43"/>
      <c r="C327" s="298" t="s">
        <v>745</v>
      </c>
      <c r="D327" s="298" t="s">
        <v>746</v>
      </c>
      <c r="E327" s="16" t="s">
        <v>617</v>
      </c>
      <c r="F327" s="299">
        <v>4</v>
      </c>
      <c r="G327" s="37"/>
      <c r="H327" s="43"/>
    </row>
    <row r="328" spans="1:8" s="2" customFormat="1" ht="16.8" customHeight="1">
      <c r="A328" s="37"/>
      <c r="B328" s="43"/>
      <c r="C328" s="298" t="s">
        <v>757</v>
      </c>
      <c r="D328" s="298" t="s">
        <v>758</v>
      </c>
      <c r="E328" s="16" t="s">
        <v>617</v>
      </c>
      <c r="F328" s="299">
        <v>12</v>
      </c>
      <c r="G328" s="37"/>
      <c r="H328" s="43"/>
    </row>
    <row r="329" spans="1:8" s="2" customFormat="1" ht="16.8" customHeight="1">
      <c r="A329" s="37"/>
      <c r="B329" s="43"/>
      <c r="C329" s="298" t="s">
        <v>762</v>
      </c>
      <c r="D329" s="298" t="s">
        <v>763</v>
      </c>
      <c r="E329" s="16" t="s">
        <v>726</v>
      </c>
      <c r="F329" s="299">
        <v>8.4</v>
      </c>
      <c r="G329" s="37"/>
      <c r="H329" s="43"/>
    </row>
    <row r="330" spans="1:8" s="2" customFormat="1" ht="7.4" customHeight="1">
      <c r="A330" s="37"/>
      <c r="B330" s="179"/>
      <c r="C330" s="180"/>
      <c r="D330" s="180"/>
      <c r="E330" s="180"/>
      <c r="F330" s="180"/>
      <c r="G330" s="180"/>
      <c r="H330" s="43"/>
    </row>
    <row r="331" spans="1:8" s="2" customFormat="1" ht="12">
      <c r="A331" s="37"/>
      <c r="B331" s="37"/>
      <c r="C331" s="37"/>
      <c r="D331" s="37"/>
      <c r="E331" s="37"/>
      <c r="F331" s="37"/>
      <c r="G331" s="37"/>
      <c r="H331" s="37"/>
    </row>
  </sheetData>
  <sheetProtection password="CDA2"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6" t="s">
        <v>85</v>
      </c>
      <c r="AZ2" s="145" t="s">
        <v>124</v>
      </c>
      <c r="BA2" s="145" t="s">
        <v>125</v>
      </c>
      <c r="BB2" s="145" t="s">
        <v>126</v>
      </c>
      <c r="BC2" s="145" t="s">
        <v>127</v>
      </c>
      <c r="BD2" s="145" t="s">
        <v>86</v>
      </c>
    </row>
    <row r="3" spans="2:56" s="1" customFormat="1" ht="6.95" customHeight="1">
      <c r="B3" s="146"/>
      <c r="C3" s="147"/>
      <c r="D3" s="147"/>
      <c r="E3" s="147"/>
      <c r="F3" s="147"/>
      <c r="G3" s="147"/>
      <c r="H3" s="147"/>
      <c r="I3" s="147"/>
      <c r="J3" s="147"/>
      <c r="K3" s="147"/>
      <c r="L3" s="19"/>
      <c r="AT3" s="16" t="s">
        <v>86</v>
      </c>
      <c r="AZ3" s="145" t="s">
        <v>128</v>
      </c>
      <c r="BA3" s="145" t="s">
        <v>129</v>
      </c>
      <c r="BB3" s="145" t="s">
        <v>126</v>
      </c>
      <c r="BC3" s="145" t="s">
        <v>130</v>
      </c>
      <c r="BD3" s="145" t="s">
        <v>86</v>
      </c>
    </row>
    <row r="4" spans="2:56" s="1" customFormat="1" ht="24.95" customHeight="1">
      <c r="B4" s="19"/>
      <c r="D4" s="148" t="s">
        <v>131</v>
      </c>
      <c r="L4" s="19"/>
      <c r="M4" s="149" t="s">
        <v>10</v>
      </c>
      <c r="AT4" s="16" t="s">
        <v>4</v>
      </c>
      <c r="AZ4" s="145" t="s">
        <v>132</v>
      </c>
      <c r="BA4" s="145" t="s">
        <v>133</v>
      </c>
      <c r="BB4" s="145" t="s">
        <v>126</v>
      </c>
      <c r="BC4" s="145" t="s">
        <v>134</v>
      </c>
      <c r="BD4" s="145" t="s">
        <v>86</v>
      </c>
    </row>
    <row r="5" spans="2:56" s="1" customFormat="1" ht="6.95" customHeight="1">
      <c r="B5" s="19"/>
      <c r="L5" s="19"/>
      <c r="AZ5" s="145" t="s">
        <v>135</v>
      </c>
      <c r="BA5" s="145" t="s">
        <v>136</v>
      </c>
      <c r="BB5" s="145" t="s">
        <v>137</v>
      </c>
      <c r="BC5" s="145" t="s">
        <v>138</v>
      </c>
      <c r="BD5" s="145" t="s">
        <v>86</v>
      </c>
    </row>
    <row r="6" spans="2:56" s="1" customFormat="1" ht="12" customHeight="1">
      <c r="B6" s="19"/>
      <c r="D6" s="150" t="s">
        <v>16</v>
      </c>
      <c r="L6" s="19"/>
      <c r="AZ6" s="145" t="s">
        <v>139</v>
      </c>
      <c r="BA6" s="145" t="s">
        <v>140</v>
      </c>
      <c r="BB6" s="145" t="s">
        <v>126</v>
      </c>
      <c r="BC6" s="145" t="s">
        <v>141</v>
      </c>
      <c r="BD6" s="145" t="s">
        <v>86</v>
      </c>
    </row>
    <row r="7" spans="2:56" s="1" customFormat="1" ht="16.5" customHeight="1">
      <c r="B7" s="19"/>
      <c r="E7" s="151" t="str">
        <f>'Rekapitulace stavby'!K6</f>
        <v>Biocentrum Na Dvorských v k.ú. Vrbátky</v>
      </c>
      <c r="F7" s="150"/>
      <c r="G7" s="150"/>
      <c r="H7" s="150"/>
      <c r="L7" s="19"/>
      <c r="AZ7" s="145" t="s">
        <v>142</v>
      </c>
      <c r="BA7" s="145" t="s">
        <v>143</v>
      </c>
      <c r="BB7" s="145" t="s">
        <v>137</v>
      </c>
      <c r="BC7" s="145" t="s">
        <v>144</v>
      </c>
      <c r="BD7" s="145" t="s">
        <v>86</v>
      </c>
    </row>
    <row r="8" spans="1:56" s="2" customFormat="1" ht="12" customHeight="1">
      <c r="A8" s="37"/>
      <c r="B8" s="43"/>
      <c r="C8" s="37"/>
      <c r="D8" s="150" t="s">
        <v>145</v>
      </c>
      <c r="E8" s="37"/>
      <c r="F8" s="37"/>
      <c r="G8" s="37"/>
      <c r="H8" s="37"/>
      <c r="I8" s="37"/>
      <c r="J8" s="37"/>
      <c r="K8" s="37"/>
      <c r="L8" s="62"/>
      <c r="S8" s="37"/>
      <c r="T8" s="37"/>
      <c r="U8" s="37"/>
      <c r="V8" s="37"/>
      <c r="W8" s="37"/>
      <c r="X8" s="37"/>
      <c r="Y8" s="37"/>
      <c r="Z8" s="37"/>
      <c r="AA8" s="37"/>
      <c r="AB8" s="37"/>
      <c r="AC8" s="37"/>
      <c r="AD8" s="37"/>
      <c r="AE8" s="37"/>
      <c r="AZ8" s="145" t="s">
        <v>146</v>
      </c>
      <c r="BA8" s="145" t="s">
        <v>147</v>
      </c>
      <c r="BB8" s="145" t="s">
        <v>137</v>
      </c>
      <c r="BC8" s="145" t="s">
        <v>148</v>
      </c>
      <c r="BD8" s="145" t="s">
        <v>86</v>
      </c>
    </row>
    <row r="9" spans="1:56" s="2" customFormat="1" ht="16.5" customHeight="1">
      <c r="A9" s="37"/>
      <c r="B9" s="43"/>
      <c r="C9" s="37"/>
      <c r="D9" s="37"/>
      <c r="E9" s="152" t="s">
        <v>149</v>
      </c>
      <c r="F9" s="37"/>
      <c r="G9" s="37"/>
      <c r="H9" s="37"/>
      <c r="I9" s="37"/>
      <c r="J9" s="37"/>
      <c r="K9" s="37"/>
      <c r="L9" s="62"/>
      <c r="S9" s="37"/>
      <c r="T9" s="37"/>
      <c r="U9" s="37"/>
      <c r="V9" s="37"/>
      <c r="W9" s="37"/>
      <c r="X9" s="37"/>
      <c r="Y9" s="37"/>
      <c r="Z9" s="37"/>
      <c r="AA9" s="37"/>
      <c r="AB9" s="37"/>
      <c r="AC9" s="37"/>
      <c r="AD9" s="37"/>
      <c r="AE9" s="37"/>
      <c r="AZ9" s="145" t="s">
        <v>150</v>
      </c>
      <c r="BA9" s="145" t="s">
        <v>151</v>
      </c>
      <c r="BB9" s="145" t="s">
        <v>137</v>
      </c>
      <c r="BC9" s="145" t="s">
        <v>152</v>
      </c>
      <c r="BD9" s="145" t="s">
        <v>86</v>
      </c>
    </row>
    <row r="10" spans="1:56"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c r="AZ10" s="145" t="s">
        <v>153</v>
      </c>
      <c r="BA10" s="145" t="s">
        <v>154</v>
      </c>
      <c r="BB10" s="145" t="s">
        <v>126</v>
      </c>
      <c r="BC10" s="145" t="s">
        <v>155</v>
      </c>
      <c r="BD10" s="145" t="s">
        <v>86</v>
      </c>
    </row>
    <row r="11" spans="1:56" s="2" customFormat="1" ht="12" customHeight="1">
      <c r="A11" s="37"/>
      <c r="B11" s="43"/>
      <c r="C11" s="37"/>
      <c r="D11" s="150" t="s">
        <v>18</v>
      </c>
      <c r="E11" s="37"/>
      <c r="F11" s="140" t="s">
        <v>1</v>
      </c>
      <c r="G11" s="37"/>
      <c r="H11" s="37"/>
      <c r="I11" s="150" t="s">
        <v>19</v>
      </c>
      <c r="J11" s="140" t="s">
        <v>1</v>
      </c>
      <c r="K11" s="37"/>
      <c r="L11" s="62"/>
      <c r="S11" s="37"/>
      <c r="T11" s="37"/>
      <c r="U11" s="37"/>
      <c r="V11" s="37"/>
      <c r="W11" s="37"/>
      <c r="X11" s="37"/>
      <c r="Y11" s="37"/>
      <c r="Z11" s="37"/>
      <c r="AA11" s="37"/>
      <c r="AB11" s="37"/>
      <c r="AC11" s="37"/>
      <c r="AD11" s="37"/>
      <c r="AE11" s="37"/>
      <c r="AZ11" s="145" t="s">
        <v>156</v>
      </c>
      <c r="BA11" s="145" t="s">
        <v>157</v>
      </c>
      <c r="BB11" s="145" t="s">
        <v>126</v>
      </c>
      <c r="BC11" s="145" t="s">
        <v>158</v>
      </c>
      <c r="BD11" s="145" t="s">
        <v>86</v>
      </c>
    </row>
    <row r="12" spans="1:31" s="2" customFormat="1" ht="12" customHeight="1">
      <c r="A12" s="37"/>
      <c r="B12" s="43"/>
      <c r="C12" s="37"/>
      <c r="D12" s="150" t="s">
        <v>20</v>
      </c>
      <c r="E12" s="37"/>
      <c r="F12" s="140" t="s">
        <v>21</v>
      </c>
      <c r="G12" s="37"/>
      <c r="H12" s="37"/>
      <c r="I12" s="150" t="s">
        <v>22</v>
      </c>
      <c r="J12" s="153" t="str">
        <f>'Rekapitulace stavby'!AN8</f>
        <v>12. 1. 2021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50" t="s">
        <v>24</v>
      </c>
      <c r="E14" s="37"/>
      <c r="F14" s="37"/>
      <c r="G14" s="37"/>
      <c r="H14" s="37"/>
      <c r="I14" s="150" t="s">
        <v>25</v>
      </c>
      <c r="J14" s="140"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0" t="s">
        <v>26</v>
      </c>
      <c r="F15" s="37"/>
      <c r="G15" s="37"/>
      <c r="H15" s="37"/>
      <c r="I15" s="150" t="s">
        <v>27</v>
      </c>
      <c r="J15" s="140"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50" t="s">
        <v>28</v>
      </c>
      <c r="E17" s="37"/>
      <c r="F17" s="37"/>
      <c r="G17" s="37"/>
      <c r="H17" s="37"/>
      <c r="I17" s="150"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0"/>
      <c r="G18" s="140"/>
      <c r="H18" s="140"/>
      <c r="I18" s="150"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50" t="s">
        <v>30</v>
      </c>
      <c r="E20" s="37"/>
      <c r="F20" s="37"/>
      <c r="G20" s="37"/>
      <c r="H20" s="37"/>
      <c r="I20" s="150" t="s">
        <v>25</v>
      </c>
      <c r="J20" s="140"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0" t="str">
        <f>IF('Rekapitulace stavby'!E17="","",'Rekapitulace stavby'!E17)</f>
        <v xml:space="preserve"> </v>
      </c>
      <c r="F21" s="37"/>
      <c r="G21" s="37"/>
      <c r="H21" s="37"/>
      <c r="I21" s="150" t="s">
        <v>27</v>
      </c>
      <c r="J21" s="140"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50" t="s">
        <v>33</v>
      </c>
      <c r="E23" s="37"/>
      <c r="F23" s="37"/>
      <c r="G23" s="37"/>
      <c r="H23" s="37"/>
      <c r="I23" s="150" t="s">
        <v>25</v>
      </c>
      <c r="J23" s="140" t="s">
        <v>1</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0" t="s">
        <v>34</v>
      </c>
      <c r="F24" s="37"/>
      <c r="G24" s="37"/>
      <c r="H24" s="37"/>
      <c r="I24" s="150" t="s">
        <v>27</v>
      </c>
      <c r="J24" s="140" t="s">
        <v>1</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50" t="s">
        <v>35</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54"/>
      <c r="B27" s="155"/>
      <c r="C27" s="154"/>
      <c r="D27" s="154"/>
      <c r="E27" s="156" t="s">
        <v>1</v>
      </c>
      <c r="F27" s="156"/>
      <c r="G27" s="156"/>
      <c r="H27" s="156"/>
      <c r="I27" s="154"/>
      <c r="J27" s="154"/>
      <c r="K27" s="154"/>
      <c r="L27" s="157"/>
      <c r="S27" s="154"/>
      <c r="T27" s="154"/>
      <c r="U27" s="154"/>
      <c r="V27" s="154"/>
      <c r="W27" s="154"/>
      <c r="X27" s="154"/>
      <c r="Y27" s="154"/>
      <c r="Z27" s="154"/>
      <c r="AA27" s="154"/>
      <c r="AB27" s="154"/>
      <c r="AC27" s="154"/>
      <c r="AD27" s="154"/>
      <c r="AE27" s="15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58"/>
      <c r="E29" s="158"/>
      <c r="F29" s="158"/>
      <c r="G29" s="158"/>
      <c r="H29" s="158"/>
      <c r="I29" s="158"/>
      <c r="J29" s="158"/>
      <c r="K29" s="158"/>
      <c r="L29" s="62"/>
      <c r="S29" s="37"/>
      <c r="T29" s="37"/>
      <c r="U29" s="37"/>
      <c r="V29" s="37"/>
      <c r="W29" s="37"/>
      <c r="X29" s="37"/>
      <c r="Y29" s="37"/>
      <c r="Z29" s="37"/>
      <c r="AA29" s="37"/>
      <c r="AB29" s="37"/>
      <c r="AC29" s="37"/>
      <c r="AD29" s="37"/>
      <c r="AE29" s="37"/>
    </row>
    <row r="30" spans="1:31" s="2" customFormat="1" ht="25.4" customHeight="1">
      <c r="A30" s="37"/>
      <c r="B30" s="43"/>
      <c r="C30" s="37"/>
      <c r="D30" s="159" t="s">
        <v>36</v>
      </c>
      <c r="E30" s="37"/>
      <c r="F30" s="37"/>
      <c r="G30" s="37"/>
      <c r="H30" s="37"/>
      <c r="I30" s="37"/>
      <c r="J30" s="160">
        <f>ROUND(J120,2)</f>
        <v>0</v>
      </c>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61" t="s">
        <v>38</v>
      </c>
      <c r="G32" s="37"/>
      <c r="H32" s="37"/>
      <c r="I32" s="161" t="s">
        <v>37</v>
      </c>
      <c r="J32" s="161" t="s">
        <v>39</v>
      </c>
      <c r="K32" s="37"/>
      <c r="L32" s="62"/>
      <c r="S32" s="37"/>
      <c r="T32" s="37"/>
      <c r="U32" s="37"/>
      <c r="V32" s="37"/>
      <c r="W32" s="37"/>
      <c r="X32" s="37"/>
      <c r="Y32" s="37"/>
      <c r="Z32" s="37"/>
      <c r="AA32" s="37"/>
      <c r="AB32" s="37"/>
      <c r="AC32" s="37"/>
      <c r="AD32" s="37"/>
      <c r="AE32" s="37"/>
    </row>
    <row r="33" spans="1:31" s="2" customFormat="1" ht="14.4" customHeight="1">
      <c r="A33" s="37"/>
      <c r="B33" s="43"/>
      <c r="C33" s="37"/>
      <c r="D33" s="162" t="s">
        <v>40</v>
      </c>
      <c r="E33" s="150" t="s">
        <v>41</v>
      </c>
      <c r="F33" s="163">
        <f>ROUND((SUM(BE120:BE269)),2)</f>
        <v>0</v>
      </c>
      <c r="G33" s="37"/>
      <c r="H33" s="37"/>
      <c r="I33" s="164">
        <v>0.21</v>
      </c>
      <c r="J33" s="163">
        <f>ROUND(((SUM(BE120:BE269))*I33),2)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50" t="s">
        <v>42</v>
      </c>
      <c r="F34" s="163">
        <f>ROUND((SUM(BF120:BF269)),2)</f>
        <v>0</v>
      </c>
      <c r="G34" s="37"/>
      <c r="H34" s="37"/>
      <c r="I34" s="164">
        <v>0.15</v>
      </c>
      <c r="J34" s="163">
        <f>ROUND(((SUM(BF120:BF269))*I34),2)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50" t="s">
        <v>43</v>
      </c>
      <c r="F35" s="163">
        <f>ROUND((SUM(BG120:BG269)),2)</f>
        <v>0</v>
      </c>
      <c r="G35" s="37"/>
      <c r="H35" s="37"/>
      <c r="I35" s="164">
        <v>0.21</v>
      </c>
      <c r="J35" s="16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50" t="s">
        <v>44</v>
      </c>
      <c r="F36" s="163">
        <f>ROUND((SUM(BH120:BH269)),2)</f>
        <v>0</v>
      </c>
      <c r="G36" s="37"/>
      <c r="H36" s="37"/>
      <c r="I36" s="164">
        <v>0.15</v>
      </c>
      <c r="J36" s="16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45</v>
      </c>
      <c r="F37" s="163">
        <f>ROUND((SUM(BI120:BI269)),2)</f>
        <v>0</v>
      </c>
      <c r="G37" s="37"/>
      <c r="H37" s="37"/>
      <c r="I37" s="164">
        <v>0</v>
      </c>
      <c r="J37" s="16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65"/>
      <c r="D39" s="166" t="s">
        <v>46</v>
      </c>
      <c r="E39" s="167"/>
      <c r="F39" s="167"/>
      <c r="G39" s="168" t="s">
        <v>47</v>
      </c>
      <c r="H39" s="169" t="s">
        <v>48</v>
      </c>
      <c r="I39" s="167"/>
      <c r="J39" s="170">
        <f>SUM(J30:J37)</f>
        <v>0</v>
      </c>
      <c r="K39" s="17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hidden="1">
      <c r="A86" s="37"/>
      <c r="B86" s="38"/>
      <c r="C86" s="31" t="s">
        <v>145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hidden="1">
      <c r="A87" s="37"/>
      <c r="B87" s="38"/>
      <c r="C87" s="39"/>
      <c r="D87" s="39"/>
      <c r="E87" s="75" t="str">
        <f>E9</f>
        <v>19070-10XR-PA-01 - SO 01 Vodní tůň č. 1</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hidden="1">
      <c r="A89" s="37"/>
      <c r="B89" s="38"/>
      <c r="C89" s="31" t="s">
        <v>20</v>
      </c>
      <c r="D89" s="39"/>
      <c r="E89" s="39"/>
      <c r="F89" s="26" t="str">
        <f>F12</f>
        <v>k.ú. Vrbátky</v>
      </c>
      <c r="G89" s="39"/>
      <c r="H89" s="39"/>
      <c r="I89" s="31" t="s">
        <v>22</v>
      </c>
      <c r="J89" s="78" t="str">
        <f>IF(J12="","",J12)</f>
        <v>12. 1. 2021</v>
      </c>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hidden="1">
      <c r="A91" s="37"/>
      <c r="B91" s="38"/>
      <c r="C91" s="31" t="s">
        <v>24</v>
      </c>
      <c r="D91" s="39"/>
      <c r="E91" s="39"/>
      <c r="F91" s="26" t="str">
        <f>E15</f>
        <v>Obec Vrbátky</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hidden="1">
      <c r="A92" s="37"/>
      <c r="B92" s="38"/>
      <c r="C92" s="31" t="s">
        <v>28</v>
      </c>
      <c r="D92" s="39"/>
      <c r="E92" s="39"/>
      <c r="F92" s="26" t="str">
        <f>IF(E18="","",E18)</f>
        <v>Vyplň údaj</v>
      </c>
      <c r="G92" s="39"/>
      <c r="H92" s="39"/>
      <c r="I92" s="31" t="s">
        <v>33</v>
      </c>
      <c r="J92" s="35" t="str">
        <f>E24</f>
        <v>Ing. Alena Petříková</v>
      </c>
      <c r="K92" s="39"/>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hidden="1">
      <c r="A94" s="37"/>
      <c r="B94" s="38"/>
      <c r="C94" s="184" t="s">
        <v>160</v>
      </c>
      <c r="D94" s="185"/>
      <c r="E94" s="185"/>
      <c r="F94" s="185"/>
      <c r="G94" s="185"/>
      <c r="H94" s="185"/>
      <c r="I94" s="185"/>
      <c r="J94" s="186" t="s">
        <v>161</v>
      </c>
      <c r="K94" s="185"/>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hidden="1">
      <c r="A96" s="37"/>
      <c r="B96" s="38"/>
      <c r="C96" s="187" t="s">
        <v>162</v>
      </c>
      <c r="D96" s="39"/>
      <c r="E96" s="39"/>
      <c r="F96" s="39"/>
      <c r="G96" s="39"/>
      <c r="H96" s="39"/>
      <c r="I96" s="39"/>
      <c r="J96" s="109">
        <f>J120</f>
        <v>0</v>
      </c>
      <c r="K96" s="39"/>
      <c r="L96" s="62"/>
      <c r="S96" s="37"/>
      <c r="T96" s="37"/>
      <c r="U96" s="37"/>
      <c r="V96" s="37"/>
      <c r="W96" s="37"/>
      <c r="X96" s="37"/>
      <c r="Y96" s="37"/>
      <c r="Z96" s="37"/>
      <c r="AA96" s="37"/>
      <c r="AB96" s="37"/>
      <c r="AC96" s="37"/>
      <c r="AD96" s="37"/>
      <c r="AE96" s="37"/>
      <c r="AU96" s="16" t="s">
        <v>163</v>
      </c>
    </row>
    <row r="97" spans="1:31" s="9" customFormat="1" ht="24.95" customHeight="1" hidden="1">
      <c r="A97" s="9"/>
      <c r="B97" s="188"/>
      <c r="C97" s="189"/>
      <c r="D97" s="190" t="s">
        <v>164</v>
      </c>
      <c r="E97" s="191"/>
      <c r="F97" s="191"/>
      <c r="G97" s="191"/>
      <c r="H97" s="191"/>
      <c r="I97" s="191"/>
      <c r="J97" s="192">
        <f>J121</f>
        <v>0</v>
      </c>
      <c r="K97" s="189"/>
      <c r="L97" s="193"/>
      <c r="S97" s="9"/>
      <c r="T97" s="9"/>
      <c r="U97" s="9"/>
      <c r="V97" s="9"/>
      <c r="W97" s="9"/>
      <c r="X97" s="9"/>
      <c r="Y97" s="9"/>
      <c r="Z97" s="9"/>
      <c r="AA97" s="9"/>
      <c r="AB97" s="9"/>
      <c r="AC97" s="9"/>
      <c r="AD97" s="9"/>
      <c r="AE97" s="9"/>
    </row>
    <row r="98" spans="1:31" s="10" customFormat="1" ht="19.9" customHeight="1" hidden="1">
      <c r="A98" s="10"/>
      <c r="B98" s="194"/>
      <c r="C98" s="132"/>
      <c r="D98" s="195" t="s">
        <v>165</v>
      </c>
      <c r="E98" s="196"/>
      <c r="F98" s="196"/>
      <c r="G98" s="196"/>
      <c r="H98" s="196"/>
      <c r="I98" s="196"/>
      <c r="J98" s="197">
        <f>J122</f>
        <v>0</v>
      </c>
      <c r="K98" s="132"/>
      <c r="L98" s="198"/>
      <c r="S98" s="10"/>
      <c r="T98" s="10"/>
      <c r="U98" s="10"/>
      <c r="V98" s="10"/>
      <c r="W98" s="10"/>
      <c r="X98" s="10"/>
      <c r="Y98" s="10"/>
      <c r="Z98" s="10"/>
      <c r="AA98" s="10"/>
      <c r="AB98" s="10"/>
      <c r="AC98" s="10"/>
      <c r="AD98" s="10"/>
      <c r="AE98" s="10"/>
    </row>
    <row r="99" spans="1:31" s="10" customFormat="1" ht="19.9" customHeight="1" hidden="1">
      <c r="A99" s="10"/>
      <c r="B99" s="194"/>
      <c r="C99" s="132"/>
      <c r="D99" s="195" t="s">
        <v>166</v>
      </c>
      <c r="E99" s="196"/>
      <c r="F99" s="196"/>
      <c r="G99" s="196"/>
      <c r="H99" s="196"/>
      <c r="I99" s="196"/>
      <c r="J99" s="197">
        <f>J242</f>
        <v>0</v>
      </c>
      <c r="K99" s="132"/>
      <c r="L99" s="198"/>
      <c r="S99" s="10"/>
      <c r="T99" s="10"/>
      <c r="U99" s="10"/>
      <c r="V99" s="10"/>
      <c r="W99" s="10"/>
      <c r="X99" s="10"/>
      <c r="Y99" s="10"/>
      <c r="Z99" s="10"/>
      <c r="AA99" s="10"/>
      <c r="AB99" s="10"/>
      <c r="AC99" s="10"/>
      <c r="AD99" s="10"/>
      <c r="AE99" s="10"/>
    </row>
    <row r="100" spans="1:31" s="10" customFormat="1" ht="19.9" customHeight="1" hidden="1">
      <c r="A100" s="10"/>
      <c r="B100" s="194"/>
      <c r="C100" s="132"/>
      <c r="D100" s="195" t="s">
        <v>167</v>
      </c>
      <c r="E100" s="196"/>
      <c r="F100" s="196"/>
      <c r="G100" s="196"/>
      <c r="H100" s="196"/>
      <c r="I100" s="196"/>
      <c r="J100" s="197">
        <f>J265</f>
        <v>0</v>
      </c>
      <c r="K100" s="132"/>
      <c r="L100" s="198"/>
      <c r="S100" s="10"/>
      <c r="T100" s="10"/>
      <c r="U100" s="10"/>
      <c r="V100" s="10"/>
      <c r="W100" s="10"/>
      <c r="X100" s="10"/>
      <c r="Y100" s="10"/>
      <c r="Z100" s="10"/>
      <c r="AA100" s="10"/>
      <c r="AB100" s="10"/>
      <c r="AC100" s="10"/>
      <c r="AD100" s="10"/>
      <c r="AE100" s="10"/>
    </row>
    <row r="101" spans="1:31" s="2" customFormat="1" ht="21.8" customHeight="1" hidden="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pans="1:31" s="2" customFormat="1" ht="6.95" customHeight="1" hidden="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3" ht="12" hidden="1"/>
    <row r="104" ht="12" hidden="1"/>
    <row r="105" ht="12" hidden="1"/>
    <row r="106" spans="1:31" s="2" customFormat="1" ht="6.95"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pans="1:31" s="2" customFormat="1" ht="24.95" customHeight="1">
      <c r="A107" s="37"/>
      <c r="B107" s="38"/>
      <c r="C107" s="22" t="s">
        <v>168</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83" t="str">
        <f>E7</f>
        <v>Biocentrum Na Dvorských v k.ú. Vrbátky</v>
      </c>
      <c r="F110" s="31"/>
      <c r="G110" s="31"/>
      <c r="H110" s="31"/>
      <c r="I110" s="39"/>
      <c r="J110" s="39"/>
      <c r="K110" s="39"/>
      <c r="L110" s="62"/>
      <c r="S110" s="37"/>
      <c r="T110" s="37"/>
      <c r="U110" s="37"/>
      <c r="V110" s="37"/>
      <c r="W110" s="37"/>
      <c r="X110" s="37"/>
      <c r="Y110" s="37"/>
      <c r="Z110" s="37"/>
      <c r="AA110" s="37"/>
      <c r="AB110" s="37"/>
      <c r="AC110" s="37"/>
      <c r="AD110" s="37"/>
      <c r="AE110" s="37"/>
    </row>
    <row r="111" spans="1:31" s="2" customFormat="1" ht="12" customHeight="1">
      <c r="A111" s="37"/>
      <c r="B111" s="38"/>
      <c r="C111" s="31" t="s">
        <v>145</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19070-10XR-PA-01 - SO 01 Vodní tůň č. 1</v>
      </c>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2" customHeight="1">
      <c r="A114" s="37"/>
      <c r="B114" s="38"/>
      <c r="C114" s="31" t="s">
        <v>20</v>
      </c>
      <c r="D114" s="39"/>
      <c r="E114" s="39"/>
      <c r="F114" s="26" t="str">
        <f>F12</f>
        <v>k.ú. Vrbátky</v>
      </c>
      <c r="G114" s="39"/>
      <c r="H114" s="39"/>
      <c r="I114" s="31" t="s">
        <v>22</v>
      </c>
      <c r="J114" s="78" t="str">
        <f>IF(J12="","",J12)</f>
        <v>12. 1. 2021</v>
      </c>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5.15" customHeight="1">
      <c r="A116" s="37"/>
      <c r="B116" s="38"/>
      <c r="C116" s="31" t="s">
        <v>24</v>
      </c>
      <c r="D116" s="39"/>
      <c r="E116" s="39"/>
      <c r="F116" s="26" t="str">
        <f>E15</f>
        <v>Obec Vrbátky</v>
      </c>
      <c r="G116" s="39"/>
      <c r="H116" s="39"/>
      <c r="I116" s="31" t="s">
        <v>30</v>
      </c>
      <c r="J116" s="35" t="str">
        <f>E21</f>
        <v xml:space="preserve"> </v>
      </c>
      <c r="K116" s="39"/>
      <c r="L116" s="62"/>
      <c r="S116" s="37"/>
      <c r="T116" s="37"/>
      <c r="U116" s="37"/>
      <c r="V116" s="37"/>
      <c r="W116" s="37"/>
      <c r="X116" s="37"/>
      <c r="Y116" s="37"/>
      <c r="Z116" s="37"/>
      <c r="AA116" s="37"/>
      <c r="AB116" s="37"/>
      <c r="AC116" s="37"/>
      <c r="AD116" s="37"/>
      <c r="AE116" s="37"/>
    </row>
    <row r="117" spans="1:31" s="2" customFormat="1" ht="15.15" customHeight="1">
      <c r="A117" s="37"/>
      <c r="B117" s="38"/>
      <c r="C117" s="31" t="s">
        <v>28</v>
      </c>
      <c r="D117" s="39"/>
      <c r="E117" s="39"/>
      <c r="F117" s="26" t="str">
        <f>IF(E18="","",E18)</f>
        <v>Vyplň údaj</v>
      </c>
      <c r="G117" s="39"/>
      <c r="H117" s="39"/>
      <c r="I117" s="31" t="s">
        <v>33</v>
      </c>
      <c r="J117" s="35" t="str">
        <f>E24</f>
        <v>Ing. Alena Petříková</v>
      </c>
      <c r="K117" s="39"/>
      <c r="L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pans="1:31" s="11" customFormat="1" ht="29.25" customHeight="1">
      <c r="A119" s="199"/>
      <c r="B119" s="200"/>
      <c r="C119" s="201" t="s">
        <v>169</v>
      </c>
      <c r="D119" s="202" t="s">
        <v>61</v>
      </c>
      <c r="E119" s="202" t="s">
        <v>57</v>
      </c>
      <c r="F119" s="202" t="s">
        <v>58</v>
      </c>
      <c r="G119" s="202" t="s">
        <v>170</v>
      </c>
      <c r="H119" s="202" t="s">
        <v>171</v>
      </c>
      <c r="I119" s="202" t="s">
        <v>172</v>
      </c>
      <c r="J119" s="202" t="s">
        <v>161</v>
      </c>
      <c r="K119" s="203" t="s">
        <v>173</v>
      </c>
      <c r="L119" s="204"/>
      <c r="M119" s="99" t="s">
        <v>1</v>
      </c>
      <c r="N119" s="100" t="s">
        <v>40</v>
      </c>
      <c r="O119" s="100" t="s">
        <v>174</v>
      </c>
      <c r="P119" s="100" t="s">
        <v>175</v>
      </c>
      <c r="Q119" s="100" t="s">
        <v>176</v>
      </c>
      <c r="R119" s="100" t="s">
        <v>177</v>
      </c>
      <c r="S119" s="100" t="s">
        <v>178</v>
      </c>
      <c r="T119" s="101" t="s">
        <v>179</v>
      </c>
      <c r="U119" s="199"/>
      <c r="V119" s="199"/>
      <c r="W119" s="199"/>
      <c r="X119" s="199"/>
      <c r="Y119" s="199"/>
      <c r="Z119" s="199"/>
      <c r="AA119" s="199"/>
      <c r="AB119" s="199"/>
      <c r="AC119" s="199"/>
      <c r="AD119" s="199"/>
      <c r="AE119" s="199"/>
    </row>
    <row r="120" spans="1:63" s="2" customFormat="1" ht="22.8" customHeight="1">
      <c r="A120" s="37"/>
      <c r="B120" s="38"/>
      <c r="C120" s="106" t="s">
        <v>180</v>
      </c>
      <c r="D120" s="39"/>
      <c r="E120" s="39"/>
      <c r="F120" s="39"/>
      <c r="G120" s="39"/>
      <c r="H120" s="39"/>
      <c r="I120" s="39"/>
      <c r="J120" s="205">
        <f>BK120</f>
        <v>0</v>
      </c>
      <c r="K120" s="39"/>
      <c r="L120" s="43"/>
      <c r="M120" s="102"/>
      <c r="N120" s="206"/>
      <c r="O120" s="103"/>
      <c r="P120" s="207">
        <f>P121</f>
        <v>0</v>
      </c>
      <c r="Q120" s="103"/>
      <c r="R120" s="207">
        <f>R121</f>
        <v>1134.4232000000002</v>
      </c>
      <c r="S120" s="103"/>
      <c r="T120" s="208">
        <f>T121</f>
        <v>0</v>
      </c>
      <c r="U120" s="37"/>
      <c r="V120" s="37"/>
      <c r="W120" s="37"/>
      <c r="X120" s="37"/>
      <c r="Y120" s="37"/>
      <c r="Z120" s="37"/>
      <c r="AA120" s="37"/>
      <c r="AB120" s="37"/>
      <c r="AC120" s="37"/>
      <c r="AD120" s="37"/>
      <c r="AE120" s="37"/>
      <c r="AT120" s="16" t="s">
        <v>75</v>
      </c>
      <c r="AU120" s="16" t="s">
        <v>163</v>
      </c>
      <c r="BK120" s="209">
        <f>BK121</f>
        <v>0</v>
      </c>
    </row>
    <row r="121" spans="1:63" s="12" customFormat="1" ht="25.9" customHeight="1">
      <c r="A121" s="12"/>
      <c r="B121" s="210"/>
      <c r="C121" s="211"/>
      <c r="D121" s="212" t="s">
        <v>75</v>
      </c>
      <c r="E121" s="213" t="s">
        <v>181</v>
      </c>
      <c r="F121" s="213" t="s">
        <v>182</v>
      </c>
      <c r="G121" s="211"/>
      <c r="H121" s="211"/>
      <c r="I121" s="214"/>
      <c r="J121" s="215">
        <f>BK121</f>
        <v>0</v>
      </c>
      <c r="K121" s="211"/>
      <c r="L121" s="216"/>
      <c r="M121" s="217"/>
      <c r="N121" s="218"/>
      <c r="O121" s="218"/>
      <c r="P121" s="219">
        <f>P122+P242+P265</f>
        <v>0</v>
      </c>
      <c r="Q121" s="218"/>
      <c r="R121" s="219">
        <f>R122+R242+R265</f>
        <v>1134.4232000000002</v>
      </c>
      <c r="S121" s="218"/>
      <c r="T121" s="220">
        <f>T122+T242+T265</f>
        <v>0</v>
      </c>
      <c r="U121" s="12"/>
      <c r="V121" s="12"/>
      <c r="W121" s="12"/>
      <c r="X121" s="12"/>
      <c r="Y121" s="12"/>
      <c r="Z121" s="12"/>
      <c r="AA121" s="12"/>
      <c r="AB121" s="12"/>
      <c r="AC121" s="12"/>
      <c r="AD121" s="12"/>
      <c r="AE121" s="12"/>
      <c r="AR121" s="221" t="s">
        <v>84</v>
      </c>
      <c r="AT121" s="222" t="s">
        <v>75</v>
      </c>
      <c r="AU121" s="222" t="s">
        <v>76</v>
      </c>
      <c r="AY121" s="221" t="s">
        <v>183</v>
      </c>
      <c r="BK121" s="223">
        <f>BK122+BK242+BK265</f>
        <v>0</v>
      </c>
    </row>
    <row r="122" spans="1:63" s="12" customFormat="1" ht="22.8" customHeight="1">
      <c r="A122" s="12"/>
      <c r="B122" s="210"/>
      <c r="C122" s="211"/>
      <c r="D122" s="212" t="s">
        <v>75</v>
      </c>
      <c r="E122" s="224" t="s">
        <v>84</v>
      </c>
      <c r="F122" s="224" t="s">
        <v>184</v>
      </c>
      <c r="G122" s="211"/>
      <c r="H122" s="211"/>
      <c r="I122" s="214"/>
      <c r="J122" s="225">
        <f>BK122</f>
        <v>0</v>
      </c>
      <c r="K122" s="211"/>
      <c r="L122" s="216"/>
      <c r="M122" s="217"/>
      <c r="N122" s="218"/>
      <c r="O122" s="218"/>
      <c r="P122" s="219">
        <f>SUM(P123:P241)</f>
        <v>0</v>
      </c>
      <c r="Q122" s="218"/>
      <c r="R122" s="219">
        <f>SUM(R123:R241)</f>
        <v>0.132</v>
      </c>
      <c r="S122" s="218"/>
      <c r="T122" s="220">
        <f>SUM(T123:T241)</f>
        <v>0</v>
      </c>
      <c r="U122" s="12"/>
      <c r="V122" s="12"/>
      <c r="W122" s="12"/>
      <c r="X122" s="12"/>
      <c r="Y122" s="12"/>
      <c r="Z122" s="12"/>
      <c r="AA122" s="12"/>
      <c r="AB122" s="12"/>
      <c r="AC122" s="12"/>
      <c r="AD122" s="12"/>
      <c r="AE122" s="12"/>
      <c r="AR122" s="221" t="s">
        <v>84</v>
      </c>
      <c r="AT122" s="222" t="s">
        <v>75</v>
      </c>
      <c r="AU122" s="222" t="s">
        <v>84</v>
      </c>
      <c r="AY122" s="221" t="s">
        <v>183</v>
      </c>
      <c r="BK122" s="223">
        <f>SUM(BK123:BK241)</f>
        <v>0</v>
      </c>
    </row>
    <row r="123" spans="1:65" s="2" customFormat="1" ht="24.15" customHeight="1">
      <c r="A123" s="37"/>
      <c r="B123" s="38"/>
      <c r="C123" s="226" t="s">
        <v>84</v>
      </c>
      <c r="D123" s="226" t="s">
        <v>185</v>
      </c>
      <c r="E123" s="227" t="s">
        <v>186</v>
      </c>
      <c r="F123" s="228" t="s">
        <v>187</v>
      </c>
      <c r="G123" s="229" t="s">
        <v>137</v>
      </c>
      <c r="H123" s="230">
        <v>20400</v>
      </c>
      <c r="I123" s="231"/>
      <c r="J123" s="232">
        <f>ROUND(I123*H123,2)</f>
        <v>0</v>
      </c>
      <c r="K123" s="228" t="s">
        <v>188</v>
      </c>
      <c r="L123" s="43"/>
      <c r="M123" s="233" t="s">
        <v>1</v>
      </c>
      <c r="N123" s="234" t="s">
        <v>41</v>
      </c>
      <c r="O123" s="90"/>
      <c r="P123" s="235">
        <f>O123*H123</f>
        <v>0</v>
      </c>
      <c r="Q123" s="235">
        <v>0</v>
      </c>
      <c r="R123" s="235">
        <f>Q123*H123</f>
        <v>0</v>
      </c>
      <c r="S123" s="235">
        <v>0</v>
      </c>
      <c r="T123" s="236">
        <f>S123*H123</f>
        <v>0</v>
      </c>
      <c r="U123" s="37"/>
      <c r="V123" s="37"/>
      <c r="W123" s="37"/>
      <c r="X123" s="37"/>
      <c r="Y123" s="37"/>
      <c r="Z123" s="37"/>
      <c r="AA123" s="37"/>
      <c r="AB123" s="37"/>
      <c r="AC123" s="37"/>
      <c r="AD123" s="37"/>
      <c r="AE123" s="37"/>
      <c r="AR123" s="237" t="s">
        <v>189</v>
      </c>
      <c r="AT123" s="237" t="s">
        <v>185</v>
      </c>
      <c r="AU123" s="237" t="s">
        <v>86</v>
      </c>
      <c r="AY123" s="16" t="s">
        <v>183</v>
      </c>
      <c r="BE123" s="238">
        <f>IF(N123="základní",J123,0)</f>
        <v>0</v>
      </c>
      <c r="BF123" s="238">
        <f>IF(N123="snížená",J123,0)</f>
        <v>0</v>
      </c>
      <c r="BG123" s="238">
        <f>IF(N123="zákl. přenesená",J123,0)</f>
        <v>0</v>
      </c>
      <c r="BH123" s="238">
        <f>IF(N123="sníž. přenesená",J123,0)</f>
        <v>0</v>
      </c>
      <c r="BI123" s="238">
        <f>IF(N123="nulová",J123,0)</f>
        <v>0</v>
      </c>
      <c r="BJ123" s="16" t="s">
        <v>84</v>
      </c>
      <c r="BK123" s="238">
        <f>ROUND(I123*H123,2)</f>
        <v>0</v>
      </c>
      <c r="BL123" s="16" t="s">
        <v>189</v>
      </c>
      <c r="BM123" s="237" t="s">
        <v>190</v>
      </c>
    </row>
    <row r="124" spans="1:47" s="2" customFormat="1" ht="12">
      <c r="A124" s="37"/>
      <c r="B124" s="38"/>
      <c r="C124" s="39"/>
      <c r="D124" s="239" t="s">
        <v>191</v>
      </c>
      <c r="E124" s="39"/>
      <c r="F124" s="240" t="s">
        <v>192</v>
      </c>
      <c r="G124" s="39"/>
      <c r="H124" s="39"/>
      <c r="I124" s="241"/>
      <c r="J124" s="39"/>
      <c r="K124" s="39"/>
      <c r="L124" s="43"/>
      <c r="M124" s="242"/>
      <c r="N124" s="243"/>
      <c r="O124" s="90"/>
      <c r="P124" s="90"/>
      <c r="Q124" s="90"/>
      <c r="R124" s="90"/>
      <c r="S124" s="90"/>
      <c r="T124" s="91"/>
      <c r="U124" s="37"/>
      <c r="V124" s="37"/>
      <c r="W124" s="37"/>
      <c r="X124" s="37"/>
      <c r="Y124" s="37"/>
      <c r="Z124" s="37"/>
      <c r="AA124" s="37"/>
      <c r="AB124" s="37"/>
      <c r="AC124" s="37"/>
      <c r="AD124" s="37"/>
      <c r="AE124" s="37"/>
      <c r="AT124" s="16" t="s">
        <v>191</v>
      </c>
      <c r="AU124" s="16" t="s">
        <v>86</v>
      </c>
    </row>
    <row r="125" spans="1:47" s="2" customFormat="1" ht="12">
      <c r="A125" s="37"/>
      <c r="B125" s="38"/>
      <c r="C125" s="39"/>
      <c r="D125" s="244" t="s">
        <v>193</v>
      </c>
      <c r="E125" s="39"/>
      <c r="F125" s="245" t="s">
        <v>194</v>
      </c>
      <c r="G125" s="39"/>
      <c r="H125" s="39"/>
      <c r="I125" s="241"/>
      <c r="J125" s="39"/>
      <c r="K125" s="39"/>
      <c r="L125" s="43"/>
      <c r="M125" s="242"/>
      <c r="N125" s="243"/>
      <c r="O125" s="90"/>
      <c r="P125" s="90"/>
      <c r="Q125" s="90"/>
      <c r="R125" s="90"/>
      <c r="S125" s="90"/>
      <c r="T125" s="91"/>
      <c r="U125" s="37"/>
      <c r="V125" s="37"/>
      <c r="W125" s="37"/>
      <c r="X125" s="37"/>
      <c r="Y125" s="37"/>
      <c r="Z125" s="37"/>
      <c r="AA125" s="37"/>
      <c r="AB125" s="37"/>
      <c r="AC125" s="37"/>
      <c r="AD125" s="37"/>
      <c r="AE125" s="37"/>
      <c r="AT125" s="16" t="s">
        <v>193</v>
      </c>
      <c r="AU125" s="16" t="s">
        <v>86</v>
      </c>
    </row>
    <row r="126" spans="1:47" s="2" customFormat="1" ht="12">
      <c r="A126" s="37"/>
      <c r="B126" s="38"/>
      <c r="C126" s="39"/>
      <c r="D126" s="239" t="s">
        <v>195</v>
      </c>
      <c r="E126" s="39"/>
      <c r="F126" s="246" t="s">
        <v>196</v>
      </c>
      <c r="G126" s="39"/>
      <c r="H126" s="39"/>
      <c r="I126" s="241"/>
      <c r="J126" s="39"/>
      <c r="K126" s="39"/>
      <c r="L126" s="43"/>
      <c r="M126" s="242"/>
      <c r="N126" s="243"/>
      <c r="O126" s="90"/>
      <c r="P126" s="90"/>
      <c r="Q126" s="90"/>
      <c r="R126" s="90"/>
      <c r="S126" s="90"/>
      <c r="T126" s="91"/>
      <c r="U126" s="37"/>
      <c r="V126" s="37"/>
      <c r="W126" s="37"/>
      <c r="X126" s="37"/>
      <c r="Y126" s="37"/>
      <c r="Z126" s="37"/>
      <c r="AA126" s="37"/>
      <c r="AB126" s="37"/>
      <c r="AC126" s="37"/>
      <c r="AD126" s="37"/>
      <c r="AE126" s="37"/>
      <c r="AT126" s="16" t="s">
        <v>195</v>
      </c>
      <c r="AU126" s="16" t="s">
        <v>86</v>
      </c>
    </row>
    <row r="127" spans="1:51" s="13" customFormat="1" ht="12">
      <c r="A127" s="13"/>
      <c r="B127" s="247"/>
      <c r="C127" s="248"/>
      <c r="D127" s="239" t="s">
        <v>197</v>
      </c>
      <c r="E127" s="249" t="s">
        <v>146</v>
      </c>
      <c r="F127" s="250" t="s">
        <v>198</v>
      </c>
      <c r="G127" s="248"/>
      <c r="H127" s="251">
        <v>11400</v>
      </c>
      <c r="I127" s="252"/>
      <c r="J127" s="248"/>
      <c r="K127" s="248"/>
      <c r="L127" s="253"/>
      <c r="M127" s="254"/>
      <c r="N127" s="255"/>
      <c r="O127" s="255"/>
      <c r="P127" s="255"/>
      <c r="Q127" s="255"/>
      <c r="R127" s="255"/>
      <c r="S127" s="255"/>
      <c r="T127" s="256"/>
      <c r="U127" s="13"/>
      <c r="V127" s="13"/>
      <c r="W127" s="13"/>
      <c r="X127" s="13"/>
      <c r="Y127" s="13"/>
      <c r="Z127" s="13"/>
      <c r="AA127" s="13"/>
      <c r="AB127" s="13"/>
      <c r="AC127" s="13"/>
      <c r="AD127" s="13"/>
      <c r="AE127" s="13"/>
      <c r="AT127" s="257" t="s">
        <v>197</v>
      </c>
      <c r="AU127" s="257" t="s">
        <v>86</v>
      </c>
      <c r="AV127" s="13" t="s">
        <v>86</v>
      </c>
      <c r="AW127" s="13" t="s">
        <v>32</v>
      </c>
      <c r="AX127" s="13" t="s">
        <v>76</v>
      </c>
      <c r="AY127" s="257" t="s">
        <v>183</v>
      </c>
    </row>
    <row r="128" spans="1:51" s="13" customFormat="1" ht="12">
      <c r="A128" s="13"/>
      <c r="B128" s="247"/>
      <c r="C128" s="248"/>
      <c r="D128" s="239" t="s">
        <v>197</v>
      </c>
      <c r="E128" s="249" t="s">
        <v>199</v>
      </c>
      <c r="F128" s="250" t="s">
        <v>200</v>
      </c>
      <c r="G128" s="248"/>
      <c r="H128" s="251">
        <v>5000</v>
      </c>
      <c r="I128" s="252"/>
      <c r="J128" s="248"/>
      <c r="K128" s="248"/>
      <c r="L128" s="253"/>
      <c r="M128" s="254"/>
      <c r="N128" s="255"/>
      <c r="O128" s="255"/>
      <c r="P128" s="255"/>
      <c r="Q128" s="255"/>
      <c r="R128" s="255"/>
      <c r="S128" s="255"/>
      <c r="T128" s="256"/>
      <c r="U128" s="13"/>
      <c r="V128" s="13"/>
      <c r="W128" s="13"/>
      <c r="X128" s="13"/>
      <c r="Y128" s="13"/>
      <c r="Z128" s="13"/>
      <c r="AA128" s="13"/>
      <c r="AB128" s="13"/>
      <c r="AC128" s="13"/>
      <c r="AD128" s="13"/>
      <c r="AE128" s="13"/>
      <c r="AT128" s="257" t="s">
        <v>197</v>
      </c>
      <c r="AU128" s="257" t="s">
        <v>86</v>
      </c>
      <c r="AV128" s="13" t="s">
        <v>86</v>
      </c>
      <c r="AW128" s="13" t="s">
        <v>32</v>
      </c>
      <c r="AX128" s="13" t="s">
        <v>76</v>
      </c>
      <c r="AY128" s="257" t="s">
        <v>183</v>
      </c>
    </row>
    <row r="129" spans="1:51" s="13" customFormat="1" ht="12">
      <c r="A129" s="13"/>
      <c r="B129" s="247"/>
      <c r="C129" s="248"/>
      <c r="D129" s="239" t="s">
        <v>197</v>
      </c>
      <c r="E129" s="249" t="s">
        <v>1</v>
      </c>
      <c r="F129" s="250" t="s">
        <v>201</v>
      </c>
      <c r="G129" s="248"/>
      <c r="H129" s="251">
        <v>4000</v>
      </c>
      <c r="I129" s="252"/>
      <c r="J129" s="248"/>
      <c r="K129" s="248"/>
      <c r="L129" s="253"/>
      <c r="M129" s="254"/>
      <c r="N129" s="255"/>
      <c r="O129" s="255"/>
      <c r="P129" s="255"/>
      <c r="Q129" s="255"/>
      <c r="R129" s="255"/>
      <c r="S129" s="255"/>
      <c r="T129" s="256"/>
      <c r="U129" s="13"/>
      <c r="V129" s="13"/>
      <c r="W129" s="13"/>
      <c r="X129" s="13"/>
      <c r="Y129" s="13"/>
      <c r="Z129" s="13"/>
      <c r="AA129" s="13"/>
      <c r="AB129" s="13"/>
      <c r="AC129" s="13"/>
      <c r="AD129" s="13"/>
      <c r="AE129" s="13"/>
      <c r="AT129" s="257" t="s">
        <v>197</v>
      </c>
      <c r="AU129" s="257" t="s">
        <v>86</v>
      </c>
      <c r="AV129" s="13" t="s">
        <v>86</v>
      </c>
      <c r="AW129" s="13" t="s">
        <v>32</v>
      </c>
      <c r="AX129" s="13" t="s">
        <v>76</v>
      </c>
      <c r="AY129" s="257" t="s">
        <v>183</v>
      </c>
    </row>
    <row r="130" spans="1:51" s="14" customFormat="1" ht="12">
      <c r="A130" s="14"/>
      <c r="B130" s="258"/>
      <c r="C130" s="259"/>
      <c r="D130" s="239" t="s">
        <v>197</v>
      </c>
      <c r="E130" s="260" t="s">
        <v>142</v>
      </c>
      <c r="F130" s="261" t="s">
        <v>202</v>
      </c>
      <c r="G130" s="259"/>
      <c r="H130" s="262">
        <v>20400</v>
      </c>
      <c r="I130" s="263"/>
      <c r="J130" s="259"/>
      <c r="K130" s="259"/>
      <c r="L130" s="264"/>
      <c r="M130" s="265"/>
      <c r="N130" s="266"/>
      <c r="O130" s="266"/>
      <c r="P130" s="266"/>
      <c r="Q130" s="266"/>
      <c r="R130" s="266"/>
      <c r="S130" s="266"/>
      <c r="T130" s="267"/>
      <c r="U130" s="14"/>
      <c r="V130" s="14"/>
      <c r="W130" s="14"/>
      <c r="X130" s="14"/>
      <c r="Y130" s="14"/>
      <c r="Z130" s="14"/>
      <c r="AA130" s="14"/>
      <c r="AB130" s="14"/>
      <c r="AC130" s="14"/>
      <c r="AD130" s="14"/>
      <c r="AE130" s="14"/>
      <c r="AT130" s="268" t="s">
        <v>197</v>
      </c>
      <c r="AU130" s="268" t="s">
        <v>86</v>
      </c>
      <c r="AV130" s="14" t="s">
        <v>189</v>
      </c>
      <c r="AW130" s="14" t="s">
        <v>32</v>
      </c>
      <c r="AX130" s="14" t="s">
        <v>84</v>
      </c>
      <c r="AY130" s="268" t="s">
        <v>183</v>
      </c>
    </row>
    <row r="131" spans="1:65" s="2" customFormat="1" ht="33" customHeight="1">
      <c r="A131" s="37"/>
      <c r="B131" s="38"/>
      <c r="C131" s="226" t="s">
        <v>86</v>
      </c>
      <c r="D131" s="226" t="s">
        <v>185</v>
      </c>
      <c r="E131" s="227" t="s">
        <v>203</v>
      </c>
      <c r="F131" s="228" t="s">
        <v>204</v>
      </c>
      <c r="G131" s="229" t="s">
        <v>126</v>
      </c>
      <c r="H131" s="230">
        <v>718.74</v>
      </c>
      <c r="I131" s="231"/>
      <c r="J131" s="232">
        <f>ROUND(I131*H131,2)</f>
        <v>0</v>
      </c>
      <c r="K131" s="228" t="s">
        <v>188</v>
      </c>
      <c r="L131" s="43"/>
      <c r="M131" s="233" t="s">
        <v>1</v>
      </c>
      <c r="N131" s="234" t="s">
        <v>41</v>
      </c>
      <c r="O131" s="90"/>
      <c r="P131" s="235">
        <f>O131*H131</f>
        <v>0</v>
      </c>
      <c r="Q131" s="235">
        <v>0</v>
      </c>
      <c r="R131" s="235">
        <f>Q131*H131</f>
        <v>0</v>
      </c>
      <c r="S131" s="235">
        <v>0</v>
      </c>
      <c r="T131" s="236">
        <f>S131*H131</f>
        <v>0</v>
      </c>
      <c r="U131" s="37"/>
      <c r="V131" s="37"/>
      <c r="W131" s="37"/>
      <c r="X131" s="37"/>
      <c r="Y131" s="37"/>
      <c r="Z131" s="37"/>
      <c r="AA131" s="37"/>
      <c r="AB131" s="37"/>
      <c r="AC131" s="37"/>
      <c r="AD131" s="37"/>
      <c r="AE131" s="37"/>
      <c r="AR131" s="237" t="s">
        <v>189</v>
      </c>
      <c r="AT131" s="237" t="s">
        <v>185</v>
      </c>
      <c r="AU131" s="237" t="s">
        <v>86</v>
      </c>
      <c r="AY131" s="16" t="s">
        <v>183</v>
      </c>
      <c r="BE131" s="238">
        <f>IF(N131="základní",J131,0)</f>
        <v>0</v>
      </c>
      <c r="BF131" s="238">
        <f>IF(N131="snížená",J131,0)</f>
        <v>0</v>
      </c>
      <c r="BG131" s="238">
        <f>IF(N131="zákl. přenesená",J131,0)</f>
        <v>0</v>
      </c>
      <c r="BH131" s="238">
        <f>IF(N131="sníž. přenesená",J131,0)</f>
        <v>0</v>
      </c>
      <c r="BI131" s="238">
        <f>IF(N131="nulová",J131,0)</f>
        <v>0</v>
      </c>
      <c r="BJ131" s="16" t="s">
        <v>84</v>
      </c>
      <c r="BK131" s="238">
        <f>ROUND(I131*H131,2)</f>
        <v>0</v>
      </c>
      <c r="BL131" s="16" t="s">
        <v>189</v>
      </c>
      <c r="BM131" s="237" t="s">
        <v>205</v>
      </c>
    </row>
    <row r="132" spans="1:47" s="2" customFormat="1" ht="12">
      <c r="A132" s="37"/>
      <c r="B132" s="38"/>
      <c r="C132" s="39"/>
      <c r="D132" s="239" t="s">
        <v>191</v>
      </c>
      <c r="E132" s="39"/>
      <c r="F132" s="240" t="s">
        <v>206</v>
      </c>
      <c r="G132" s="39"/>
      <c r="H132" s="39"/>
      <c r="I132" s="241"/>
      <c r="J132" s="39"/>
      <c r="K132" s="39"/>
      <c r="L132" s="43"/>
      <c r="M132" s="242"/>
      <c r="N132" s="243"/>
      <c r="O132" s="90"/>
      <c r="P132" s="90"/>
      <c r="Q132" s="90"/>
      <c r="R132" s="90"/>
      <c r="S132" s="90"/>
      <c r="T132" s="91"/>
      <c r="U132" s="37"/>
      <c r="V132" s="37"/>
      <c r="W132" s="37"/>
      <c r="X132" s="37"/>
      <c r="Y132" s="37"/>
      <c r="Z132" s="37"/>
      <c r="AA132" s="37"/>
      <c r="AB132" s="37"/>
      <c r="AC132" s="37"/>
      <c r="AD132" s="37"/>
      <c r="AE132" s="37"/>
      <c r="AT132" s="16" t="s">
        <v>191</v>
      </c>
      <c r="AU132" s="16" t="s">
        <v>86</v>
      </c>
    </row>
    <row r="133" spans="1:47" s="2" customFormat="1" ht="12">
      <c r="A133" s="37"/>
      <c r="B133" s="38"/>
      <c r="C133" s="39"/>
      <c r="D133" s="244" t="s">
        <v>193</v>
      </c>
      <c r="E133" s="39"/>
      <c r="F133" s="245" t="s">
        <v>207</v>
      </c>
      <c r="G133" s="39"/>
      <c r="H133" s="39"/>
      <c r="I133" s="241"/>
      <c r="J133" s="39"/>
      <c r="K133" s="39"/>
      <c r="L133" s="43"/>
      <c r="M133" s="242"/>
      <c r="N133" s="243"/>
      <c r="O133" s="90"/>
      <c r="P133" s="90"/>
      <c r="Q133" s="90"/>
      <c r="R133" s="90"/>
      <c r="S133" s="90"/>
      <c r="T133" s="91"/>
      <c r="U133" s="37"/>
      <c r="V133" s="37"/>
      <c r="W133" s="37"/>
      <c r="X133" s="37"/>
      <c r="Y133" s="37"/>
      <c r="Z133" s="37"/>
      <c r="AA133" s="37"/>
      <c r="AB133" s="37"/>
      <c r="AC133" s="37"/>
      <c r="AD133" s="37"/>
      <c r="AE133" s="37"/>
      <c r="AT133" s="16" t="s">
        <v>193</v>
      </c>
      <c r="AU133" s="16" t="s">
        <v>86</v>
      </c>
    </row>
    <row r="134" spans="1:47" s="2" customFormat="1" ht="12">
      <c r="A134" s="37"/>
      <c r="B134" s="38"/>
      <c r="C134" s="39"/>
      <c r="D134" s="239" t="s">
        <v>195</v>
      </c>
      <c r="E134" s="39"/>
      <c r="F134" s="246" t="s">
        <v>208</v>
      </c>
      <c r="G134" s="39"/>
      <c r="H134" s="39"/>
      <c r="I134" s="241"/>
      <c r="J134" s="39"/>
      <c r="K134" s="39"/>
      <c r="L134" s="43"/>
      <c r="M134" s="242"/>
      <c r="N134" s="243"/>
      <c r="O134" s="90"/>
      <c r="P134" s="90"/>
      <c r="Q134" s="90"/>
      <c r="R134" s="90"/>
      <c r="S134" s="90"/>
      <c r="T134" s="91"/>
      <c r="U134" s="37"/>
      <c r="V134" s="37"/>
      <c r="W134" s="37"/>
      <c r="X134" s="37"/>
      <c r="Y134" s="37"/>
      <c r="Z134" s="37"/>
      <c r="AA134" s="37"/>
      <c r="AB134" s="37"/>
      <c r="AC134" s="37"/>
      <c r="AD134" s="37"/>
      <c r="AE134" s="37"/>
      <c r="AT134" s="16" t="s">
        <v>195</v>
      </c>
      <c r="AU134" s="16" t="s">
        <v>86</v>
      </c>
    </row>
    <row r="135" spans="1:51" s="13" customFormat="1" ht="12">
      <c r="A135" s="13"/>
      <c r="B135" s="247"/>
      <c r="C135" s="248"/>
      <c r="D135" s="239" t="s">
        <v>197</v>
      </c>
      <c r="E135" s="249" t="s">
        <v>1</v>
      </c>
      <c r="F135" s="250" t="s">
        <v>209</v>
      </c>
      <c r="G135" s="248"/>
      <c r="H135" s="251">
        <v>718.74</v>
      </c>
      <c r="I135" s="252"/>
      <c r="J135" s="248"/>
      <c r="K135" s="248"/>
      <c r="L135" s="253"/>
      <c r="M135" s="254"/>
      <c r="N135" s="255"/>
      <c r="O135" s="255"/>
      <c r="P135" s="255"/>
      <c r="Q135" s="255"/>
      <c r="R135" s="255"/>
      <c r="S135" s="255"/>
      <c r="T135" s="256"/>
      <c r="U135" s="13"/>
      <c r="V135" s="13"/>
      <c r="W135" s="13"/>
      <c r="X135" s="13"/>
      <c r="Y135" s="13"/>
      <c r="Z135" s="13"/>
      <c r="AA135" s="13"/>
      <c r="AB135" s="13"/>
      <c r="AC135" s="13"/>
      <c r="AD135" s="13"/>
      <c r="AE135" s="13"/>
      <c r="AT135" s="257" t="s">
        <v>197</v>
      </c>
      <c r="AU135" s="257" t="s">
        <v>86</v>
      </c>
      <c r="AV135" s="13" t="s">
        <v>86</v>
      </c>
      <c r="AW135" s="13" t="s">
        <v>32</v>
      </c>
      <c r="AX135" s="13" t="s">
        <v>76</v>
      </c>
      <c r="AY135" s="257" t="s">
        <v>183</v>
      </c>
    </row>
    <row r="136" spans="1:51" s="14" customFormat="1" ht="12">
      <c r="A136" s="14"/>
      <c r="B136" s="258"/>
      <c r="C136" s="259"/>
      <c r="D136" s="239" t="s">
        <v>197</v>
      </c>
      <c r="E136" s="260" t="s">
        <v>132</v>
      </c>
      <c r="F136" s="261" t="s">
        <v>202</v>
      </c>
      <c r="G136" s="259"/>
      <c r="H136" s="262">
        <v>718.74</v>
      </c>
      <c r="I136" s="263"/>
      <c r="J136" s="259"/>
      <c r="K136" s="259"/>
      <c r="L136" s="264"/>
      <c r="M136" s="265"/>
      <c r="N136" s="266"/>
      <c r="O136" s="266"/>
      <c r="P136" s="266"/>
      <c r="Q136" s="266"/>
      <c r="R136" s="266"/>
      <c r="S136" s="266"/>
      <c r="T136" s="267"/>
      <c r="U136" s="14"/>
      <c r="V136" s="14"/>
      <c r="W136" s="14"/>
      <c r="X136" s="14"/>
      <c r="Y136" s="14"/>
      <c r="Z136" s="14"/>
      <c r="AA136" s="14"/>
      <c r="AB136" s="14"/>
      <c r="AC136" s="14"/>
      <c r="AD136" s="14"/>
      <c r="AE136" s="14"/>
      <c r="AT136" s="268" t="s">
        <v>197</v>
      </c>
      <c r="AU136" s="268" t="s">
        <v>86</v>
      </c>
      <c r="AV136" s="14" t="s">
        <v>189</v>
      </c>
      <c r="AW136" s="14" t="s">
        <v>32</v>
      </c>
      <c r="AX136" s="14" t="s">
        <v>84</v>
      </c>
      <c r="AY136" s="268" t="s">
        <v>183</v>
      </c>
    </row>
    <row r="137" spans="1:65" s="2" customFormat="1" ht="24.15" customHeight="1">
      <c r="A137" s="37"/>
      <c r="B137" s="38"/>
      <c r="C137" s="226" t="s">
        <v>210</v>
      </c>
      <c r="D137" s="226" t="s">
        <v>185</v>
      </c>
      <c r="E137" s="227" t="s">
        <v>211</v>
      </c>
      <c r="F137" s="228" t="s">
        <v>212</v>
      </c>
      <c r="G137" s="229" t="s">
        <v>126</v>
      </c>
      <c r="H137" s="230">
        <v>13815.74</v>
      </c>
      <c r="I137" s="231"/>
      <c r="J137" s="232">
        <f>ROUND(I137*H137,2)</f>
        <v>0</v>
      </c>
      <c r="K137" s="228" t="s">
        <v>188</v>
      </c>
      <c r="L137" s="43"/>
      <c r="M137" s="233" t="s">
        <v>1</v>
      </c>
      <c r="N137" s="234" t="s">
        <v>41</v>
      </c>
      <c r="O137" s="90"/>
      <c r="P137" s="235">
        <f>O137*H137</f>
        <v>0</v>
      </c>
      <c r="Q137" s="235">
        <v>0</v>
      </c>
      <c r="R137" s="235">
        <f>Q137*H137</f>
        <v>0</v>
      </c>
      <c r="S137" s="235">
        <v>0</v>
      </c>
      <c r="T137" s="236">
        <f>S137*H137</f>
        <v>0</v>
      </c>
      <c r="U137" s="37"/>
      <c r="V137" s="37"/>
      <c r="W137" s="37"/>
      <c r="X137" s="37"/>
      <c r="Y137" s="37"/>
      <c r="Z137" s="37"/>
      <c r="AA137" s="37"/>
      <c r="AB137" s="37"/>
      <c r="AC137" s="37"/>
      <c r="AD137" s="37"/>
      <c r="AE137" s="37"/>
      <c r="AR137" s="237" t="s">
        <v>189</v>
      </c>
      <c r="AT137" s="237" t="s">
        <v>185</v>
      </c>
      <c r="AU137" s="237" t="s">
        <v>86</v>
      </c>
      <c r="AY137" s="16" t="s">
        <v>183</v>
      </c>
      <c r="BE137" s="238">
        <f>IF(N137="základní",J137,0)</f>
        <v>0</v>
      </c>
      <c r="BF137" s="238">
        <f>IF(N137="snížená",J137,0)</f>
        <v>0</v>
      </c>
      <c r="BG137" s="238">
        <f>IF(N137="zákl. přenesená",J137,0)</f>
        <v>0</v>
      </c>
      <c r="BH137" s="238">
        <f>IF(N137="sníž. přenesená",J137,0)</f>
        <v>0</v>
      </c>
      <c r="BI137" s="238">
        <f>IF(N137="nulová",J137,0)</f>
        <v>0</v>
      </c>
      <c r="BJ137" s="16" t="s">
        <v>84</v>
      </c>
      <c r="BK137" s="238">
        <f>ROUND(I137*H137,2)</f>
        <v>0</v>
      </c>
      <c r="BL137" s="16" t="s">
        <v>189</v>
      </c>
      <c r="BM137" s="237" t="s">
        <v>213</v>
      </c>
    </row>
    <row r="138" spans="1:47" s="2" customFormat="1" ht="12">
      <c r="A138" s="37"/>
      <c r="B138" s="38"/>
      <c r="C138" s="39"/>
      <c r="D138" s="239" t="s">
        <v>191</v>
      </c>
      <c r="E138" s="39"/>
      <c r="F138" s="240" t="s">
        <v>214</v>
      </c>
      <c r="G138" s="39"/>
      <c r="H138" s="39"/>
      <c r="I138" s="241"/>
      <c r="J138" s="39"/>
      <c r="K138" s="39"/>
      <c r="L138" s="43"/>
      <c r="M138" s="242"/>
      <c r="N138" s="243"/>
      <c r="O138" s="90"/>
      <c r="P138" s="90"/>
      <c r="Q138" s="90"/>
      <c r="R138" s="90"/>
      <c r="S138" s="90"/>
      <c r="T138" s="91"/>
      <c r="U138" s="37"/>
      <c r="V138" s="37"/>
      <c r="W138" s="37"/>
      <c r="X138" s="37"/>
      <c r="Y138" s="37"/>
      <c r="Z138" s="37"/>
      <c r="AA138" s="37"/>
      <c r="AB138" s="37"/>
      <c r="AC138" s="37"/>
      <c r="AD138" s="37"/>
      <c r="AE138" s="37"/>
      <c r="AT138" s="16" t="s">
        <v>191</v>
      </c>
      <c r="AU138" s="16" t="s">
        <v>86</v>
      </c>
    </row>
    <row r="139" spans="1:47" s="2" customFormat="1" ht="12">
      <c r="A139" s="37"/>
      <c r="B139" s="38"/>
      <c r="C139" s="39"/>
      <c r="D139" s="244" t="s">
        <v>193</v>
      </c>
      <c r="E139" s="39"/>
      <c r="F139" s="245" t="s">
        <v>215</v>
      </c>
      <c r="G139" s="39"/>
      <c r="H139" s="39"/>
      <c r="I139" s="241"/>
      <c r="J139" s="39"/>
      <c r="K139" s="39"/>
      <c r="L139" s="43"/>
      <c r="M139" s="242"/>
      <c r="N139" s="243"/>
      <c r="O139" s="90"/>
      <c r="P139" s="90"/>
      <c r="Q139" s="90"/>
      <c r="R139" s="90"/>
      <c r="S139" s="90"/>
      <c r="T139" s="91"/>
      <c r="U139" s="37"/>
      <c r="V139" s="37"/>
      <c r="W139" s="37"/>
      <c r="X139" s="37"/>
      <c r="Y139" s="37"/>
      <c r="Z139" s="37"/>
      <c r="AA139" s="37"/>
      <c r="AB139" s="37"/>
      <c r="AC139" s="37"/>
      <c r="AD139" s="37"/>
      <c r="AE139" s="37"/>
      <c r="AT139" s="16" t="s">
        <v>193</v>
      </c>
      <c r="AU139" s="16" t="s">
        <v>86</v>
      </c>
    </row>
    <row r="140" spans="1:47" s="2" customFormat="1" ht="12">
      <c r="A140" s="37"/>
      <c r="B140" s="38"/>
      <c r="C140" s="39"/>
      <c r="D140" s="239" t="s">
        <v>195</v>
      </c>
      <c r="E140" s="39"/>
      <c r="F140" s="246" t="s">
        <v>216</v>
      </c>
      <c r="G140" s="39"/>
      <c r="H140" s="39"/>
      <c r="I140" s="241"/>
      <c r="J140" s="39"/>
      <c r="K140" s="39"/>
      <c r="L140" s="43"/>
      <c r="M140" s="242"/>
      <c r="N140" s="243"/>
      <c r="O140" s="90"/>
      <c r="P140" s="90"/>
      <c r="Q140" s="90"/>
      <c r="R140" s="90"/>
      <c r="S140" s="90"/>
      <c r="T140" s="91"/>
      <c r="U140" s="37"/>
      <c r="V140" s="37"/>
      <c r="W140" s="37"/>
      <c r="X140" s="37"/>
      <c r="Y140" s="37"/>
      <c r="Z140" s="37"/>
      <c r="AA140" s="37"/>
      <c r="AB140" s="37"/>
      <c r="AC140" s="37"/>
      <c r="AD140" s="37"/>
      <c r="AE140" s="37"/>
      <c r="AT140" s="16" t="s">
        <v>195</v>
      </c>
      <c r="AU140" s="16" t="s">
        <v>86</v>
      </c>
    </row>
    <row r="141" spans="1:51" s="13" customFormat="1" ht="12">
      <c r="A141" s="13"/>
      <c r="B141" s="247"/>
      <c r="C141" s="248"/>
      <c r="D141" s="239" t="s">
        <v>197</v>
      </c>
      <c r="E141" s="249" t="s">
        <v>1</v>
      </c>
      <c r="F141" s="250" t="s">
        <v>217</v>
      </c>
      <c r="G141" s="248"/>
      <c r="H141" s="251">
        <v>19508.24</v>
      </c>
      <c r="I141" s="252"/>
      <c r="J141" s="248"/>
      <c r="K141" s="248"/>
      <c r="L141" s="253"/>
      <c r="M141" s="254"/>
      <c r="N141" s="255"/>
      <c r="O141" s="255"/>
      <c r="P141" s="255"/>
      <c r="Q141" s="255"/>
      <c r="R141" s="255"/>
      <c r="S141" s="255"/>
      <c r="T141" s="256"/>
      <c r="U141" s="13"/>
      <c r="V141" s="13"/>
      <c r="W141" s="13"/>
      <c r="X141" s="13"/>
      <c r="Y141" s="13"/>
      <c r="Z141" s="13"/>
      <c r="AA141" s="13"/>
      <c r="AB141" s="13"/>
      <c r="AC141" s="13"/>
      <c r="AD141" s="13"/>
      <c r="AE141" s="13"/>
      <c r="AT141" s="257" t="s">
        <v>197</v>
      </c>
      <c r="AU141" s="257" t="s">
        <v>86</v>
      </c>
      <c r="AV141" s="13" t="s">
        <v>86</v>
      </c>
      <c r="AW141" s="13" t="s">
        <v>32</v>
      </c>
      <c r="AX141" s="13" t="s">
        <v>76</v>
      </c>
      <c r="AY141" s="257" t="s">
        <v>183</v>
      </c>
    </row>
    <row r="142" spans="1:51" s="13" customFormat="1" ht="12">
      <c r="A142" s="13"/>
      <c r="B142" s="247"/>
      <c r="C142" s="248"/>
      <c r="D142" s="239" t="s">
        <v>197</v>
      </c>
      <c r="E142" s="249" t="s">
        <v>1</v>
      </c>
      <c r="F142" s="250" t="s">
        <v>218</v>
      </c>
      <c r="G142" s="248"/>
      <c r="H142" s="251">
        <v>-5700</v>
      </c>
      <c r="I142" s="252"/>
      <c r="J142" s="248"/>
      <c r="K142" s="248"/>
      <c r="L142" s="253"/>
      <c r="M142" s="254"/>
      <c r="N142" s="255"/>
      <c r="O142" s="255"/>
      <c r="P142" s="255"/>
      <c r="Q142" s="255"/>
      <c r="R142" s="255"/>
      <c r="S142" s="255"/>
      <c r="T142" s="256"/>
      <c r="U142" s="13"/>
      <c r="V142" s="13"/>
      <c r="W142" s="13"/>
      <c r="X142" s="13"/>
      <c r="Y142" s="13"/>
      <c r="Z142" s="13"/>
      <c r="AA142" s="13"/>
      <c r="AB142" s="13"/>
      <c r="AC142" s="13"/>
      <c r="AD142" s="13"/>
      <c r="AE142" s="13"/>
      <c r="AT142" s="257" t="s">
        <v>197</v>
      </c>
      <c r="AU142" s="257" t="s">
        <v>86</v>
      </c>
      <c r="AV142" s="13" t="s">
        <v>86</v>
      </c>
      <c r="AW142" s="13" t="s">
        <v>32</v>
      </c>
      <c r="AX142" s="13" t="s">
        <v>76</v>
      </c>
      <c r="AY142" s="257" t="s">
        <v>183</v>
      </c>
    </row>
    <row r="143" spans="1:51" s="13" customFormat="1" ht="12">
      <c r="A143" s="13"/>
      <c r="B143" s="247"/>
      <c r="C143" s="248"/>
      <c r="D143" s="239" t="s">
        <v>197</v>
      </c>
      <c r="E143" s="249" t="s">
        <v>1</v>
      </c>
      <c r="F143" s="250" t="s">
        <v>219</v>
      </c>
      <c r="G143" s="248"/>
      <c r="H143" s="251">
        <v>7.5</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197</v>
      </c>
      <c r="AU143" s="257" t="s">
        <v>86</v>
      </c>
      <c r="AV143" s="13" t="s">
        <v>86</v>
      </c>
      <c r="AW143" s="13" t="s">
        <v>32</v>
      </c>
      <c r="AX143" s="13" t="s">
        <v>76</v>
      </c>
      <c r="AY143" s="257" t="s">
        <v>183</v>
      </c>
    </row>
    <row r="144" spans="1:51" s="14" customFormat="1" ht="12">
      <c r="A144" s="14"/>
      <c r="B144" s="258"/>
      <c r="C144" s="259"/>
      <c r="D144" s="239" t="s">
        <v>197</v>
      </c>
      <c r="E144" s="260" t="s">
        <v>124</v>
      </c>
      <c r="F144" s="261" t="s">
        <v>202</v>
      </c>
      <c r="G144" s="259"/>
      <c r="H144" s="262">
        <v>13815.74</v>
      </c>
      <c r="I144" s="263"/>
      <c r="J144" s="259"/>
      <c r="K144" s="259"/>
      <c r="L144" s="264"/>
      <c r="M144" s="265"/>
      <c r="N144" s="266"/>
      <c r="O144" s="266"/>
      <c r="P144" s="266"/>
      <c r="Q144" s="266"/>
      <c r="R144" s="266"/>
      <c r="S144" s="266"/>
      <c r="T144" s="267"/>
      <c r="U144" s="14"/>
      <c r="V144" s="14"/>
      <c r="W144" s="14"/>
      <c r="X144" s="14"/>
      <c r="Y144" s="14"/>
      <c r="Z144" s="14"/>
      <c r="AA144" s="14"/>
      <c r="AB144" s="14"/>
      <c r="AC144" s="14"/>
      <c r="AD144" s="14"/>
      <c r="AE144" s="14"/>
      <c r="AT144" s="268" t="s">
        <v>197</v>
      </c>
      <c r="AU144" s="268" t="s">
        <v>86</v>
      </c>
      <c r="AV144" s="14" t="s">
        <v>189</v>
      </c>
      <c r="AW144" s="14" t="s">
        <v>32</v>
      </c>
      <c r="AX144" s="14" t="s">
        <v>84</v>
      </c>
      <c r="AY144" s="268" t="s">
        <v>183</v>
      </c>
    </row>
    <row r="145" spans="1:65" s="2" customFormat="1" ht="33" customHeight="1">
      <c r="A145" s="37"/>
      <c r="B145" s="38"/>
      <c r="C145" s="226" t="s">
        <v>189</v>
      </c>
      <c r="D145" s="226" t="s">
        <v>185</v>
      </c>
      <c r="E145" s="227" t="s">
        <v>220</v>
      </c>
      <c r="F145" s="228" t="s">
        <v>221</v>
      </c>
      <c r="G145" s="229" t="s">
        <v>126</v>
      </c>
      <c r="H145" s="230">
        <v>27.72</v>
      </c>
      <c r="I145" s="231"/>
      <c r="J145" s="232">
        <f>ROUND(I145*H145,2)</f>
        <v>0</v>
      </c>
      <c r="K145" s="228" t="s">
        <v>188</v>
      </c>
      <c r="L145" s="43"/>
      <c r="M145" s="233" t="s">
        <v>1</v>
      </c>
      <c r="N145" s="234" t="s">
        <v>41</v>
      </c>
      <c r="O145" s="90"/>
      <c r="P145" s="235">
        <f>O145*H145</f>
        <v>0</v>
      </c>
      <c r="Q145" s="235">
        <v>0</v>
      </c>
      <c r="R145" s="235">
        <f>Q145*H145</f>
        <v>0</v>
      </c>
      <c r="S145" s="235">
        <v>0</v>
      </c>
      <c r="T145" s="236">
        <f>S145*H145</f>
        <v>0</v>
      </c>
      <c r="U145" s="37"/>
      <c r="V145" s="37"/>
      <c r="W145" s="37"/>
      <c r="X145" s="37"/>
      <c r="Y145" s="37"/>
      <c r="Z145" s="37"/>
      <c r="AA145" s="37"/>
      <c r="AB145" s="37"/>
      <c r="AC145" s="37"/>
      <c r="AD145" s="37"/>
      <c r="AE145" s="37"/>
      <c r="AR145" s="237" t="s">
        <v>189</v>
      </c>
      <c r="AT145" s="237" t="s">
        <v>185</v>
      </c>
      <c r="AU145" s="237" t="s">
        <v>86</v>
      </c>
      <c r="AY145" s="16" t="s">
        <v>183</v>
      </c>
      <c r="BE145" s="238">
        <f>IF(N145="základní",J145,0)</f>
        <v>0</v>
      </c>
      <c r="BF145" s="238">
        <f>IF(N145="snížená",J145,0)</f>
        <v>0</v>
      </c>
      <c r="BG145" s="238">
        <f>IF(N145="zákl. přenesená",J145,0)</f>
        <v>0</v>
      </c>
      <c r="BH145" s="238">
        <f>IF(N145="sníž. přenesená",J145,0)</f>
        <v>0</v>
      </c>
      <c r="BI145" s="238">
        <f>IF(N145="nulová",J145,0)</f>
        <v>0</v>
      </c>
      <c r="BJ145" s="16" t="s">
        <v>84</v>
      </c>
      <c r="BK145" s="238">
        <f>ROUND(I145*H145,2)</f>
        <v>0</v>
      </c>
      <c r="BL145" s="16" t="s">
        <v>189</v>
      </c>
      <c r="BM145" s="237" t="s">
        <v>222</v>
      </c>
    </row>
    <row r="146" spans="1:47" s="2" customFormat="1" ht="12">
      <c r="A146" s="37"/>
      <c r="B146" s="38"/>
      <c r="C146" s="39"/>
      <c r="D146" s="239" t="s">
        <v>191</v>
      </c>
      <c r="E146" s="39"/>
      <c r="F146" s="240" t="s">
        <v>223</v>
      </c>
      <c r="G146" s="39"/>
      <c r="H146" s="39"/>
      <c r="I146" s="241"/>
      <c r="J146" s="39"/>
      <c r="K146" s="39"/>
      <c r="L146" s="43"/>
      <c r="M146" s="242"/>
      <c r="N146" s="243"/>
      <c r="O146" s="90"/>
      <c r="P146" s="90"/>
      <c r="Q146" s="90"/>
      <c r="R146" s="90"/>
      <c r="S146" s="90"/>
      <c r="T146" s="91"/>
      <c r="U146" s="37"/>
      <c r="V146" s="37"/>
      <c r="W146" s="37"/>
      <c r="X146" s="37"/>
      <c r="Y146" s="37"/>
      <c r="Z146" s="37"/>
      <c r="AA146" s="37"/>
      <c r="AB146" s="37"/>
      <c r="AC146" s="37"/>
      <c r="AD146" s="37"/>
      <c r="AE146" s="37"/>
      <c r="AT146" s="16" t="s">
        <v>191</v>
      </c>
      <c r="AU146" s="16" t="s">
        <v>86</v>
      </c>
    </row>
    <row r="147" spans="1:47" s="2" customFormat="1" ht="12">
      <c r="A147" s="37"/>
      <c r="B147" s="38"/>
      <c r="C147" s="39"/>
      <c r="D147" s="244" t="s">
        <v>193</v>
      </c>
      <c r="E147" s="39"/>
      <c r="F147" s="245" t="s">
        <v>224</v>
      </c>
      <c r="G147" s="39"/>
      <c r="H147" s="39"/>
      <c r="I147" s="241"/>
      <c r="J147" s="39"/>
      <c r="K147" s="39"/>
      <c r="L147" s="43"/>
      <c r="M147" s="242"/>
      <c r="N147" s="243"/>
      <c r="O147" s="90"/>
      <c r="P147" s="90"/>
      <c r="Q147" s="90"/>
      <c r="R147" s="90"/>
      <c r="S147" s="90"/>
      <c r="T147" s="91"/>
      <c r="U147" s="37"/>
      <c r="V147" s="37"/>
      <c r="W147" s="37"/>
      <c r="X147" s="37"/>
      <c r="Y147" s="37"/>
      <c r="Z147" s="37"/>
      <c r="AA147" s="37"/>
      <c r="AB147" s="37"/>
      <c r="AC147" s="37"/>
      <c r="AD147" s="37"/>
      <c r="AE147" s="37"/>
      <c r="AT147" s="16" t="s">
        <v>193</v>
      </c>
      <c r="AU147" s="16" t="s">
        <v>86</v>
      </c>
    </row>
    <row r="148" spans="1:47" s="2" customFormat="1" ht="12">
      <c r="A148" s="37"/>
      <c r="B148" s="38"/>
      <c r="C148" s="39"/>
      <c r="D148" s="239" t="s">
        <v>195</v>
      </c>
      <c r="E148" s="39"/>
      <c r="F148" s="246" t="s">
        <v>225</v>
      </c>
      <c r="G148" s="39"/>
      <c r="H148" s="39"/>
      <c r="I148" s="241"/>
      <c r="J148" s="39"/>
      <c r="K148" s="39"/>
      <c r="L148" s="43"/>
      <c r="M148" s="242"/>
      <c r="N148" s="243"/>
      <c r="O148" s="90"/>
      <c r="P148" s="90"/>
      <c r="Q148" s="90"/>
      <c r="R148" s="90"/>
      <c r="S148" s="90"/>
      <c r="T148" s="91"/>
      <c r="U148" s="37"/>
      <c r="V148" s="37"/>
      <c r="W148" s="37"/>
      <c r="X148" s="37"/>
      <c r="Y148" s="37"/>
      <c r="Z148" s="37"/>
      <c r="AA148" s="37"/>
      <c r="AB148" s="37"/>
      <c r="AC148" s="37"/>
      <c r="AD148" s="37"/>
      <c r="AE148" s="37"/>
      <c r="AT148" s="16" t="s">
        <v>195</v>
      </c>
      <c r="AU148" s="16" t="s">
        <v>86</v>
      </c>
    </row>
    <row r="149" spans="1:51" s="13" customFormat="1" ht="12">
      <c r="A149" s="13"/>
      <c r="B149" s="247"/>
      <c r="C149" s="248"/>
      <c r="D149" s="239" t="s">
        <v>197</v>
      </c>
      <c r="E149" s="249" t="s">
        <v>1</v>
      </c>
      <c r="F149" s="250" t="s">
        <v>226</v>
      </c>
      <c r="G149" s="248"/>
      <c r="H149" s="251">
        <v>27.72</v>
      </c>
      <c r="I149" s="252"/>
      <c r="J149" s="248"/>
      <c r="K149" s="248"/>
      <c r="L149" s="253"/>
      <c r="M149" s="254"/>
      <c r="N149" s="255"/>
      <c r="O149" s="255"/>
      <c r="P149" s="255"/>
      <c r="Q149" s="255"/>
      <c r="R149" s="255"/>
      <c r="S149" s="255"/>
      <c r="T149" s="256"/>
      <c r="U149" s="13"/>
      <c r="V149" s="13"/>
      <c r="W149" s="13"/>
      <c r="X149" s="13"/>
      <c r="Y149" s="13"/>
      <c r="Z149" s="13"/>
      <c r="AA149" s="13"/>
      <c r="AB149" s="13"/>
      <c r="AC149" s="13"/>
      <c r="AD149" s="13"/>
      <c r="AE149" s="13"/>
      <c r="AT149" s="257" t="s">
        <v>197</v>
      </c>
      <c r="AU149" s="257" t="s">
        <v>86</v>
      </c>
      <c r="AV149" s="13" t="s">
        <v>86</v>
      </c>
      <c r="AW149" s="13" t="s">
        <v>32</v>
      </c>
      <c r="AX149" s="13" t="s">
        <v>76</v>
      </c>
      <c r="AY149" s="257" t="s">
        <v>183</v>
      </c>
    </row>
    <row r="150" spans="1:51" s="14" customFormat="1" ht="12">
      <c r="A150" s="14"/>
      <c r="B150" s="258"/>
      <c r="C150" s="259"/>
      <c r="D150" s="239" t="s">
        <v>197</v>
      </c>
      <c r="E150" s="260" t="s">
        <v>139</v>
      </c>
      <c r="F150" s="261" t="s">
        <v>202</v>
      </c>
      <c r="G150" s="259"/>
      <c r="H150" s="262">
        <v>27.72</v>
      </c>
      <c r="I150" s="263"/>
      <c r="J150" s="259"/>
      <c r="K150" s="259"/>
      <c r="L150" s="264"/>
      <c r="M150" s="265"/>
      <c r="N150" s="266"/>
      <c r="O150" s="266"/>
      <c r="P150" s="266"/>
      <c r="Q150" s="266"/>
      <c r="R150" s="266"/>
      <c r="S150" s="266"/>
      <c r="T150" s="267"/>
      <c r="U150" s="14"/>
      <c r="V150" s="14"/>
      <c r="W150" s="14"/>
      <c r="X150" s="14"/>
      <c r="Y150" s="14"/>
      <c r="Z150" s="14"/>
      <c r="AA150" s="14"/>
      <c r="AB150" s="14"/>
      <c r="AC150" s="14"/>
      <c r="AD150" s="14"/>
      <c r="AE150" s="14"/>
      <c r="AT150" s="268" t="s">
        <v>197</v>
      </c>
      <c r="AU150" s="268" t="s">
        <v>86</v>
      </c>
      <c r="AV150" s="14" t="s">
        <v>189</v>
      </c>
      <c r="AW150" s="14" t="s">
        <v>32</v>
      </c>
      <c r="AX150" s="14" t="s">
        <v>84</v>
      </c>
      <c r="AY150" s="268" t="s">
        <v>183</v>
      </c>
    </row>
    <row r="151" spans="1:65" s="2" customFormat="1" ht="37.8" customHeight="1">
      <c r="A151" s="37"/>
      <c r="B151" s="38"/>
      <c r="C151" s="226" t="s">
        <v>227</v>
      </c>
      <c r="D151" s="226" t="s">
        <v>185</v>
      </c>
      <c r="E151" s="227" t="s">
        <v>228</v>
      </c>
      <c r="F151" s="228" t="s">
        <v>229</v>
      </c>
      <c r="G151" s="229" t="s">
        <v>126</v>
      </c>
      <c r="H151" s="230">
        <v>10072.128</v>
      </c>
      <c r="I151" s="231"/>
      <c r="J151" s="232">
        <f>ROUND(I151*H151,2)</f>
        <v>0</v>
      </c>
      <c r="K151" s="228" t="s">
        <v>188</v>
      </c>
      <c r="L151" s="43"/>
      <c r="M151" s="233" t="s">
        <v>1</v>
      </c>
      <c r="N151" s="234" t="s">
        <v>41</v>
      </c>
      <c r="O151" s="90"/>
      <c r="P151" s="235">
        <f>O151*H151</f>
        <v>0</v>
      </c>
      <c r="Q151" s="235">
        <v>0</v>
      </c>
      <c r="R151" s="235">
        <f>Q151*H151</f>
        <v>0</v>
      </c>
      <c r="S151" s="235">
        <v>0</v>
      </c>
      <c r="T151" s="236">
        <f>S151*H151</f>
        <v>0</v>
      </c>
      <c r="U151" s="37"/>
      <c r="V151" s="37"/>
      <c r="W151" s="37"/>
      <c r="X151" s="37"/>
      <c r="Y151" s="37"/>
      <c r="Z151" s="37"/>
      <c r="AA151" s="37"/>
      <c r="AB151" s="37"/>
      <c r="AC151" s="37"/>
      <c r="AD151" s="37"/>
      <c r="AE151" s="37"/>
      <c r="AR151" s="237" t="s">
        <v>189</v>
      </c>
      <c r="AT151" s="237" t="s">
        <v>185</v>
      </c>
      <c r="AU151" s="237" t="s">
        <v>86</v>
      </c>
      <c r="AY151" s="16" t="s">
        <v>183</v>
      </c>
      <c r="BE151" s="238">
        <f>IF(N151="základní",J151,0)</f>
        <v>0</v>
      </c>
      <c r="BF151" s="238">
        <f>IF(N151="snížená",J151,0)</f>
        <v>0</v>
      </c>
      <c r="BG151" s="238">
        <f>IF(N151="zákl. přenesená",J151,0)</f>
        <v>0</v>
      </c>
      <c r="BH151" s="238">
        <f>IF(N151="sníž. přenesená",J151,0)</f>
        <v>0</v>
      </c>
      <c r="BI151" s="238">
        <f>IF(N151="nulová",J151,0)</f>
        <v>0</v>
      </c>
      <c r="BJ151" s="16" t="s">
        <v>84</v>
      </c>
      <c r="BK151" s="238">
        <f>ROUND(I151*H151,2)</f>
        <v>0</v>
      </c>
      <c r="BL151" s="16" t="s">
        <v>189</v>
      </c>
      <c r="BM151" s="237" t="s">
        <v>230</v>
      </c>
    </row>
    <row r="152" spans="1:47" s="2" customFormat="1" ht="12">
      <c r="A152" s="37"/>
      <c r="B152" s="38"/>
      <c r="C152" s="39"/>
      <c r="D152" s="239" t="s">
        <v>191</v>
      </c>
      <c r="E152" s="39"/>
      <c r="F152" s="240" t="s">
        <v>231</v>
      </c>
      <c r="G152" s="39"/>
      <c r="H152" s="39"/>
      <c r="I152" s="241"/>
      <c r="J152" s="39"/>
      <c r="K152" s="39"/>
      <c r="L152" s="43"/>
      <c r="M152" s="242"/>
      <c r="N152" s="243"/>
      <c r="O152" s="90"/>
      <c r="P152" s="90"/>
      <c r="Q152" s="90"/>
      <c r="R152" s="90"/>
      <c r="S152" s="90"/>
      <c r="T152" s="91"/>
      <c r="U152" s="37"/>
      <c r="V152" s="37"/>
      <c r="W152" s="37"/>
      <c r="X152" s="37"/>
      <c r="Y152" s="37"/>
      <c r="Z152" s="37"/>
      <c r="AA152" s="37"/>
      <c r="AB152" s="37"/>
      <c r="AC152" s="37"/>
      <c r="AD152" s="37"/>
      <c r="AE152" s="37"/>
      <c r="AT152" s="16" t="s">
        <v>191</v>
      </c>
      <c r="AU152" s="16" t="s">
        <v>86</v>
      </c>
    </row>
    <row r="153" spans="1:47" s="2" customFormat="1" ht="12">
      <c r="A153" s="37"/>
      <c r="B153" s="38"/>
      <c r="C153" s="39"/>
      <c r="D153" s="244" t="s">
        <v>193</v>
      </c>
      <c r="E153" s="39"/>
      <c r="F153" s="245" t="s">
        <v>232</v>
      </c>
      <c r="G153" s="39"/>
      <c r="H153" s="39"/>
      <c r="I153" s="241"/>
      <c r="J153" s="39"/>
      <c r="K153" s="39"/>
      <c r="L153" s="43"/>
      <c r="M153" s="242"/>
      <c r="N153" s="243"/>
      <c r="O153" s="90"/>
      <c r="P153" s="90"/>
      <c r="Q153" s="90"/>
      <c r="R153" s="90"/>
      <c r="S153" s="90"/>
      <c r="T153" s="91"/>
      <c r="U153" s="37"/>
      <c r="V153" s="37"/>
      <c r="W153" s="37"/>
      <c r="X153" s="37"/>
      <c r="Y153" s="37"/>
      <c r="Z153" s="37"/>
      <c r="AA153" s="37"/>
      <c r="AB153" s="37"/>
      <c r="AC153" s="37"/>
      <c r="AD153" s="37"/>
      <c r="AE153" s="37"/>
      <c r="AT153" s="16" t="s">
        <v>193</v>
      </c>
      <c r="AU153" s="16" t="s">
        <v>86</v>
      </c>
    </row>
    <row r="154" spans="1:47" s="2" customFormat="1" ht="12">
      <c r="A154" s="37"/>
      <c r="B154" s="38"/>
      <c r="C154" s="39"/>
      <c r="D154" s="239" t="s">
        <v>195</v>
      </c>
      <c r="E154" s="39"/>
      <c r="F154" s="246" t="s">
        <v>233</v>
      </c>
      <c r="G154" s="39"/>
      <c r="H154" s="39"/>
      <c r="I154" s="241"/>
      <c r="J154" s="39"/>
      <c r="K154" s="39"/>
      <c r="L154" s="43"/>
      <c r="M154" s="242"/>
      <c r="N154" s="243"/>
      <c r="O154" s="90"/>
      <c r="P154" s="90"/>
      <c r="Q154" s="90"/>
      <c r="R154" s="90"/>
      <c r="S154" s="90"/>
      <c r="T154" s="91"/>
      <c r="U154" s="37"/>
      <c r="V154" s="37"/>
      <c r="W154" s="37"/>
      <c r="X154" s="37"/>
      <c r="Y154" s="37"/>
      <c r="Z154" s="37"/>
      <c r="AA154" s="37"/>
      <c r="AB154" s="37"/>
      <c r="AC154" s="37"/>
      <c r="AD154" s="37"/>
      <c r="AE154" s="37"/>
      <c r="AT154" s="16" t="s">
        <v>195</v>
      </c>
      <c r="AU154" s="16" t="s">
        <v>86</v>
      </c>
    </row>
    <row r="155" spans="1:51" s="13" customFormat="1" ht="12">
      <c r="A155" s="13"/>
      <c r="B155" s="247"/>
      <c r="C155" s="248"/>
      <c r="D155" s="239" t="s">
        <v>197</v>
      </c>
      <c r="E155" s="249" t="s">
        <v>1</v>
      </c>
      <c r="F155" s="250" t="s">
        <v>234</v>
      </c>
      <c r="G155" s="248"/>
      <c r="H155" s="251">
        <v>10072.128</v>
      </c>
      <c r="I155" s="252"/>
      <c r="J155" s="248"/>
      <c r="K155" s="248"/>
      <c r="L155" s="253"/>
      <c r="M155" s="254"/>
      <c r="N155" s="255"/>
      <c r="O155" s="255"/>
      <c r="P155" s="255"/>
      <c r="Q155" s="255"/>
      <c r="R155" s="255"/>
      <c r="S155" s="255"/>
      <c r="T155" s="256"/>
      <c r="U155" s="13"/>
      <c r="V155" s="13"/>
      <c r="W155" s="13"/>
      <c r="X155" s="13"/>
      <c r="Y155" s="13"/>
      <c r="Z155" s="13"/>
      <c r="AA155" s="13"/>
      <c r="AB155" s="13"/>
      <c r="AC155" s="13"/>
      <c r="AD155" s="13"/>
      <c r="AE155" s="13"/>
      <c r="AT155" s="257" t="s">
        <v>197</v>
      </c>
      <c r="AU155" s="257" t="s">
        <v>86</v>
      </c>
      <c r="AV155" s="13" t="s">
        <v>86</v>
      </c>
      <c r="AW155" s="13" t="s">
        <v>32</v>
      </c>
      <c r="AX155" s="13" t="s">
        <v>84</v>
      </c>
      <c r="AY155" s="257" t="s">
        <v>183</v>
      </c>
    </row>
    <row r="156" spans="1:65" s="2" customFormat="1" ht="24.15" customHeight="1">
      <c r="A156" s="37"/>
      <c r="B156" s="38"/>
      <c r="C156" s="226" t="s">
        <v>235</v>
      </c>
      <c r="D156" s="226" t="s">
        <v>185</v>
      </c>
      <c r="E156" s="227" t="s">
        <v>236</v>
      </c>
      <c r="F156" s="228" t="s">
        <v>237</v>
      </c>
      <c r="G156" s="229" t="s">
        <v>126</v>
      </c>
      <c r="H156" s="230">
        <v>12630</v>
      </c>
      <c r="I156" s="231"/>
      <c r="J156" s="232">
        <f>ROUND(I156*H156,2)</f>
        <v>0</v>
      </c>
      <c r="K156" s="228" t="s">
        <v>188</v>
      </c>
      <c r="L156" s="43"/>
      <c r="M156" s="233" t="s">
        <v>1</v>
      </c>
      <c r="N156" s="234" t="s">
        <v>41</v>
      </c>
      <c r="O156" s="90"/>
      <c r="P156" s="235">
        <f>O156*H156</f>
        <v>0</v>
      </c>
      <c r="Q156" s="235">
        <v>0</v>
      </c>
      <c r="R156" s="235">
        <f>Q156*H156</f>
        <v>0</v>
      </c>
      <c r="S156" s="235">
        <v>0</v>
      </c>
      <c r="T156" s="236">
        <f>S156*H156</f>
        <v>0</v>
      </c>
      <c r="U156" s="37"/>
      <c r="V156" s="37"/>
      <c r="W156" s="37"/>
      <c r="X156" s="37"/>
      <c r="Y156" s="37"/>
      <c r="Z156" s="37"/>
      <c r="AA156" s="37"/>
      <c r="AB156" s="37"/>
      <c r="AC156" s="37"/>
      <c r="AD156" s="37"/>
      <c r="AE156" s="37"/>
      <c r="AR156" s="237" t="s">
        <v>189</v>
      </c>
      <c r="AT156" s="237" t="s">
        <v>185</v>
      </c>
      <c r="AU156" s="237" t="s">
        <v>86</v>
      </c>
      <c r="AY156" s="16" t="s">
        <v>183</v>
      </c>
      <c r="BE156" s="238">
        <f>IF(N156="základní",J156,0)</f>
        <v>0</v>
      </c>
      <c r="BF156" s="238">
        <f>IF(N156="snížená",J156,0)</f>
        <v>0</v>
      </c>
      <c r="BG156" s="238">
        <f>IF(N156="zákl. přenesená",J156,0)</f>
        <v>0</v>
      </c>
      <c r="BH156" s="238">
        <f>IF(N156="sníž. přenesená",J156,0)</f>
        <v>0</v>
      </c>
      <c r="BI156" s="238">
        <f>IF(N156="nulová",J156,0)</f>
        <v>0</v>
      </c>
      <c r="BJ156" s="16" t="s">
        <v>84</v>
      </c>
      <c r="BK156" s="238">
        <f>ROUND(I156*H156,2)</f>
        <v>0</v>
      </c>
      <c r="BL156" s="16" t="s">
        <v>189</v>
      </c>
      <c r="BM156" s="237" t="s">
        <v>238</v>
      </c>
    </row>
    <row r="157" spans="1:47" s="2" customFormat="1" ht="12">
      <c r="A157" s="37"/>
      <c r="B157" s="38"/>
      <c r="C157" s="39"/>
      <c r="D157" s="239" t="s">
        <v>191</v>
      </c>
      <c r="E157" s="39"/>
      <c r="F157" s="240" t="s">
        <v>239</v>
      </c>
      <c r="G157" s="39"/>
      <c r="H157" s="39"/>
      <c r="I157" s="241"/>
      <c r="J157" s="39"/>
      <c r="K157" s="39"/>
      <c r="L157" s="43"/>
      <c r="M157" s="242"/>
      <c r="N157" s="243"/>
      <c r="O157" s="90"/>
      <c r="P157" s="90"/>
      <c r="Q157" s="90"/>
      <c r="R157" s="90"/>
      <c r="S157" s="90"/>
      <c r="T157" s="91"/>
      <c r="U157" s="37"/>
      <c r="V157" s="37"/>
      <c r="W157" s="37"/>
      <c r="X157" s="37"/>
      <c r="Y157" s="37"/>
      <c r="Z157" s="37"/>
      <c r="AA157" s="37"/>
      <c r="AB157" s="37"/>
      <c r="AC157" s="37"/>
      <c r="AD157" s="37"/>
      <c r="AE157" s="37"/>
      <c r="AT157" s="16" t="s">
        <v>191</v>
      </c>
      <c r="AU157" s="16" t="s">
        <v>86</v>
      </c>
    </row>
    <row r="158" spans="1:47" s="2" customFormat="1" ht="12">
      <c r="A158" s="37"/>
      <c r="B158" s="38"/>
      <c r="C158" s="39"/>
      <c r="D158" s="244" t="s">
        <v>193</v>
      </c>
      <c r="E158" s="39"/>
      <c r="F158" s="245" t="s">
        <v>240</v>
      </c>
      <c r="G158" s="39"/>
      <c r="H158" s="39"/>
      <c r="I158" s="241"/>
      <c r="J158" s="39"/>
      <c r="K158" s="39"/>
      <c r="L158" s="43"/>
      <c r="M158" s="242"/>
      <c r="N158" s="243"/>
      <c r="O158" s="90"/>
      <c r="P158" s="90"/>
      <c r="Q158" s="90"/>
      <c r="R158" s="90"/>
      <c r="S158" s="90"/>
      <c r="T158" s="91"/>
      <c r="U158" s="37"/>
      <c r="V158" s="37"/>
      <c r="W158" s="37"/>
      <c r="X158" s="37"/>
      <c r="Y158" s="37"/>
      <c r="Z158" s="37"/>
      <c r="AA158" s="37"/>
      <c r="AB158" s="37"/>
      <c r="AC158" s="37"/>
      <c r="AD158" s="37"/>
      <c r="AE158" s="37"/>
      <c r="AT158" s="16" t="s">
        <v>193</v>
      </c>
      <c r="AU158" s="16" t="s">
        <v>86</v>
      </c>
    </row>
    <row r="159" spans="1:47" s="2" customFormat="1" ht="12">
      <c r="A159" s="37"/>
      <c r="B159" s="38"/>
      <c r="C159" s="39"/>
      <c r="D159" s="239" t="s">
        <v>195</v>
      </c>
      <c r="E159" s="39"/>
      <c r="F159" s="246" t="s">
        <v>241</v>
      </c>
      <c r="G159" s="39"/>
      <c r="H159" s="39"/>
      <c r="I159" s="241"/>
      <c r="J159" s="39"/>
      <c r="K159" s="39"/>
      <c r="L159" s="43"/>
      <c r="M159" s="242"/>
      <c r="N159" s="243"/>
      <c r="O159" s="90"/>
      <c r="P159" s="90"/>
      <c r="Q159" s="90"/>
      <c r="R159" s="90"/>
      <c r="S159" s="90"/>
      <c r="T159" s="91"/>
      <c r="U159" s="37"/>
      <c r="V159" s="37"/>
      <c r="W159" s="37"/>
      <c r="X159" s="37"/>
      <c r="Y159" s="37"/>
      <c r="Z159" s="37"/>
      <c r="AA159" s="37"/>
      <c r="AB159" s="37"/>
      <c r="AC159" s="37"/>
      <c r="AD159" s="37"/>
      <c r="AE159" s="37"/>
      <c r="AT159" s="16" t="s">
        <v>195</v>
      </c>
      <c r="AU159" s="16" t="s">
        <v>86</v>
      </c>
    </row>
    <row r="160" spans="1:51" s="13" customFormat="1" ht="12">
      <c r="A160" s="13"/>
      <c r="B160" s="247"/>
      <c r="C160" s="248"/>
      <c r="D160" s="239" t="s">
        <v>197</v>
      </c>
      <c r="E160" s="249" t="s">
        <v>1</v>
      </c>
      <c r="F160" s="250" t="s">
        <v>242</v>
      </c>
      <c r="G160" s="248"/>
      <c r="H160" s="251">
        <v>2430</v>
      </c>
      <c r="I160" s="252"/>
      <c r="J160" s="248"/>
      <c r="K160" s="248"/>
      <c r="L160" s="253"/>
      <c r="M160" s="254"/>
      <c r="N160" s="255"/>
      <c r="O160" s="255"/>
      <c r="P160" s="255"/>
      <c r="Q160" s="255"/>
      <c r="R160" s="255"/>
      <c r="S160" s="255"/>
      <c r="T160" s="256"/>
      <c r="U160" s="13"/>
      <c r="V160" s="13"/>
      <c r="W160" s="13"/>
      <c r="X160" s="13"/>
      <c r="Y160" s="13"/>
      <c r="Z160" s="13"/>
      <c r="AA160" s="13"/>
      <c r="AB160" s="13"/>
      <c r="AC160" s="13"/>
      <c r="AD160" s="13"/>
      <c r="AE160" s="13"/>
      <c r="AT160" s="257" t="s">
        <v>197</v>
      </c>
      <c r="AU160" s="257" t="s">
        <v>86</v>
      </c>
      <c r="AV160" s="13" t="s">
        <v>86</v>
      </c>
      <c r="AW160" s="13" t="s">
        <v>32</v>
      </c>
      <c r="AX160" s="13" t="s">
        <v>76</v>
      </c>
      <c r="AY160" s="257" t="s">
        <v>183</v>
      </c>
    </row>
    <row r="161" spans="1:51" s="13" customFormat="1" ht="12">
      <c r="A161" s="13"/>
      <c r="B161" s="247"/>
      <c r="C161" s="248"/>
      <c r="D161" s="239" t="s">
        <v>197</v>
      </c>
      <c r="E161" s="249" t="s">
        <v>1</v>
      </c>
      <c r="F161" s="250" t="s">
        <v>243</v>
      </c>
      <c r="G161" s="248"/>
      <c r="H161" s="251">
        <v>10200</v>
      </c>
      <c r="I161" s="252"/>
      <c r="J161" s="248"/>
      <c r="K161" s="248"/>
      <c r="L161" s="253"/>
      <c r="M161" s="254"/>
      <c r="N161" s="255"/>
      <c r="O161" s="255"/>
      <c r="P161" s="255"/>
      <c r="Q161" s="255"/>
      <c r="R161" s="255"/>
      <c r="S161" s="255"/>
      <c r="T161" s="256"/>
      <c r="U161" s="13"/>
      <c r="V161" s="13"/>
      <c r="W161" s="13"/>
      <c r="X161" s="13"/>
      <c r="Y161" s="13"/>
      <c r="Z161" s="13"/>
      <c r="AA161" s="13"/>
      <c r="AB161" s="13"/>
      <c r="AC161" s="13"/>
      <c r="AD161" s="13"/>
      <c r="AE161" s="13"/>
      <c r="AT161" s="257" t="s">
        <v>197</v>
      </c>
      <c r="AU161" s="257" t="s">
        <v>86</v>
      </c>
      <c r="AV161" s="13" t="s">
        <v>86</v>
      </c>
      <c r="AW161" s="13" t="s">
        <v>32</v>
      </c>
      <c r="AX161" s="13" t="s">
        <v>76</v>
      </c>
      <c r="AY161" s="257" t="s">
        <v>183</v>
      </c>
    </row>
    <row r="162" spans="1:51" s="14" customFormat="1" ht="12">
      <c r="A162" s="14"/>
      <c r="B162" s="258"/>
      <c r="C162" s="259"/>
      <c r="D162" s="239" t="s">
        <v>197</v>
      </c>
      <c r="E162" s="260" t="s">
        <v>1</v>
      </c>
      <c r="F162" s="261" t="s">
        <v>202</v>
      </c>
      <c r="G162" s="259"/>
      <c r="H162" s="262">
        <v>12630</v>
      </c>
      <c r="I162" s="263"/>
      <c r="J162" s="259"/>
      <c r="K162" s="259"/>
      <c r="L162" s="264"/>
      <c r="M162" s="265"/>
      <c r="N162" s="266"/>
      <c r="O162" s="266"/>
      <c r="P162" s="266"/>
      <c r="Q162" s="266"/>
      <c r="R162" s="266"/>
      <c r="S162" s="266"/>
      <c r="T162" s="267"/>
      <c r="U162" s="14"/>
      <c r="V162" s="14"/>
      <c r="W162" s="14"/>
      <c r="X162" s="14"/>
      <c r="Y162" s="14"/>
      <c r="Z162" s="14"/>
      <c r="AA162" s="14"/>
      <c r="AB162" s="14"/>
      <c r="AC162" s="14"/>
      <c r="AD162" s="14"/>
      <c r="AE162" s="14"/>
      <c r="AT162" s="268" t="s">
        <v>197</v>
      </c>
      <c r="AU162" s="268" t="s">
        <v>86</v>
      </c>
      <c r="AV162" s="14" t="s">
        <v>189</v>
      </c>
      <c r="AW162" s="14" t="s">
        <v>32</v>
      </c>
      <c r="AX162" s="14" t="s">
        <v>84</v>
      </c>
      <c r="AY162" s="268" t="s">
        <v>183</v>
      </c>
    </row>
    <row r="163" spans="1:65" s="2" customFormat="1" ht="37.8" customHeight="1">
      <c r="A163" s="37"/>
      <c r="B163" s="38"/>
      <c r="C163" s="226" t="s">
        <v>244</v>
      </c>
      <c r="D163" s="226" t="s">
        <v>185</v>
      </c>
      <c r="E163" s="227" t="s">
        <v>245</v>
      </c>
      <c r="F163" s="228" t="s">
        <v>246</v>
      </c>
      <c r="G163" s="229" t="s">
        <v>126</v>
      </c>
      <c r="H163" s="230">
        <v>4316.626</v>
      </c>
      <c r="I163" s="231"/>
      <c r="J163" s="232">
        <f>ROUND(I163*H163,2)</f>
        <v>0</v>
      </c>
      <c r="K163" s="228" t="s">
        <v>188</v>
      </c>
      <c r="L163" s="43"/>
      <c r="M163" s="233" t="s">
        <v>1</v>
      </c>
      <c r="N163" s="234" t="s">
        <v>41</v>
      </c>
      <c r="O163" s="90"/>
      <c r="P163" s="235">
        <f>O163*H163</f>
        <v>0</v>
      </c>
      <c r="Q163" s="235">
        <v>0</v>
      </c>
      <c r="R163" s="235">
        <f>Q163*H163</f>
        <v>0</v>
      </c>
      <c r="S163" s="235">
        <v>0</v>
      </c>
      <c r="T163" s="236">
        <f>S163*H163</f>
        <v>0</v>
      </c>
      <c r="U163" s="37"/>
      <c r="V163" s="37"/>
      <c r="W163" s="37"/>
      <c r="X163" s="37"/>
      <c r="Y163" s="37"/>
      <c r="Z163" s="37"/>
      <c r="AA163" s="37"/>
      <c r="AB163" s="37"/>
      <c r="AC163" s="37"/>
      <c r="AD163" s="37"/>
      <c r="AE163" s="37"/>
      <c r="AR163" s="237" t="s">
        <v>189</v>
      </c>
      <c r="AT163" s="237" t="s">
        <v>185</v>
      </c>
      <c r="AU163" s="237" t="s">
        <v>86</v>
      </c>
      <c r="AY163" s="16" t="s">
        <v>183</v>
      </c>
      <c r="BE163" s="238">
        <f>IF(N163="základní",J163,0)</f>
        <v>0</v>
      </c>
      <c r="BF163" s="238">
        <f>IF(N163="snížená",J163,0)</f>
        <v>0</v>
      </c>
      <c r="BG163" s="238">
        <f>IF(N163="zákl. přenesená",J163,0)</f>
        <v>0</v>
      </c>
      <c r="BH163" s="238">
        <f>IF(N163="sníž. přenesená",J163,0)</f>
        <v>0</v>
      </c>
      <c r="BI163" s="238">
        <f>IF(N163="nulová",J163,0)</f>
        <v>0</v>
      </c>
      <c r="BJ163" s="16" t="s">
        <v>84</v>
      </c>
      <c r="BK163" s="238">
        <f>ROUND(I163*H163,2)</f>
        <v>0</v>
      </c>
      <c r="BL163" s="16" t="s">
        <v>189</v>
      </c>
      <c r="BM163" s="237" t="s">
        <v>247</v>
      </c>
    </row>
    <row r="164" spans="1:47" s="2" customFormat="1" ht="12">
      <c r="A164" s="37"/>
      <c r="B164" s="38"/>
      <c r="C164" s="39"/>
      <c r="D164" s="239" t="s">
        <v>191</v>
      </c>
      <c r="E164" s="39"/>
      <c r="F164" s="240" t="s">
        <v>248</v>
      </c>
      <c r="G164" s="39"/>
      <c r="H164" s="39"/>
      <c r="I164" s="241"/>
      <c r="J164" s="39"/>
      <c r="K164" s="39"/>
      <c r="L164" s="43"/>
      <c r="M164" s="242"/>
      <c r="N164" s="243"/>
      <c r="O164" s="90"/>
      <c r="P164" s="90"/>
      <c r="Q164" s="90"/>
      <c r="R164" s="90"/>
      <c r="S164" s="90"/>
      <c r="T164" s="91"/>
      <c r="U164" s="37"/>
      <c r="V164" s="37"/>
      <c r="W164" s="37"/>
      <c r="X164" s="37"/>
      <c r="Y164" s="37"/>
      <c r="Z164" s="37"/>
      <c r="AA164" s="37"/>
      <c r="AB164" s="37"/>
      <c r="AC164" s="37"/>
      <c r="AD164" s="37"/>
      <c r="AE164" s="37"/>
      <c r="AT164" s="16" t="s">
        <v>191</v>
      </c>
      <c r="AU164" s="16" t="s">
        <v>86</v>
      </c>
    </row>
    <row r="165" spans="1:47" s="2" customFormat="1" ht="12">
      <c r="A165" s="37"/>
      <c r="B165" s="38"/>
      <c r="C165" s="39"/>
      <c r="D165" s="244" t="s">
        <v>193</v>
      </c>
      <c r="E165" s="39"/>
      <c r="F165" s="245" t="s">
        <v>249</v>
      </c>
      <c r="G165" s="39"/>
      <c r="H165" s="39"/>
      <c r="I165" s="241"/>
      <c r="J165" s="39"/>
      <c r="K165" s="39"/>
      <c r="L165" s="43"/>
      <c r="M165" s="242"/>
      <c r="N165" s="243"/>
      <c r="O165" s="90"/>
      <c r="P165" s="90"/>
      <c r="Q165" s="90"/>
      <c r="R165" s="90"/>
      <c r="S165" s="90"/>
      <c r="T165" s="91"/>
      <c r="U165" s="37"/>
      <c r="V165" s="37"/>
      <c r="W165" s="37"/>
      <c r="X165" s="37"/>
      <c r="Y165" s="37"/>
      <c r="Z165" s="37"/>
      <c r="AA165" s="37"/>
      <c r="AB165" s="37"/>
      <c r="AC165" s="37"/>
      <c r="AD165" s="37"/>
      <c r="AE165" s="37"/>
      <c r="AT165" s="16" t="s">
        <v>193</v>
      </c>
      <c r="AU165" s="16" t="s">
        <v>86</v>
      </c>
    </row>
    <row r="166" spans="1:47" s="2" customFormat="1" ht="12">
      <c r="A166" s="37"/>
      <c r="B166" s="38"/>
      <c r="C166" s="39"/>
      <c r="D166" s="239" t="s">
        <v>195</v>
      </c>
      <c r="E166" s="39"/>
      <c r="F166" s="246" t="s">
        <v>233</v>
      </c>
      <c r="G166" s="39"/>
      <c r="H166" s="39"/>
      <c r="I166" s="241"/>
      <c r="J166" s="39"/>
      <c r="K166" s="39"/>
      <c r="L166" s="43"/>
      <c r="M166" s="242"/>
      <c r="N166" s="243"/>
      <c r="O166" s="90"/>
      <c r="P166" s="90"/>
      <c r="Q166" s="90"/>
      <c r="R166" s="90"/>
      <c r="S166" s="90"/>
      <c r="T166" s="91"/>
      <c r="U166" s="37"/>
      <c r="V166" s="37"/>
      <c r="W166" s="37"/>
      <c r="X166" s="37"/>
      <c r="Y166" s="37"/>
      <c r="Z166" s="37"/>
      <c r="AA166" s="37"/>
      <c r="AB166" s="37"/>
      <c r="AC166" s="37"/>
      <c r="AD166" s="37"/>
      <c r="AE166" s="37"/>
      <c r="AT166" s="16" t="s">
        <v>195</v>
      </c>
      <c r="AU166" s="16" t="s">
        <v>86</v>
      </c>
    </row>
    <row r="167" spans="1:51" s="13" customFormat="1" ht="12">
      <c r="A167" s="13"/>
      <c r="B167" s="247"/>
      <c r="C167" s="248"/>
      <c r="D167" s="239" t="s">
        <v>197</v>
      </c>
      <c r="E167" s="249" t="s">
        <v>1</v>
      </c>
      <c r="F167" s="250" t="s">
        <v>250</v>
      </c>
      <c r="G167" s="248"/>
      <c r="H167" s="251">
        <v>4316.626</v>
      </c>
      <c r="I167" s="252"/>
      <c r="J167" s="248"/>
      <c r="K167" s="248"/>
      <c r="L167" s="253"/>
      <c r="M167" s="254"/>
      <c r="N167" s="255"/>
      <c r="O167" s="255"/>
      <c r="P167" s="255"/>
      <c r="Q167" s="255"/>
      <c r="R167" s="255"/>
      <c r="S167" s="255"/>
      <c r="T167" s="256"/>
      <c r="U167" s="13"/>
      <c r="V167" s="13"/>
      <c r="W167" s="13"/>
      <c r="X167" s="13"/>
      <c r="Y167" s="13"/>
      <c r="Z167" s="13"/>
      <c r="AA167" s="13"/>
      <c r="AB167" s="13"/>
      <c r="AC167" s="13"/>
      <c r="AD167" s="13"/>
      <c r="AE167" s="13"/>
      <c r="AT167" s="257" t="s">
        <v>197</v>
      </c>
      <c r="AU167" s="257" t="s">
        <v>86</v>
      </c>
      <c r="AV167" s="13" t="s">
        <v>86</v>
      </c>
      <c r="AW167" s="13" t="s">
        <v>32</v>
      </c>
      <c r="AX167" s="13" t="s">
        <v>84</v>
      </c>
      <c r="AY167" s="257" t="s">
        <v>183</v>
      </c>
    </row>
    <row r="168" spans="1:65" s="2" customFormat="1" ht="24.15" customHeight="1">
      <c r="A168" s="37"/>
      <c r="B168" s="38"/>
      <c r="C168" s="226" t="s">
        <v>251</v>
      </c>
      <c r="D168" s="226" t="s">
        <v>185</v>
      </c>
      <c r="E168" s="227" t="s">
        <v>252</v>
      </c>
      <c r="F168" s="228" t="s">
        <v>253</v>
      </c>
      <c r="G168" s="229" t="s">
        <v>126</v>
      </c>
      <c r="H168" s="230">
        <v>2430</v>
      </c>
      <c r="I168" s="231"/>
      <c r="J168" s="232">
        <f>ROUND(I168*H168,2)</f>
        <v>0</v>
      </c>
      <c r="K168" s="228" t="s">
        <v>188</v>
      </c>
      <c r="L168" s="43"/>
      <c r="M168" s="233" t="s">
        <v>1</v>
      </c>
      <c r="N168" s="234" t="s">
        <v>41</v>
      </c>
      <c r="O168" s="90"/>
      <c r="P168" s="235">
        <f>O168*H168</f>
        <v>0</v>
      </c>
      <c r="Q168" s="235">
        <v>0</v>
      </c>
      <c r="R168" s="235">
        <f>Q168*H168</f>
        <v>0</v>
      </c>
      <c r="S168" s="235">
        <v>0</v>
      </c>
      <c r="T168" s="236">
        <f>S168*H168</f>
        <v>0</v>
      </c>
      <c r="U168" s="37"/>
      <c r="V168" s="37"/>
      <c r="W168" s="37"/>
      <c r="X168" s="37"/>
      <c r="Y168" s="37"/>
      <c r="Z168" s="37"/>
      <c r="AA168" s="37"/>
      <c r="AB168" s="37"/>
      <c r="AC168" s="37"/>
      <c r="AD168" s="37"/>
      <c r="AE168" s="37"/>
      <c r="AR168" s="237" t="s">
        <v>189</v>
      </c>
      <c r="AT168" s="237" t="s">
        <v>185</v>
      </c>
      <c r="AU168" s="237" t="s">
        <v>86</v>
      </c>
      <c r="AY168" s="16" t="s">
        <v>183</v>
      </c>
      <c r="BE168" s="238">
        <f>IF(N168="základní",J168,0)</f>
        <v>0</v>
      </c>
      <c r="BF168" s="238">
        <f>IF(N168="snížená",J168,0)</f>
        <v>0</v>
      </c>
      <c r="BG168" s="238">
        <f>IF(N168="zákl. přenesená",J168,0)</f>
        <v>0</v>
      </c>
      <c r="BH168" s="238">
        <f>IF(N168="sníž. přenesená",J168,0)</f>
        <v>0</v>
      </c>
      <c r="BI168" s="238">
        <f>IF(N168="nulová",J168,0)</f>
        <v>0</v>
      </c>
      <c r="BJ168" s="16" t="s">
        <v>84</v>
      </c>
      <c r="BK168" s="238">
        <f>ROUND(I168*H168,2)</f>
        <v>0</v>
      </c>
      <c r="BL168" s="16" t="s">
        <v>189</v>
      </c>
      <c r="BM168" s="237" t="s">
        <v>254</v>
      </c>
    </row>
    <row r="169" spans="1:47" s="2" customFormat="1" ht="12">
      <c r="A169" s="37"/>
      <c r="B169" s="38"/>
      <c r="C169" s="39"/>
      <c r="D169" s="239" t="s">
        <v>191</v>
      </c>
      <c r="E169" s="39"/>
      <c r="F169" s="240" t="s">
        <v>255</v>
      </c>
      <c r="G169" s="39"/>
      <c r="H169" s="39"/>
      <c r="I169" s="241"/>
      <c r="J169" s="39"/>
      <c r="K169" s="39"/>
      <c r="L169" s="43"/>
      <c r="M169" s="242"/>
      <c r="N169" s="243"/>
      <c r="O169" s="90"/>
      <c r="P169" s="90"/>
      <c r="Q169" s="90"/>
      <c r="R169" s="90"/>
      <c r="S169" s="90"/>
      <c r="T169" s="91"/>
      <c r="U169" s="37"/>
      <c r="V169" s="37"/>
      <c r="W169" s="37"/>
      <c r="X169" s="37"/>
      <c r="Y169" s="37"/>
      <c r="Z169" s="37"/>
      <c r="AA169" s="37"/>
      <c r="AB169" s="37"/>
      <c r="AC169" s="37"/>
      <c r="AD169" s="37"/>
      <c r="AE169" s="37"/>
      <c r="AT169" s="16" t="s">
        <v>191</v>
      </c>
      <c r="AU169" s="16" t="s">
        <v>86</v>
      </c>
    </row>
    <row r="170" spans="1:47" s="2" customFormat="1" ht="12">
      <c r="A170" s="37"/>
      <c r="B170" s="38"/>
      <c r="C170" s="39"/>
      <c r="D170" s="244" t="s">
        <v>193</v>
      </c>
      <c r="E170" s="39"/>
      <c r="F170" s="245" t="s">
        <v>256</v>
      </c>
      <c r="G170" s="39"/>
      <c r="H170" s="39"/>
      <c r="I170" s="241"/>
      <c r="J170" s="39"/>
      <c r="K170" s="39"/>
      <c r="L170" s="43"/>
      <c r="M170" s="242"/>
      <c r="N170" s="243"/>
      <c r="O170" s="90"/>
      <c r="P170" s="90"/>
      <c r="Q170" s="90"/>
      <c r="R170" s="90"/>
      <c r="S170" s="90"/>
      <c r="T170" s="91"/>
      <c r="U170" s="37"/>
      <c r="V170" s="37"/>
      <c r="W170" s="37"/>
      <c r="X170" s="37"/>
      <c r="Y170" s="37"/>
      <c r="Z170" s="37"/>
      <c r="AA170" s="37"/>
      <c r="AB170" s="37"/>
      <c r="AC170" s="37"/>
      <c r="AD170" s="37"/>
      <c r="AE170" s="37"/>
      <c r="AT170" s="16" t="s">
        <v>193</v>
      </c>
      <c r="AU170" s="16" t="s">
        <v>86</v>
      </c>
    </row>
    <row r="171" spans="1:47" s="2" customFormat="1" ht="12">
      <c r="A171" s="37"/>
      <c r="B171" s="38"/>
      <c r="C171" s="39"/>
      <c r="D171" s="239" t="s">
        <v>195</v>
      </c>
      <c r="E171" s="39"/>
      <c r="F171" s="246" t="s">
        <v>257</v>
      </c>
      <c r="G171" s="39"/>
      <c r="H171" s="39"/>
      <c r="I171" s="241"/>
      <c r="J171" s="39"/>
      <c r="K171" s="39"/>
      <c r="L171" s="43"/>
      <c r="M171" s="242"/>
      <c r="N171" s="243"/>
      <c r="O171" s="90"/>
      <c r="P171" s="90"/>
      <c r="Q171" s="90"/>
      <c r="R171" s="90"/>
      <c r="S171" s="90"/>
      <c r="T171" s="91"/>
      <c r="U171" s="37"/>
      <c r="V171" s="37"/>
      <c r="W171" s="37"/>
      <c r="X171" s="37"/>
      <c r="Y171" s="37"/>
      <c r="Z171" s="37"/>
      <c r="AA171" s="37"/>
      <c r="AB171" s="37"/>
      <c r="AC171" s="37"/>
      <c r="AD171" s="37"/>
      <c r="AE171" s="37"/>
      <c r="AT171" s="16" t="s">
        <v>195</v>
      </c>
      <c r="AU171" s="16" t="s">
        <v>86</v>
      </c>
    </row>
    <row r="172" spans="1:51" s="13" customFormat="1" ht="12">
      <c r="A172" s="13"/>
      <c r="B172" s="247"/>
      <c r="C172" s="248"/>
      <c r="D172" s="239" t="s">
        <v>197</v>
      </c>
      <c r="E172" s="249" t="s">
        <v>1</v>
      </c>
      <c r="F172" s="250" t="s">
        <v>242</v>
      </c>
      <c r="G172" s="248"/>
      <c r="H172" s="251">
        <v>2430</v>
      </c>
      <c r="I172" s="252"/>
      <c r="J172" s="248"/>
      <c r="K172" s="248"/>
      <c r="L172" s="253"/>
      <c r="M172" s="254"/>
      <c r="N172" s="255"/>
      <c r="O172" s="255"/>
      <c r="P172" s="255"/>
      <c r="Q172" s="255"/>
      <c r="R172" s="255"/>
      <c r="S172" s="255"/>
      <c r="T172" s="256"/>
      <c r="U172" s="13"/>
      <c r="V172" s="13"/>
      <c r="W172" s="13"/>
      <c r="X172" s="13"/>
      <c r="Y172" s="13"/>
      <c r="Z172" s="13"/>
      <c r="AA172" s="13"/>
      <c r="AB172" s="13"/>
      <c r="AC172" s="13"/>
      <c r="AD172" s="13"/>
      <c r="AE172" s="13"/>
      <c r="AT172" s="257" t="s">
        <v>197</v>
      </c>
      <c r="AU172" s="257" t="s">
        <v>86</v>
      </c>
      <c r="AV172" s="13" t="s">
        <v>86</v>
      </c>
      <c r="AW172" s="13" t="s">
        <v>32</v>
      </c>
      <c r="AX172" s="13" t="s">
        <v>84</v>
      </c>
      <c r="AY172" s="257" t="s">
        <v>183</v>
      </c>
    </row>
    <row r="173" spans="1:65" s="2" customFormat="1" ht="24.15" customHeight="1">
      <c r="A173" s="37"/>
      <c r="B173" s="38"/>
      <c r="C173" s="226" t="s">
        <v>258</v>
      </c>
      <c r="D173" s="226" t="s">
        <v>185</v>
      </c>
      <c r="E173" s="227" t="s">
        <v>259</v>
      </c>
      <c r="F173" s="228" t="s">
        <v>260</v>
      </c>
      <c r="G173" s="229" t="s">
        <v>126</v>
      </c>
      <c r="H173" s="230">
        <v>4144.722</v>
      </c>
      <c r="I173" s="231"/>
      <c r="J173" s="232">
        <f>ROUND(I173*H173,2)</f>
        <v>0</v>
      </c>
      <c r="K173" s="228" t="s">
        <v>188</v>
      </c>
      <c r="L173" s="43"/>
      <c r="M173" s="233" t="s">
        <v>1</v>
      </c>
      <c r="N173" s="234" t="s">
        <v>41</v>
      </c>
      <c r="O173" s="90"/>
      <c r="P173" s="235">
        <f>O173*H173</f>
        <v>0</v>
      </c>
      <c r="Q173" s="235">
        <v>0</v>
      </c>
      <c r="R173" s="235">
        <f>Q173*H173</f>
        <v>0</v>
      </c>
      <c r="S173" s="235">
        <v>0</v>
      </c>
      <c r="T173" s="236">
        <f>S173*H173</f>
        <v>0</v>
      </c>
      <c r="U173" s="37"/>
      <c r="V173" s="37"/>
      <c r="W173" s="37"/>
      <c r="X173" s="37"/>
      <c r="Y173" s="37"/>
      <c r="Z173" s="37"/>
      <c r="AA173" s="37"/>
      <c r="AB173" s="37"/>
      <c r="AC173" s="37"/>
      <c r="AD173" s="37"/>
      <c r="AE173" s="37"/>
      <c r="AR173" s="237" t="s">
        <v>189</v>
      </c>
      <c r="AT173" s="237" t="s">
        <v>185</v>
      </c>
      <c r="AU173" s="237" t="s">
        <v>86</v>
      </c>
      <c r="AY173" s="16" t="s">
        <v>183</v>
      </c>
      <c r="BE173" s="238">
        <f>IF(N173="základní",J173,0)</f>
        <v>0</v>
      </c>
      <c r="BF173" s="238">
        <f>IF(N173="snížená",J173,0)</f>
        <v>0</v>
      </c>
      <c r="BG173" s="238">
        <f>IF(N173="zákl. přenesená",J173,0)</f>
        <v>0</v>
      </c>
      <c r="BH173" s="238">
        <f>IF(N173="sníž. přenesená",J173,0)</f>
        <v>0</v>
      </c>
      <c r="BI173" s="238">
        <f>IF(N173="nulová",J173,0)</f>
        <v>0</v>
      </c>
      <c r="BJ173" s="16" t="s">
        <v>84</v>
      </c>
      <c r="BK173" s="238">
        <f>ROUND(I173*H173,2)</f>
        <v>0</v>
      </c>
      <c r="BL173" s="16" t="s">
        <v>189</v>
      </c>
      <c r="BM173" s="237" t="s">
        <v>261</v>
      </c>
    </row>
    <row r="174" spans="1:47" s="2" customFormat="1" ht="12">
      <c r="A174" s="37"/>
      <c r="B174" s="38"/>
      <c r="C174" s="39"/>
      <c r="D174" s="239" t="s">
        <v>191</v>
      </c>
      <c r="E174" s="39"/>
      <c r="F174" s="240" t="s">
        <v>262</v>
      </c>
      <c r="G174" s="39"/>
      <c r="H174" s="39"/>
      <c r="I174" s="241"/>
      <c r="J174" s="39"/>
      <c r="K174" s="39"/>
      <c r="L174" s="43"/>
      <c r="M174" s="242"/>
      <c r="N174" s="243"/>
      <c r="O174" s="90"/>
      <c r="P174" s="90"/>
      <c r="Q174" s="90"/>
      <c r="R174" s="90"/>
      <c r="S174" s="90"/>
      <c r="T174" s="91"/>
      <c r="U174" s="37"/>
      <c r="V174" s="37"/>
      <c r="W174" s="37"/>
      <c r="X174" s="37"/>
      <c r="Y174" s="37"/>
      <c r="Z174" s="37"/>
      <c r="AA174" s="37"/>
      <c r="AB174" s="37"/>
      <c r="AC174" s="37"/>
      <c r="AD174" s="37"/>
      <c r="AE174" s="37"/>
      <c r="AT174" s="16" t="s">
        <v>191</v>
      </c>
      <c r="AU174" s="16" t="s">
        <v>86</v>
      </c>
    </row>
    <row r="175" spans="1:47" s="2" customFormat="1" ht="12">
      <c r="A175" s="37"/>
      <c r="B175" s="38"/>
      <c r="C175" s="39"/>
      <c r="D175" s="244" t="s">
        <v>193</v>
      </c>
      <c r="E175" s="39"/>
      <c r="F175" s="245" t="s">
        <v>263</v>
      </c>
      <c r="G175" s="39"/>
      <c r="H175" s="39"/>
      <c r="I175" s="241"/>
      <c r="J175" s="39"/>
      <c r="K175" s="39"/>
      <c r="L175" s="43"/>
      <c r="M175" s="242"/>
      <c r="N175" s="243"/>
      <c r="O175" s="90"/>
      <c r="P175" s="90"/>
      <c r="Q175" s="90"/>
      <c r="R175" s="90"/>
      <c r="S175" s="90"/>
      <c r="T175" s="91"/>
      <c r="U175" s="37"/>
      <c r="V175" s="37"/>
      <c r="W175" s="37"/>
      <c r="X175" s="37"/>
      <c r="Y175" s="37"/>
      <c r="Z175" s="37"/>
      <c r="AA175" s="37"/>
      <c r="AB175" s="37"/>
      <c r="AC175" s="37"/>
      <c r="AD175" s="37"/>
      <c r="AE175" s="37"/>
      <c r="AT175" s="16" t="s">
        <v>193</v>
      </c>
      <c r="AU175" s="16" t="s">
        <v>86</v>
      </c>
    </row>
    <row r="176" spans="1:47" s="2" customFormat="1" ht="12">
      <c r="A176" s="37"/>
      <c r="B176" s="38"/>
      <c r="C176" s="39"/>
      <c r="D176" s="239" t="s">
        <v>195</v>
      </c>
      <c r="E176" s="39"/>
      <c r="F176" s="246" t="s">
        <v>257</v>
      </c>
      <c r="G176" s="39"/>
      <c r="H176" s="39"/>
      <c r="I176" s="241"/>
      <c r="J176" s="39"/>
      <c r="K176" s="39"/>
      <c r="L176" s="43"/>
      <c r="M176" s="242"/>
      <c r="N176" s="243"/>
      <c r="O176" s="90"/>
      <c r="P176" s="90"/>
      <c r="Q176" s="90"/>
      <c r="R176" s="90"/>
      <c r="S176" s="90"/>
      <c r="T176" s="91"/>
      <c r="U176" s="37"/>
      <c r="V176" s="37"/>
      <c r="W176" s="37"/>
      <c r="X176" s="37"/>
      <c r="Y176" s="37"/>
      <c r="Z176" s="37"/>
      <c r="AA176" s="37"/>
      <c r="AB176" s="37"/>
      <c r="AC176" s="37"/>
      <c r="AD176" s="37"/>
      <c r="AE176" s="37"/>
      <c r="AT176" s="16" t="s">
        <v>195</v>
      </c>
      <c r="AU176" s="16" t="s">
        <v>86</v>
      </c>
    </row>
    <row r="177" spans="1:51" s="13" customFormat="1" ht="12">
      <c r="A177" s="13"/>
      <c r="B177" s="247"/>
      <c r="C177" s="248"/>
      <c r="D177" s="239" t="s">
        <v>197</v>
      </c>
      <c r="E177" s="249" t="s">
        <v>1</v>
      </c>
      <c r="F177" s="250" t="s">
        <v>264</v>
      </c>
      <c r="G177" s="248"/>
      <c r="H177" s="251">
        <v>4144.722</v>
      </c>
      <c r="I177" s="252"/>
      <c r="J177" s="248"/>
      <c r="K177" s="248"/>
      <c r="L177" s="253"/>
      <c r="M177" s="254"/>
      <c r="N177" s="255"/>
      <c r="O177" s="255"/>
      <c r="P177" s="255"/>
      <c r="Q177" s="255"/>
      <c r="R177" s="255"/>
      <c r="S177" s="255"/>
      <c r="T177" s="256"/>
      <c r="U177" s="13"/>
      <c r="V177" s="13"/>
      <c r="W177" s="13"/>
      <c r="X177" s="13"/>
      <c r="Y177" s="13"/>
      <c r="Z177" s="13"/>
      <c r="AA177" s="13"/>
      <c r="AB177" s="13"/>
      <c r="AC177" s="13"/>
      <c r="AD177" s="13"/>
      <c r="AE177" s="13"/>
      <c r="AT177" s="257" t="s">
        <v>197</v>
      </c>
      <c r="AU177" s="257" t="s">
        <v>86</v>
      </c>
      <c r="AV177" s="13" t="s">
        <v>86</v>
      </c>
      <c r="AW177" s="13" t="s">
        <v>32</v>
      </c>
      <c r="AX177" s="13" t="s">
        <v>84</v>
      </c>
      <c r="AY177" s="257" t="s">
        <v>183</v>
      </c>
    </row>
    <row r="178" spans="1:65" s="2" customFormat="1" ht="24.15" customHeight="1">
      <c r="A178" s="37"/>
      <c r="B178" s="38"/>
      <c r="C178" s="226" t="s">
        <v>265</v>
      </c>
      <c r="D178" s="226" t="s">
        <v>185</v>
      </c>
      <c r="E178" s="227" t="s">
        <v>266</v>
      </c>
      <c r="F178" s="228" t="s">
        <v>267</v>
      </c>
      <c r="G178" s="229" t="s">
        <v>126</v>
      </c>
      <c r="H178" s="230">
        <v>98.8</v>
      </c>
      <c r="I178" s="231"/>
      <c r="J178" s="232">
        <f>ROUND(I178*H178,2)</f>
        <v>0</v>
      </c>
      <c r="K178" s="228" t="s">
        <v>188</v>
      </c>
      <c r="L178" s="43"/>
      <c r="M178" s="233" t="s">
        <v>1</v>
      </c>
      <c r="N178" s="234" t="s">
        <v>41</v>
      </c>
      <c r="O178" s="90"/>
      <c r="P178" s="235">
        <f>O178*H178</f>
        <v>0</v>
      </c>
      <c r="Q178" s="235">
        <v>0</v>
      </c>
      <c r="R178" s="235">
        <f>Q178*H178</f>
        <v>0</v>
      </c>
      <c r="S178" s="235">
        <v>0</v>
      </c>
      <c r="T178" s="236">
        <f>S178*H178</f>
        <v>0</v>
      </c>
      <c r="U178" s="37"/>
      <c r="V178" s="37"/>
      <c r="W178" s="37"/>
      <c r="X178" s="37"/>
      <c r="Y178" s="37"/>
      <c r="Z178" s="37"/>
      <c r="AA178" s="37"/>
      <c r="AB178" s="37"/>
      <c r="AC178" s="37"/>
      <c r="AD178" s="37"/>
      <c r="AE178" s="37"/>
      <c r="AR178" s="237" t="s">
        <v>189</v>
      </c>
      <c r="AT178" s="237" t="s">
        <v>185</v>
      </c>
      <c r="AU178" s="237" t="s">
        <v>86</v>
      </c>
      <c r="AY178" s="16" t="s">
        <v>183</v>
      </c>
      <c r="BE178" s="238">
        <f>IF(N178="základní",J178,0)</f>
        <v>0</v>
      </c>
      <c r="BF178" s="238">
        <f>IF(N178="snížená",J178,0)</f>
        <v>0</v>
      </c>
      <c r="BG178" s="238">
        <f>IF(N178="zákl. přenesená",J178,0)</f>
        <v>0</v>
      </c>
      <c r="BH178" s="238">
        <f>IF(N178="sníž. přenesená",J178,0)</f>
        <v>0</v>
      </c>
      <c r="BI178" s="238">
        <f>IF(N178="nulová",J178,0)</f>
        <v>0</v>
      </c>
      <c r="BJ178" s="16" t="s">
        <v>84</v>
      </c>
      <c r="BK178" s="238">
        <f>ROUND(I178*H178,2)</f>
        <v>0</v>
      </c>
      <c r="BL178" s="16" t="s">
        <v>189</v>
      </c>
      <c r="BM178" s="237" t="s">
        <v>268</v>
      </c>
    </row>
    <row r="179" spans="1:47" s="2" customFormat="1" ht="12">
      <c r="A179" s="37"/>
      <c r="B179" s="38"/>
      <c r="C179" s="39"/>
      <c r="D179" s="239" t="s">
        <v>191</v>
      </c>
      <c r="E179" s="39"/>
      <c r="F179" s="240" t="s">
        <v>269</v>
      </c>
      <c r="G179" s="39"/>
      <c r="H179" s="39"/>
      <c r="I179" s="241"/>
      <c r="J179" s="39"/>
      <c r="K179" s="39"/>
      <c r="L179" s="43"/>
      <c r="M179" s="242"/>
      <c r="N179" s="243"/>
      <c r="O179" s="90"/>
      <c r="P179" s="90"/>
      <c r="Q179" s="90"/>
      <c r="R179" s="90"/>
      <c r="S179" s="90"/>
      <c r="T179" s="91"/>
      <c r="U179" s="37"/>
      <c r="V179" s="37"/>
      <c r="W179" s="37"/>
      <c r="X179" s="37"/>
      <c r="Y179" s="37"/>
      <c r="Z179" s="37"/>
      <c r="AA179" s="37"/>
      <c r="AB179" s="37"/>
      <c r="AC179" s="37"/>
      <c r="AD179" s="37"/>
      <c r="AE179" s="37"/>
      <c r="AT179" s="16" t="s">
        <v>191</v>
      </c>
      <c r="AU179" s="16" t="s">
        <v>86</v>
      </c>
    </row>
    <row r="180" spans="1:47" s="2" customFormat="1" ht="12">
      <c r="A180" s="37"/>
      <c r="B180" s="38"/>
      <c r="C180" s="39"/>
      <c r="D180" s="244" t="s">
        <v>193</v>
      </c>
      <c r="E180" s="39"/>
      <c r="F180" s="245" t="s">
        <v>270</v>
      </c>
      <c r="G180" s="39"/>
      <c r="H180" s="39"/>
      <c r="I180" s="241"/>
      <c r="J180" s="39"/>
      <c r="K180" s="39"/>
      <c r="L180" s="43"/>
      <c r="M180" s="242"/>
      <c r="N180" s="243"/>
      <c r="O180" s="90"/>
      <c r="P180" s="90"/>
      <c r="Q180" s="90"/>
      <c r="R180" s="90"/>
      <c r="S180" s="90"/>
      <c r="T180" s="91"/>
      <c r="U180" s="37"/>
      <c r="V180" s="37"/>
      <c r="W180" s="37"/>
      <c r="X180" s="37"/>
      <c r="Y180" s="37"/>
      <c r="Z180" s="37"/>
      <c r="AA180" s="37"/>
      <c r="AB180" s="37"/>
      <c r="AC180" s="37"/>
      <c r="AD180" s="37"/>
      <c r="AE180" s="37"/>
      <c r="AT180" s="16" t="s">
        <v>193</v>
      </c>
      <c r="AU180" s="16" t="s">
        <v>86</v>
      </c>
    </row>
    <row r="181" spans="1:47" s="2" customFormat="1" ht="12">
      <c r="A181" s="37"/>
      <c r="B181" s="38"/>
      <c r="C181" s="39"/>
      <c r="D181" s="239" t="s">
        <v>195</v>
      </c>
      <c r="E181" s="39"/>
      <c r="F181" s="246" t="s">
        <v>271</v>
      </c>
      <c r="G181" s="39"/>
      <c r="H181" s="39"/>
      <c r="I181" s="241"/>
      <c r="J181" s="39"/>
      <c r="K181" s="39"/>
      <c r="L181" s="43"/>
      <c r="M181" s="242"/>
      <c r="N181" s="243"/>
      <c r="O181" s="90"/>
      <c r="P181" s="90"/>
      <c r="Q181" s="90"/>
      <c r="R181" s="90"/>
      <c r="S181" s="90"/>
      <c r="T181" s="91"/>
      <c r="U181" s="37"/>
      <c r="V181" s="37"/>
      <c r="W181" s="37"/>
      <c r="X181" s="37"/>
      <c r="Y181" s="37"/>
      <c r="Z181" s="37"/>
      <c r="AA181" s="37"/>
      <c r="AB181" s="37"/>
      <c r="AC181" s="37"/>
      <c r="AD181" s="37"/>
      <c r="AE181" s="37"/>
      <c r="AT181" s="16" t="s">
        <v>195</v>
      </c>
      <c r="AU181" s="16" t="s">
        <v>86</v>
      </c>
    </row>
    <row r="182" spans="1:51" s="13" customFormat="1" ht="12">
      <c r="A182" s="13"/>
      <c r="B182" s="247"/>
      <c r="C182" s="248"/>
      <c r="D182" s="239" t="s">
        <v>197</v>
      </c>
      <c r="E182" s="249" t="s">
        <v>1</v>
      </c>
      <c r="F182" s="250" t="s">
        <v>272</v>
      </c>
      <c r="G182" s="248"/>
      <c r="H182" s="251">
        <v>98.8</v>
      </c>
      <c r="I182" s="252"/>
      <c r="J182" s="248"/>
      <c r="K182" s="248"/>
      <c r="L182" s="253"/>
      <c r="M182" s="254"/>
      <c r="N182" s="255"/>
      <c r="O182" s="255"/>
      <c r="P182" s="255"/>
      <c r="Q182" s="255"/>
      <c r="R182" s="255"/>
      <c r="S182" s="255"/>
      <c r="T182" s="256"/>
      <c r="U182" s="13"/>
      <c r="V182" s="13"/>
      <c r="W182" s="13"/>
      <c r="X182" s="13"/>
      <c r="Y182" s="13"/>
      <c r="Z182" s="13"/>
      <c r="AA182" s="13"/>
      <c r="AB182" s="13"/>
      <c r="AC182" s="13"/>
      <c r="AD182" s="13"/>
      <c r="AE182" s="13"/>
      <c r="AT182" s="257" t="s">
        <v>197</v>
      </c>
      <c r="AU182" s="257" t="s">
        <v>86</v>
      </c>
      <c r="AV182" s="13" t="s">
        <v>86</v>
      </c>
      <c r="AW182" s="13" t="s">
        <v>32</v>
      </c>
      <c r="AX182" s="13" t="s">
        <v>76</v>
      </c>
      <c r="AY182" s="257" t="s">
        <v>183</v>
      </c>
    </row>
    <row r="183" spans="1:51" s="14" customFormat="1" ht="12">
      <c r="A183" s="14"/>
      <c r="B183" s="258"/>
      <c r="C183" s="259"/>
      <c r="D183" s="239" t="s">
        <v>197</v>
      </c>
      <c r="E183" s="260" t="s">
        <v>128</v>
      </c>
      <c r="F183" s="261" t="s">
        <v>202</v>
      </c>
      <c r="G183" s="259"/>
      <c r="H183" s="262">
        <v>98.8</v>
      </c>
      <c r="I183" s="263"/>
      <c r="J183" s="259"/>
      <c r="K183" s="259"/>
      <c r="L183" s="264"/>
      <c r="M183" s="265"/>
      <c r="N183" s="266"/>
      <c r="O183" s="266"/>
      <c r="P183" s="266"/>
      <c r="Q183" s="266"/>
      <c r="R183" s="266"/>
      <c r="S183" s="266"/>
      <c r="T183" s="267"/>
      <c r="U183" s="14"/>
      <c r="V183" s="14"/>
      <c r="W183" s="14"/>
      <c r="X183" s="14"/>
      <c r="Y183" s="14"/>
      <c r="Z183" s="14"/>
      <c r="AA183" s="14"/>
      <c r="AB183" s="14"/>
      <c r="AC183" s="14"/>
      <c r="AD183" s="14"/>
      <c r="AE183" s="14"/>
      <c r="AT183" s="268" t="s">
        <v>197</v>
      </c>
      <c r="AU183" s="268" t="s">
        <v>86</v>
      </c>
      <c r="AV183" s="14" t="s">
        <v>189</v>
      </c>
      <c r="AW183" s="14" t="s">
        <v>32</v>
      </c>
      <c r="AX183" s="14" t="s">
        <v>84</v>
      </c>
      <c r="AY183" s="268" t="s">
        <v>183</v>
      </c>
    </row>
    <row r="184" spans="1:65" s="2" customFormat="1" ht="24.15" customHeight="1">
      <c r="A184" s="37"/>
      <c r="B184" s="38"/>
      <c r="C184" s="226" t="s">
        <v>273</v>
      </c>
      <c r="D184" s="226" t="s">
        <v>185</v>
      </c>
      <c r="E184" s="227" t="s">
        <v>274</v>
      </c>
      <c r="F184" s="228" t="s">
        <v>275</v>
      </c>
      <c r="G184" s="229" t="s">
        <v>126</v>
      </c>
      <c r="H184" s="230">
        <v>74.646</v>
      </c>
      <c r="I184" s="231"/>
      <c r="J184" s="232">
        <f>ROUND(I184*H184,2)</f>
        <v>0</v>
      </c>
      <c r="K184" s="228" t="s">
        <v>188</v>
      </c>
      <c r="L184" s="43"/>
      <c r="M184" s="233" t="s">
        <v>1</v>
      </c>
      <c r="N184" s="234" t="s">
        <v>41</v>
      </c>
      <c r="O184" s="90"/>
      <c r="P184" s="235">
        <f>O184*H184</f>
        <v>0</v>
      </c>
      <c r="Q184" s="235">
        <v>0</v>
      </c>
      <c r="R184" s="235">
        <f>Q184*H184</f>
        <v>0</v>
      </c>
      <c r="S184" s="235">
        <v>0</v>
      </c>
      <c r="T184" s="236">
        <f>S184*H184</f>
        <v>0</v>
      </c>
      <c r="U184" s="37"/>
      <c r="V184" s="37"/>
      <c r="W184" s="37"/>
      <c r="X184" s="37"/>
      <c r="Y184" s="37"/>
      <c r="Z184" s="37"/>
      <c r="AA184" s="37"/>
      <c r="AB184" s="37"/>
      <c r="AC184" s="37"/>
      <c r="AD184" s="37"/>
      <c r="AE184" s="37"/>
      <c r="AR184" s="237" t="s">
        <v>189</v>
      </c>
      <c r="AT184" s="237" t="s">
        <v>185</v>
      </c>
      <c r="AU184" s="237" t="s">
        <v>86</v>
      </c>
      <c r="AY184" s="16" t="s">
        <v>183</v>
      </c>
      <c r="BE184" s="238">
        <f>IF(N184="základní",J184,0)</f>
        <v>0</v>
      </c>
      <c r="BF184" s="238">
        <f>IF(N184="snížená",J184,0)</f>
        <v>0</v>
      </c>
      <c r="BG184" s="238">
        <f>IF(N184="zákl. přenesená",J184,0)</f>
        <v>0</v>
      </c>
      <c r="BH184" s="238">
        <f>IF(N184="sníž. přenesená",J184,0)</f>
        <v>0</v>
      </c>
      <c r="BI184" s="238">
        <f>IF(N184="nulová",J184,0)</f>
        <v>0</v>
      </c>
      <c r="BJ184" s="16" t="s">
        <v>84</v>
      </c>
      <c r="BK184" s="238">
        <f>ROUND(I184*H184,2)</f>
        <v>0</v>
      </c>
      <c r="BL184" s="16" t="s">
        <v>189</v>
      </c>
      <c r="BM184" s="237" t="s">
        <v>276</v>
      </c>
    </row>
    <row r="185" spans="1:47" s="2" customFormat="1" ht="12">
      <c r="A185" s="37"/>
      <c r="B185" s="38"/>
      <c r="C185" s="39"/>
      <c r="D185" s="239" t="s">
        <v>191</v>
      </c>
      <c r="E185" s="39"/>
      <c r="F185" s="240" t="s">
        <v>277</v>
      </c>
      <c r="G185" s="39"/>
      <c r="H185" s="39"/>
      <c r="I185" s="241"/>
      <c r="J185" s="39"/>
      <c r="K185" s="39"/>
      <c r="L185" s="43"/>
      <c r="M185" s="242"/>
      <c r="N185" s="243"/>
      <c r="O185" s="90"/>
      <c r="P185" s="90"/>
      <c r="Q185" s="90"/>
      <c r="R185" s="90"/>
      <c r="S185" s="90"/>
      <c r="T185" s="91"/>
      <c r="U185" s="37"/>
      <c r="V185" s="37"/>
      <c r="W185" s="37"/>
      <c r="X185" s="37"/>
      <c r="Y185" s="37"/>
      <c r="Z185" s="37"/>
      <c r="AA185" s="37"/>
      <c r="AB185" s="37"/>
      <c r="AC185" s="37"/>
      <c r="AD185" s="37"/>
      <c r="AE185" s="37"/>
      <c r="AT185" s="16" t="s">
        <v>191</v>
      </c>
      <c r="AU185" s="16" t="s">
        <v>86</v>
      </c>
    </row>
    <row r="186" spans="1:47" s="2" customFormat="1" ht="12">
      <c r="A186" s="37"/>
      <c r="B186" s="38"/>
      <c r="C186" s="39"/>
      <c r="D186" s="244" t="s">
        <v>193</v>
      </c>
      <c r="E186" s="39"/>
      <c r="F186" s="245" t="s">
        <v>278</v>
      </c>
      <c r="G186" s="39"/>
      <c r="H186" s="39"/>
      <c r="I186" s="241"/>
      <c r="J186" s="39"/>
      <c r="K186" s="39"/>
      <c r="L186" s="43"/>
      <c r="M186" s="242"/>
      <c r="N186" s="243"/>
      <c r="O186" s="90"/>
      <c r="P186" s="90"/>
      <c r="Q186" s="90"/>
      <c r="R186" s="90"/>
      <c r="S186" s="90"/>
      <c r="T186" s="91"/>
      <c r="U186" s="37"/>
      <c r="V186" s="37"/>
      <c r="W186" s="37"/>
      <c r="X186" s="37"/>
      <c r="Y186" s="37"/>
      <c r="Z186" s="37"/>
      <c r="AA186" s="37"/>
      <c r="AB186" s="37"/>
      <c r="AC186" s="37"/>
      <c r="AD186" s="37"/>
      <c r="AE186" s="37"/>
      <c r="AT186" s="16" t="s">
        <v>193</v>
      </c>
      <c r="AU186" s="16" t="s">
        <v>86</v>
      </c>
    </row>
    <row r="187" spans="1:47" s="2" customFormat="1" ht="12">
      <c r="A187" s="37"/>
      <c r="B187" s="38"/>
      <c r="C187" s="39"/>
      <c r="D187" s="239" t="s">
        <v>195</v>
      </c>
      <c r="E187" s="39"/>
      <c r="F187" s="246" t="s">
        <v>279</v>
      </c>
      <c r="G187" s="39"/>
      <c r="H187" s="39"/>
      <c r="I187" s="241"/>
      <c r="J187" s="39"/>
      <c r="K187" s="39"/>
      <c r="L187" s="43"/>
      <c r="M187" s="242"/>
      <c r="N187" s="243"/>
      <c r="O187" s="90"/>
      <c r="P187" s="90"/>
      <c r="Q187" s="90"/>
      <c r="R187" s="90"/>
      <c r="S187" s="90"/>
      <c r="T187" s="91"/>
      <c r="U187" s="37"/>
      <c r="V187" s="37"/>
      <c r="W187" s="37"/>
      <c r="X187" s="37"/>
      <c r="Y187" s="37"/>
      <c r="Z187" s="37"/>
      <c r="AA187" s="37"/>
      <c r="AB187" s="37"/>
      <c r="AC187" s="37"/>
      <c r="AD187" s="37"/>
      <c r="AE187" s="37"/>
      <c r="AT187" s="16" t="s">
        <v>195</v>
      </c>
      <c r="AU187" s="16" t="s">
        <v>86</v>
      </c>
    </row>
    <row r="188" spans="1:51" s="13" customFormat="1" ht="12">
      <c r="A188" s="13"/>
      <c r="B188" s="247"/>
      <c r="C188" s="248"/>
      <c r="D188" s="239" t="s">
        <v>197</v>
      </c>
      <c r="E188" s="249" t="s">
        <v>1</v>
      </c>
      <c r="F188" s="250" t="s">
        <v>280</v>
      </c>
      <c r="G188" s="248"/>
      <c r="H188" s="251">
        <v>74.646</v>
      </c>
      <c r="I188" s="252"/>
      <c r="J188" s="248"/>
      <c r="K188" s="248"/>
      <c r="L188" s="253"/>
      <c r="M188" s="254"/>
      <c r="N188" s="255"/>
      <c r="O188" s="255"/>
      <c r="P188" s="255"/>
      <c r="Q188" s="255"/>
      <c r="R188" s="255"/>
      <c r="S188" s="255"/>
      <c r="T188" s="256"/>
      <c r="U188" s="13"/>
      <c r="V188" s="13"/>
      <c r="W188" s="13"/>
      <c r="X188" s="13"/>
      <c r="Y188" s="13"/>
      <c r="Z188" s="13"/>
      <c r="AA188" s="13"/>
      <c r="AB188" s="13"/>
      <c r="AC188" s="13"/>
      <c r="AD188" s="13"/>
      <c r="AE188" s="13"/>
      <c r="AT188" s="257" t="s">
        <v>197</v>
      </c>
      <c r="AU188" s="257" t="s">
        <v>86</v>
      </c>
      <c r="AV188" s="13" t="s">
        <v>86</v>
      </c>
      <c r="AW188" s="13" t="s">
        <v>32</v>
      </c>
      <c r="AX188" s="13" t="s">
        <v>76</v>
      </c>
      <c r="AY188" s="257" t="s">
        <v>183</v>
      </c>
    </row>
    <row r="189" spans="1:51" s="14" customFormat="1" ht="12">
      <c r="A189" s="14"/>
      <c r="B189" s="258"/>
      <c r="C189" s="259"/>
      <c r="D189" s="239" t="s">
        <v>197</v>
      </c>
      <c r="E189" s="260" t="s">
        <v>156</v>
      </c>
      <c r="F189" s="261" t="s">
        <v>202</v>
      </c>
      <c r="G189" s="259"/>
      <c r="H189" s="262">
        <v>74.646</v>
      </c>
      <c r="I189" s="263"/>
      <c r="J189" s="259"/>
      <c r="K189" s="259"/>
      <c r="L189" s="264"/>
      <c r="M189" s="265"/>
      <c r="N189" s="266"/>
      <c r="O189" s="266"/>
      <c r="P189" s="266"/>
      <c r="Q189" s="266"/>
      <c r="R189" s="266"/>
      <c r="S189" s="266"/>
      <c r="T189" s="267"/>
      <c r="U189" s="14"/>
      <c r="V189" s="14"/>
      <c r="W189" s="14"/>
      <c r="X189" s="14"/>
      <c r="Y189" s="14"/>
      <c r="Z189" s="14"/>
      <c r="AA189" s="14"/>
      <c r="AB189" s="14"/>
      <c r="AC189" s="14"/>
      <c r="AD189" s="14"/>
      <c r="AE189" s="14"/>
      <c r="AT189" s="268" t="s">
        <v>197</v>
      </c>
      <c r="AU189" s="268" t="s">
        <v>86</v>
      </c>
      <c r="AV189" s="14" t="s">
        <v>189</v>
      </c>
      <c r="AW189" s="14" t="s">
        <v>32</v>
      </c>
      <c r="AX189" s="14" t="s">
        <v>84</v>
      </c>
      <c r="AY189" s="268" t="s">
        <v>183</v>
      </c>
    </row>
    <row r="190" spans="1:65" s="2" customFormat="1" ht="24.15" customHeight="1">
      <c r="A190" s="37"/>
      <c r="B190" s="38"/>
      <c r="C190" s="226" t="s">
        <v>281</v>
      </c>
      <c r="D190" s="226" t="s">
        <v>185</v>
      </c>
      <c r="E190" s="227" t="s">
        <v>282</v>
      </c>
      <c r="F190" s="228" t="s">
        <v>283</v>
      </c>
      <c r="G190" s="229" t="s">
        <v>137</v>
      </c>
      <c r="H190" s="230">
        <v>77700</v>
      </c>
      <c r="I190" s="231"/>
      <c r="J190" s="232">
        <f>ROUND(I190*H190,2)</f>
        <v>0</v>
      </c>
      <c r="K190" s="228" t="s">
        <v>188</v>
      </c>
      <c r="L190" s="43"/>
      <c r="M190" s="233" t="s">
        <v>1</v>
      </c>
      <c r="N190" s="234" t="s">
        <v>41</v>
      </c>
      <c r="O190" s="90"/>
      <c r="P190" s="235">
        <f>O190*H190</f>
        <v>0</v>
      </c>
      <c r="Q190" s="235">
        <v>0</v>
      </c>
      <c r="R190" s="235">
        <f>Q190*H190</f>
        <v>0</v>
      </c>
      <c r="S190" s="235">
        <v>0</v>
      </c>
      <c r="T190" s="236">
        <f>S190*H190</f>
        <v>0</v>
      </c>
      <c r="U190" s="37"/>
      <c r="V190" s="37"/>
      <c r="W190" s="37"/>
      <c r="X190" s="37"/>
      <c r="Y190" s="37"/>
      <c r="Z190" s="37"/>
      <c r="AA190" s="37"/>
      <c r="AB190" s="37"/>
      <c r="AC190" s="37"/>
      <c r="AD190" s="37"/>
      <c r="AE190" s="37"/>
      <c r="AR190" s="237" t="s">
        <v>189</v>
      </c>
      <c r="AT190" s="237" t="s">
        <v>185</v>
      </c>
      <c r="AU190" s="237" t="s">
        <v>86</v>
      </c>
      <c r="AY190" s="16" t="s">
        <v>183</v>
      </c>
      <c r="BE190" s="238">
        <f>IF(N190="základní",J190,0)</f>
        <v>0</v>
      </c>
      <c r="BF190" s="238">
        <f>IF(N190="snížená",J190,0)</f>
        <v>0</v>
      </c>
      <c r="BG190" s="238">
        <f>IF(N190="zákl. přenesená",J190,0)</f>
        <v>0</v>
      </c>
      <c r="BH190" s="238">
        <f>IF(N190="sníž. přenesená",J190,0)</f>
        <v>0</v>
      </c>
      <c r="BI190" s="238">
        <f>IF(N190="nulová",J190,0)</f>
        <v>0</v>
      </c>
      <c r="BJ190" s="16" t="s">
        <v>84</v>
      </c>
      <c r="BK190" s="238">
        <f>ROUND(I190*H190,2)</f>
        <v>0</v>
      </c>
      <c r="BL190" s="16" t="s">
        <v>189</v>
      </c>
      <c r="BM190" s="237" t="s">
        <v>284</v>
      </c>
    </row>
    <row r="191" spans="1:47" s="2" customFormat="1" ht="12">
      <c r="A191" s="37"/>
      <c r="B191" s="38"/>
      <c r="C191" s="39"/>
      <c r="D191" s="239" t="s">
        <v>191</v>
      </c>
      <c r="E191" s="39"/>
      <c r="F191" s="240" t="s">
        <v>285</v>
      </c>
      <c r="G191" s="39"/>
      <c r="H191" s="39"/>
      <c r="I191" s="241"/>
      <c r="J191" s="39"/>
      <c r="K191" s="39"/>
      <c r="L191" s="43"/>
      <c r="M191" s="242"/>
      <c r="N191" s="243"/>
      <c r="O191" s="90"/>
      <c r="P191" s="90"/>
      <c r="Q191" s="90"/>
      <c r="R191" s="90"/>
      <c r="S191" s="90"/>
      <c r="T191" s="91"/>
      <c r="U191" s="37"/>
      <c r="V191" s="37"/>
      <c r="W191" s="37"/>
      <c r="X191" s="37"/>
      <c r="Y191" s="37"/>
      <c r="Z191" s="37"/>
      <c r="AA191" s="37"/>
      <c r="AB191" s="37"/>
      <c r="AC191" s="37"/>
      <c r="AD191" s="37"/>
      <c r="AE191" s="37"/>
      <c r="AT191" s="16" t="s">
        <v>191</v>
      </c>
      <c r="AU191" s="16" t="s">
        <v>86</v>
      </c>
    </row>
    <row r="192" spans="1:47" s="2" customFormat="1" ht="12">
      <c r="A192" s="37"/>
      <c r="B192" s="38"/>
      <c r="C192" s="39"/>
      <c r="D192" s="244" t="s">
        <v>193</v>
      </c>
      <c r="E192" s="39"/>
      <c r="F192" s="245" t="s">
        <v>286</v>
      </c>
      <c r="G192" s="39"/>
      <c r="H192" s="39"/>
      <c r="I192" s="241"/>
      <c r="J192" s="39"/>
      <c r="K192" s="39"/>
      <c r="L192" s="43"/>
      <c r="M192" s="242"/>
      <c r="N192" s="243"/>
      <c r="O192" s="90"/>
      <c r="P192" s="90"/>
      <c r="Q192" s="90"/>
      <c r="R192" s="90"/>
      <c r="S192" s="90"/>
      <c r="T192" s="91"/>
      <c r="U192" s="37"/>
      <c r="V192" s="37"/>
      <c r="W192" s="37"/>
      <c r="X192" s="37"/>
      <c r="Y192" s="37"/>
      <c r="Z192" s="37"/>
      <c r="AA192" s="37"/>
      <c r="AB192" s="37"/>
      <c r="AC192" s="37"/>
      <c r="AD192" s="37"/>
      <c r="AE192" s="37"/>
      <c r="AT192" s="16" t="s">
        <v>193</v>
      </c>
      <c r="AU192" s="16" t="s">
        <v>86</v>
      </c>
    </row>
    <row r="193" spans="1:51" s="13" customFormat="1" ht="12">
      <c r="A193" s="13"/>
      <c r="B193" s="247"/>
      <c r="C193" s="248"/>
      <c r="D193" s="239" t="s">
        <v>197</v>
      </c>
      <c r="E193" s="249" t="s">
        <v>1</v>
      </c>
      <c r="F193" s="250" t="s">
        <v>287</v>
      </c>
      <c r="G193" s="248"/>
      <c r="H193" s="251">
        <v>77700</v>
      </c>
      <c r="I193" s="252"/>
      <c r="J193" s="248"/>
      <c r="K193" s="248"/>
      <c r="L193" s="253"/>
      <c r="M193" s="254"/>
      <c r="N193" s="255"/>
      <c r="O193" s="255"/>
      <c r="P193" s="255"/>
      <c r="Q193" s="255"/>
      <c r="R193" s="255"/>
      <c r="S193" s="255"/>
      <c r="T193" s="256"/>
      <c r="U193" s="13"/>
      <c r="V193" s="13"/>
      <c r="W193" s="13"/>
      <c r="X193" s="13"/>
      <c r="Y193" s="13"/>
      <c r="Z193" s="13"/>
      <c r="AA193" s="13"/>
      <c r="AB193" s="13"/>
      <c r="AC193" s="13"/>
      <c r="AD193" s="13"/>
      <c r="AE193" s="13"/>
      <c r="AT193" s="257" t="s">
        <v>197</v>
      </c>
      <c r="AU193" s="257" t="s">
        <v>86</v>
      </c>
      <c r="AV193" s="13" t="s">
        <v>86</v>
      </c>
      <c r="AW193" s="13" t="s">
        <v>32</v>
      </c>
      <c r="AX193" s="13" t="s">
        <v>84</v>
      </c>
      <c r="AY193" s="257" t="s">
        <v>183</v>
      </c>
    </row>
    <row r="194" spans="1:65" s="2" customFormat="1" ht="33" customHeight="1">
      <c r="A194" s="37"/>
      <c r="B194" s="38"/>
      <c r="C194" s="226" t="s">
        <v>288</v>
      </c>
      <c r="D194" s="226" t="s">
        <v>185</v>
      </c>
      <c r="E194" s="227" t="s">
        <v>289</v>
      </c>
      <c r="F194" s="228" t="s">
        <v>290</v>
      </c>
      <c r="G194" s="229" t="s">
        <v>137</v>
      </c>
      <c r="H194" s="230">
        <v>8100</v>
      </c>
      <c r="I194" s="231"/>
      <c r="J194" s="232">
        <f>ROUND(I194*H194,2)</f>
        <v>0</v>
      </c>
      <c r="K194" s="228" t="s">
        <v>188</v>
      </c>
      <c r="L194" s="43"/>
      <c r="M194" s="233" t="s">
        <v>1</v>
      </c>
      <c r="N194" s="234" t="s">
        <v>41</v>
      </c>
      <c r="O194" s="90"/>
      <c r="P194" s="235">
        <f>O194*H194</f>
        <v>0</v>
      </c>
      <c r="Q194" s="235">
        <v>0</v>
      </c>
      <c r="R194" s="235">
        <f>Q194*H194</f>
        <v>0</v>
      </c>
      <c r="S194" s="235">
        <v>0</v>
      </c>
      <c r="T194" s="236">
        <f>S194*H194</f>
        <v>0</v>
      </c>
      <c r="U194" s="37"/>
      <c r="V194" s="37"/>
      <c r="W194" s="37"/>
      <c r="X194" s="37"/>
      <c r="Y194" s="37"/>
      <c r="Z194" s="37"/>
      <c r="AA194" s="37"/>
      <c r="AB194" s="37"/>
      <c r="AC194" s="37"/>
      <c r="AD194" s="37"/>
      <c r="AE194" s="37"/>
      <c r="AR194" s="237" t="s">
        <v>189</v>
      </c>
      <c r="AT194" s="237" t="s">
        <v>185</v>
      </c>
      <c r="AU194" s="237" t="s">
        <v>86</v>
      </c>
      <c r="AY194" s="16" t="s">
        <v>183</v>
      </c>
      <c r="BE194" s="238">
        <f>IF(N194="základní",J194,0)</f>
        <v>0</v>
      </c>
      <c r="BF194" s="238">
        <f>IF(N194="snížená",J194,0)</f>
        <v>0</v>
      </c>
      <c r="BG194" s="238">
        <f>IF(N194="zákl. přenesená",J194,0)</f>
        <v>0</v>
      </c>
      <c r="BH194" s="238">
        <f>IF(N194="sníž. přenesená",J194,0)</f>
        <v>0</v>
      </c>
      <c r="BI194" s="238">
        <f>IF(N194="nulová",J194,0)</f>
        <v>0</v>
      </c>
      <c r="BJ194" s="16" t="s">
        <v>84</v>
      </c>
      <c r="BK194" s="238">
        <f>ROUND(I194*H194,2)</f>
        <v>0</v>
      </c>
      <c r="BL194" s="16" t="s">
        <v>189</v>
      </c>
      <c r="BM194" s="237" t="s">
        <v>291</v>
      </c>
    </row>
    <row r="195" spans="1:47" s="2" customFormat="1" ht="12">
      <c r="A195" s="37"/>
      <c r="B195" s="38"/>
      <c r="C195" s="39"/>
      <c r="D195" s="239" t="s">
        <v>191</v>
      </c>
      <c r="E195" s="39"/>
      <c r="F195" s="240" t="s">
        <v>292</v>
      </c>
      <c r="G195" s="39"/>
      <c r="H195" s="39"/>
      <c r="I195" s="241"/>
      <c r="J195" s="39"/>
      <c r="K195" s="39"/>
      <c r="L195" s="43"/>
      <c r="M195" s="242"/>
      <c r="N195" s="243"/>
      <c r="O195" s="90"/>
      <c r="P195" s="90"/>
      <c r="Q195" s="90"/>
      <c r="R195" s="90"/>
      <c r="S195" s="90"/>
      <c r="T195" s="91"/>
      <c r="U195" s="37"/>
      <c r="V195" s="37"/>
      <c r="W195" s="37"/>
      <c r="X195" s="37"/>
      <c r="Y195" s="37"/>
      <c r="Z195" s="37"/>
      <c r="AA195" s="37"/>
      <c r="AB195" s="37"/>
      <c r="AC195" s="37"/>
      <c r="AD195" s="37"/>
      <c r="AE195" s="37"/>
      <c r="AT195" s="16" t="s">
        <v>191</v>
      </c>
      <c r="AU195" s="16" t="s">
        <v>86</v>
      </c>
    </row>
    <row r="196" spans="1:47" s="2" customFormat="1" ht="12">
      <c r="A196" s="37"/>
      <c r="B196" s="38"/>
      <c r="C196" s="39"/>
      <c r="D196" s="244" t="s">
        <v>193</v>
      </c>
      <c r="E196" s="39"/>
      <c r="F196" s="245" t="s">
        <v>293</v>
      </c>
      <c r="G196" s="39"/>
      <c r="H196" s="39"/>
      <c r="I196" s="241"/>
      <c r="J196" s="39"/>
      <c r="K196" s="39"/>
      <c r="L196" s="43"/>
      <c r="M196" s="242"/>
      <c r="N196" s="243"/>
      <c r="O196" s="90"/>
      <c r="P196" s="90"/>
      <c r="Q196" s="90"/>
      <c r="R196" s="90"/>
      <c r="S196" s="90"/>
      <c r="T196" s="91"/>
      <c r="U196" s="37"/>
      <c r="V196" s="37"/>
      <c r="W196" s="37"/>
      <c r="X196" s="37"/>
      <c r="Y196" s="37"/>
      <c r="Z196" s="37"/>
      <c r="AA196" s="37"/>
      <c r="AB196" s="37"/>
      <c r="AC196" s="37"/>
      <c r="AD196" s="37"/>
      <c r="AE196" s="37"/>
      <c r="AT196" s="16" t="s">
        <v>193</v>
      </c>
      <c r="AU196" s="16" t="s">
        <v>86</v>
      </c>
    </row>
    <row r="197" spans="1:47" s="2" customFormat="1" ht="12">
      <c r="A197" s="37"/>
      <c r="B197" s="38"/>
      <c r="C197" s="39"/>
      <c r="D197" s="239" t="s">
        <v>195</v>
      </c>
      <c r="E197" s="39"/>
      <c r="F197" s="246" t="s">
        <v>294</v>
      </c>
      <c r="G197" s="39"/>
      <c r="H197" s="39"/>
      <c r="I197" s="241"/>
      <c r="J197" s="39"/>
      <c r="K197" s="39"/>
      <c r="L197" s="43"/>
      <c r="M197" s="242"/>
      <c r="N197" s="243"/>
      <c r="O197" s="90"/>
      <c r="P197" s="90"/>
      <c r="Q197" s="90"/>
      <c r="R197" s="90"/>
      <c r="S197" s="90"/>
      <c r="T197" s="91"/>
      <c r="U197" s="37"/>
      <c r="V197" s="37"/>
      <c r="W197" s="37"/>
      <c r="X197" s="37"/>
      <c r="Y197" s="37"/>
      <c r="Z197" s="37"/>
      <c r="AA197" s="37"/>
      <c r="AB197" s="37"/>
      <c r="AC197" s="37"/>
      <c r="AD197" s="37"/>
      <c r="AE197" s="37"/>
      <c r="AT197" s="16" t="s">
        <v>195</v>
      </c>
      <c r="AU197" s="16" t="s">
        <v>86</v>
      </c>
    </row>
    <row r="198" spans="1:51" s="13" customFormat="1" ht="12">
      <c r="A198" s="13"/>
      <c r="B198" s="247"/>
      <c r="C198" s="248"/>
      <c r="D198" s="239" t="s">
        <v>197</v>
      </c>
      <c r="E198" s="249" t="s">
        <v>135</v>
      </c>
      <c r="F198" s="250" t="s">
        <v>295</v>
      </c>
      <c r="G198" s="248"/>
      <c r="H198" s="251">
        <v>8100</v>
      </c>
      <c r="I198" s="252"/>
      <c r="J198" s="248"/>
      <c r="K198" s="248"/>
      <c r="L198" s="253"/>
      <c r="M198" s="254"/>
      <c r="N198" s="255"/>
      <c r="O198" s="255"/>
      <c r="P198" s="255"/>
      <c r="Q198" s="255"/>
      <c r="R198" s="255"/>
      <c r="S198" s="255"/>
      <c r="T198" s="256"/>
      <c r="U198" s="13"/>
      <c r="V198" s="13"/>
      <c r="W198" s="13"/>
      <c r="X198" s="13"/>
      <c r="Y198" s="13"/>
      <c r="Z198" s="13"/>
      <c r="AA198" s="13"/>
      <c r="AB198" s="13"/>
      <c r="AC198" s="13"/>
      <c r="AD198" s="13"/>
      <c r="AE198" s="13"/>
      <c r="AT198" s="257" t="s">
        <v>197</v>
      </c>
      <c r="AU198" s="257" t="s">
        <v>86</v>
      </c>
      <c r="AV198" s="13" t="s">
        <v>86</v>
      </c>
      <c r="AW198" s="13" t="s">
        <v>32</v>
      </c>
      <c r="AX198" s="13" t="s">
        <v>84</v>
      </c>
      <c r="AY198" s="257" t="s">
        <v>183</v>
      </c>
    </row>
    <row r="199" spans="1:65" s="2" customFormat="1" ht="24.15" customHeight="1">
      <c r="A199" s="37"/>
      <c r="B199" s="38"/>
      <c r="C199" s="226" t="s">
        <v>296</v>
      </c>
      <c r="D199" s="226" t="s">
        <v>185</v>
      </c>
      <c r="E199" s="227" t="s">
        <v>297</v>
      </c>
      <c r="F199" s="228" t="s">
        <v>298</v>
      </c>
      <c r="G199" s="229" t="s">
        <v>137</v>
      </c>
      <c r="H199" s="230">
        <v>13200</v>
      </c>
      <c r="I199" s="231"/>
      <c r="J199" s="232">
        <f>ROUND(I199*H199,2)</f>
        <v>0</v>
      </c>
      <c r="K199" s="228" t="s">
        <v>188</v>
      </c>
      <c r="L199" s="43"/>
      <c r="M199" s="233" t="s">
        <v>1</v>
      </c>
      <c r="N199" s="234" t="s">
        <v>41</v>
      </c>
      <c r="O199" s="90"/>
      <c r="P199" s="235">
        <f>O199*H199</f>
        <v>0</v>
      </c>
      <c r="Q199" s="235">
        <v>0</v>
      </c>
      <c r="R199" s="235">
        <f>Q199*H199</f>
        <v>0</v>
      </c>
      <c r="S199" s="235">
        <v>0</v>
      </c>
      <c r="T199" s="236">
        <f>S199*H199</f>
        <v>0</v>
      </c>
      <c r="U199" s="37"/>
      <c r="V199" s="37"/>
      <c r="W199" s="37"/>
      <c r="X199" s="37"/>
      <c r="Y199" s="37"/>
      <c r="Z199" s="37"/>
      <c r="AA199" s="37"/>
      <c r="AB199" s="37"/>
      <c r="AC199" s="37"/>
      <c r="AD199" s="37"/>
      <c r="AE199" s="37"/>
      <c r="AR199" s="237" t="s">
        <v>189</v>
      </c>
      <c r="AT199" s="237" t="s">
        <v>185</v>
      </c>
      <c r="AU199" s="237" t="s">
        <v>86</v>
      </c>
      <c r="AY199" s="16" t="s">
        <v>183</v>
      </c>
      <c r="BE199" s="238">
        <f>IF(N199="základní",J199,0)</f>
        <v>0</v>
      </c>
      <c r="BF199" s="238">
        <f>IF(N199="snížená",J199,0)</f>
        <v>0</v>
      </c>
      <c r="BG199" s="238">
        <f>IF(N199="zákl. přenesená",J199,0)</f>
        <v>0</v>
      </c>
      <c r="BH199" s="238">
        <f>IF(N199="sníž. přenesená",J199,0)</f>
        <v>0</v>
      </c>
      <c r="BI199" s="238">
        <f>IF(N199="nulová",J199,0)</f>
        <v>0</v>
      </c>
      <c r="BJ199" s="16" t="s">
        <v>84</v>
      </c>
      <c r="BK199" s="238">
        <f>ROUND(I199*H199,2)</f>
        <v>0</v>
      </c>
      <c r="BL199" s="16" t="s">
        <v>189</v>
      </c>
      <c r="BM199" s="237" t="s">
        <v>299</v>
      </c>
    </row>
    <row r="200" spans="1:47" s="2" customFormat="1" ht="12">
      <c r="A200" s="37"/>
      <c r="B200" s="38"/>
      <c r="C200" s="39"/>
      <c r="D200" s="239" t="s">
        <v>191</v>
      </c>
      <c r="E200" s="39"/>
      <c r="F200" s="240" t="s">
        <v>300</v>
      </c>
      <c r="G200" s="39"/>
      <c r="H200" s="39"/>
      <c r="I200" s="241"/>
      <c r="J200" s="39"/>
      <c r="K200" s="39"/>
      <c r="L200" s="43"/>
      <c r="M200" s="242"/>
      <c r="N200" s="243"/>
      <c r="O200" s="90"/>
      <c r="P200" s="90"/>
      <c r="Q200" s="90"/>
      <c r="R200" s="90"/>
      <c r="S200" s="90"/>
      <c r="T200" s="91"/>
      <c r="U200" s="37"/>
      <c r="V200" s="37"/>
      <c r="W200" s="37"/>
      <c r="X200" s="37"/>
      <c r="Y200" s="37"/>
      <c r="Z200" s="37"/>
      <c r="AA200" s="37"/>
      <c r="AB200" s="37"/>
      <c r="AC200" s="37"/>
      <c r="AD200" s="37"/>
      <c r="AE200" s="37"/>
      <c r="AT200" s="16" t="s">
        <v>191</v>
      </c>
      <c r="AU200" s="16" t="s">
        <v>86</v>
      </c>
    </row>
    <row r="201" spans="1:47" s="2" customFormat="1" ht="12">
      <c r="A201" s="37"/>
      <c r="B201" s="38"/>
      <c r="C201" s="39"/>
      <c r="D201" s="244" t="s">
        <v>193</v>
      </c>
      <c r="E201" s="39"/>
      <c r="F201" s="245" t="s">
        <v>301</v>
      </c>
      <c r="G201" s="39"/>
      <c r="H201" s="39"/>
      <c r="I201" s="241"/>
      <c r="J201" s="39"/>
      <c r="K201" s="39"/>
      <c r="L201" s="43"/>
      <c r="M201" s="242"/>
      <c r="N201" s="243"/>
      <c r="O201" s="90"/>
      <c r="P201" s="90"/>
      <c r="Q201" s="90"/>
      <c r="R201" s="90"/>
      <c r="S201" s="90"/>
      <c r="T201" s="91"/>
      <c r="U201" s="37"/>
      <c r="V201" s="37"/>
      <c r="W201" s="37"/>
      <c r="X201" s="37"/>
      <c r="Y201" s="37"/>
      <c r="Z201" s="37"/>
      <c r="AA201" s="37"/>
      <c r="AB201" s="37"/>
      <c r="AC201" s="37"/>
      <c r="AD201" s="37"/>
      <c r="AE201" s="37"/>
      <c r="AT201" s="16" t="s">
        <v>193</v>
      </c>
      <c r="AU201" s="16" t="s">
        <v>86</v>
      </c>
    </row>
    <row r="202" spans="1:47" s="2" customFormat="1" ht="12">
      <c r="A202" s="37"/>
      <c r="B202" s="38"/>
      <c r="C202" s="39"/>
      <c r="D202" s="239" t="s">
        <v>195</v>
      </c>
      <c r="E202" s="39"/>
      <c r="F202" s="246" t="s">
        <v>302</v>
      </c>
      <c r="G202" s="39"/>
      <c r="H202" s="39"/>
      <c r="I202" s="241"/>
      <c r="J202" s="39"/>
      <c r="K202" s="39"/>
      <c r="L202" s="43"/>
      <c r="M202" s="242"/>
      <c r="N202" s="243"/>
      <c r="O202" s="90"/>
      <c r="P202" s="90"/>
      <c r="Q202" s="90"/>
      <c r="R202" s="90"/>
      <c r="S202" s="90"/>
      <c r="T202" s="91"/>
      <c r="U202" s="37"/>
      <c r="V202" s="37"/>
      <c r="W202" s="37"/>
      <c r="X202" s="37"/>
      <c r="Y202" s="37"/>
      <c r="Z202" s="37"/>
      <c r="AA202" s="37"/>
      <c r="AB202" s="37"/>
      <c r="AC202" s="37"/>
      <c r="AD202" s="37"/>
      <c r="AE202" s="37"/>
      <c r="AT202" s="16" t="s">
        <v>195</v>
      </c>
      <c r="AU202" s="16" t="s">
        <v>86</v>
      </c>
    </row>
    <row r="203" spans="1:51" s="13" customFormat="1" ht="12">
      <c r="A203" s="13"/>
      <c r="B203" s="247"/>
      <c r="C203" s="248"/>
      <c r="D203" s="239" t="s">
        <v>197</v>
      </c>
      <c r="E203" s="249" t="s">
        <v>1</v>
      </c>
      <c r="F203" s="250" t="s">
        <v>135</v>
      </c>
      <c r="G203" s="248"/>
      <c r="H203" s="251">
        <v>8100</v>
      </c>
      <c r="I203" s="252"/>
      <c r="J203" s="248"/>
      <c r="K203" s="248"/>
      <c r="L203" s="253"/>
      <c r="M203" s="254"/>
      <c r="N203" s="255"/>
      <c r="O203" s="255"/>
      <c r="P203" s="255"/>
      <c r="Q203" s="255"/>
      <c r="R203" s="255"/>
      <c r="S203" s="255"/>
      <c r="T203" s="256"/>
      <c r="U203" s="13"/>
      <c r="V203" s="13"/>
      <c r="W203" s="13"/>
      <c r="X203" s="13"/>
      <c r="Y203" s="13"/>
      <c r="Z203" s="13"/>
      <c r="AA203" s="13"/>
      <c r="AB203" s="13"/>
      <c r="AC203" s="13"/>
      <c r="AD203" s="13"/>
      <c r="AE203" s="13"/>
      <c r="AT203" s="257" t="s">
        <v>197</v>
      </c>
      <c r="AU203" s="257" t="s">
        <v>86</v>
      </c>
      <c r="AV203" s="13" t="s">
        <v>86</v>
      </c>
      <c r="AW203" s="13" t="s">
        <v>32</v>
      </c>
      <c r="AX203" s="13" t="s">
        <v>76</v>
      </c>
      <c r="AY203" s="257" t="s">
        <v>183</v>
      </c>
    </row>
    <row r="204" spans="1:51" s="13" customFormat="1" ht="12">
      <c r="A204" s="13"/>
      <c r="B204" s="247"/>
      <c r="C204" s="248"/>
      <c r="D204" s="239" t="s">
        <v>197</v>
      </c>
      <c r="E204" s="249" t="s">
        <v>1</v>
      </c>
      <c r="F204" s="250" t="s">
        <v>303</v>
      </c>
      <c r="G204" s="248"/>
      <c r="H204" s="251">
        <v>5100</v>
      </c>
      <c r="I204" s="252"/>
      <c r="J204" s="248"/>
      <c r="K204" s="248"/>
      <c r="L204" s="253"/>
      <c r="M204" s="254"/>
      <c r="N204" s="255"/>
      <c r="O204" s="255"/>
      <c r="P204" s="255"/>
      <c r="Q204" s="255"/>
      <c r="R204" s="255"/>
      <c r="S204" s="255"/>
      <c r="T204" s="256"/>
      <c r="U204" s="13"/>
      <c r="V204" s="13"/>
      <c r="W204" s="13"/>
      <c r="X204" s="13"/>
      <c r="Y204" s="13"/>
      <c r="Z204" s="13"/>
      <c r="AA204" s="13"/>
      <c r="AB204" s="13"/>
      <c r="AC204" s="13"/>
      <c r="AD204" s="13"/>
      <c r="AE204" s="13"/>
      <c r="AT204" s="257" t="s">
        <v>197</v>
      </c>
      <c r="AU204" s="257" t="s">
        <v>86</v>
      </c>
      <c r="AV204" s="13" t="s">
        <v>86</v>
      </c>
      <c r="AW204" s="13" t="s">
        <v>32</v>
      </c>
      <c r="AX204" s="13" t="s">
        <v>76</v>
      </c>
      <c r="AY204" s="257" t="s">
        <v>183</v>
      </c>
    </row>
    <row r="205" spans="1:51" s="14" customFormat="1" ht="12">
      <c r="A205" s="14"/>
      <c r="B205" s="258"/>
      <c r="C205" s="259"/>
      <c r="D205" s="239" t="s">
        <v>197</v>
      </c>
      <c r="E205" s="260" t="s">
        <v>150</v>
      </c>
      <c r="F205" s="261" t="s">
        <v>202</v>
      </c>
      <c r="G205" s="259"/>
      <c r="H205" s="262">
        <v>13200</v>
      </c>
      <c r="I205" s="263"/>
      <c r="J205" s="259"/>
      <c r="K205" s="259"/>
      <c r="L205" s="264"/>
      <c r="M205" s="265"/>
      <c r="N205" s="266"/>
      <c r="O205" s="266"/>
      <c r="P205" s="266"/>
      <c r="Q205" s="266"/>
      <c r="R205" s="266"/>
      <c r="S205" s="266"/>
      <c r="T205" s="267"/>
      <c r="U205" s="14"/>
      <c r="V205" s="14"/>
      <c r="W205" s="14"/>
      <c r="X205" s="14"/>
      <c r="Y205" s="14"/>
      <c r="Z205" s="14"/>
      <c r="AA205" s="14"/>
      <c r="AB205" s="14"/>
      <c r="AC205" s="14"/>
      <c r="AD205" s="14"/>
      <c r="AE205" s="14"/>
      <c r="AT205" s="268" t="s">
        <v>197</v>
      </c>
      <c r="AU205" s="268" t="s">
        <v>86</v>
      </c>
      <c r="AV205" s="14" t="s">
        <v>189</v>
      </c>
      <c r="AW205" s="14" t="s">
        <v>32</v>
      </c>
      <c r="AX205" s="14" t="s">
        <v>84</v>
      </c>
      <c r="AY205" s="268" t="s">
        <v>183</v>
      </c>
    </row>
    <row r="206" spans="1:65" s="2" customFormat="1" ht="16.5" customHeight="1">
      <c r="A206" s="37"/>
      <c r="B206" s="38"/>
      <c r="C206" s="269" t="s">
        <v>8</v>
      </c>
      <c r="D206" s="269" t="s">
        <v>304</v>
      </c>
      <c r="E206" s="270" t="s">
        <v>305</v>
      </c>
      <c r="F206" s="271" t="s">
        <v>306</v>
      </c>
      <c r="G206" s="272" t="s">
        <v>307</v>
      </c>
      <c r="H206" s="273">
        <v>132</v>
      </c>
      <c r="I206" s="274"/>
      <c r="J206" s="275">
        <f>ROUND(I206*H206,2)</f>
        <v>0</v>
      </c>
      <c r="K206" s="271" t="s">
        <v>1</v>
      </c>
      <c r="L206" s="276"/>
      <c r="M206" s="277" t="s">
        <v>1</v>
      </c>
      <c r="N206" s="278" t="s">
        <v>41</v>
      </c>
      <c r="O206" s="90"/>
      <c r="P206" s="235">
        <f>O206*H206</f>
        <v>0</v>
      </c>
      <c r="Q206" s="235">
        <v>0.001</v>
      </c>
      <c r="R206" s="235">
        <f>Q206*H206</f>
        <v>0.132</v>
      </c>
      <c r="S206" s="235">
        <v>0</v>
      </c>
      <c r="T206" s="236">
        <f>S206*H206</f>
        <v>0</v>
      </c>
      <c r="U206" s="37"/>
      <c r="V206" s="37"/>
      <c r="W206" s="37"/>
      <c r="X206" s="37"/>
      <c r="Y206" s="37"/>
      <c r="Z206" s="37"/>
      <c r="AA206" s="37"/>
      <c r="AB206" s="37"/>
      <c r="AC206" s="37"/>
      <c r="AD206" s="37"/>
      <c r="AE206" s="37"/>
      <c r="AR206" s="237" t="s">
        <v>251</v>
      </c>
      <c r="AT206" s="237" t="s">
        <v>304</v>
      </c>
      <c r="AU206" s="237" t="s">
        <v>86</v>
      </c>
      <c r="AY206" s="16" t="s">
        <v>183</v>
      </c>
      <c r="BE206" s="238">
        <f>IF(N206="základní",J206,0)</f>
        <v>0</v>
      </c>
      <c r="BF206" s="238">
        <f>IF(N206="snížená",J206,0)</f>
        <v>0</v>
      </c>
      <c r="BG206" s="238">
        <f>IF(N206="zákl. přenesená",J206,0)</f>
        <v>0</v>
      </c>
      <c r="BH206" s="238">
        <f>IF(N206="sníž. přenesená",J206,0)</f>
        <v>0</v>
      </c>
      <c r="BI206" s="238">
        <f>IF(N206="nulová",J206,0)</f>
        <v>0</v>
      </c>
      <c r="BJ206" s="16" t="s">
        <v>84</v>
      </c>
      <c r="BK206" s="238">
        <f>ROUND(I206*H206,2)</f>
        <v>0</v>
      </c>
      <c r="BL206" s="16" t="s">
        <v>189</v>
      </c>
      <c r="BM206" s="237" t="s">
        <v>308</v>
      </c>
    </row>
    <row r="207" spans="1:47" s="2" customFormat="1" ht="12">
      <c r="A207" s="37"/>
      <c r="B207" s="38"/>
      <c r="C207" s="39"/>
      <c r="D207" s="239" t="s">
        <v>191</v>
      </c>
      <c r="E207" s="39"/>
      <c r="F207" s="240" t="s">
        <v>306</v>
      </c>
      <c r="G207" s="39"/>
      <c r="H207" s="39"/>
      <c r="I207" s="241"/>
      <c r="J207" s="39"/>
      <c r="K207" s="39"/>
      <c r="L207" s="43"/>
      <c r="M207" s="242"/>
      <c r="N207" s="243"/>
      <c r="O207" s="90"/>
      <c r="P207" s="90"/>
      <c r="Q207" s="90"/>
      <c r="R207" s="90"/>
      <c r="S207" s="90"/>
      <c r="T207" s="91"/>
      <c r="U207" s="37"/>
      <c r="V207" s="37"/>
      <c r="W207" s="37"/>
      <c r="X207" s="37"/>
      <c r="Y207" s="37"/>
      <c r="Z207" s="37"/>
      <c r="AA207" s="37"/>
      <c r="AB207" s="37"/>
      <c r="AC207" s="37"/>
      <c r="AD207" s="37"/>
      <c r="AE207" s="37"/>
      <c r="AT207" s="16" t="s">
        <v>191</v>
      </c>
      <c r="AU207" s="16" t="s">
        <v>86</v>
      </c>
    </row>
    <row r="208" spans="1:47" s="2" customFormat="1" ht="12">
      <c r="A208" s="37"/>
      <c r="B208" s="38"/>
      <c r="C208" s="39"/>
      <c r="D208" s="239" t="s">
        <v>309</v>
      </c>
      <c r="E208" s="39"/>
      <c r="F208" s="246" t="s">
        <v>310</v>
      </c>
      <c r="G208" s="39"/>
      <c r="H208" s="39"/>
      <c r="I208" s="241"/>
      <c r="J208" s="39"/>
      <c r="K208" s="39"/>
      <c r="L208" s="43"/>
      <c r="M208" s="242"/>
      <c r="N208" s="243"/>
      <c r="O208" s="90"/>
      <c r="P208" s="90"/>
      <c r="Q208" s="90"/>
      <c r="R208" s="90"/>
      <c r="S208" s="90"/>
      <c r="T208" s="91"/>
      <c r="U208" s="37"/>
      <c r="V208" s="37"/>
      <c r="W208" s="37"/>
      <c r="X208" s="37"/>
      <c r="Y208" s="37"/>
      <c r="Z208" s="37"/>
      <c r="AA208" s="37"/>
      <c r="AB208" s="37"/>
      <c r="AC208" s="37"/>
      <c r="AD208" s="37"/>
      <c r="AE208" s="37"/>
      <c r="AT208" s="16" t="s">
        <v>309</v>
      </c>
      <c r="AU208" s="16" t="s">
        <v>86</v>
      </c>
    </row>
    <row r="209" spans="1:51" s="13" customFormat="1" ht="12">
      <c r="A209" s="13"/>
      <c r="B209" s="247"/>
      <c r="C209" s="248"/>
      <c r="D209" s="239" t="s">
        <v>197</v>
      </c>
      <c r="E209" s="249" t="s">
        <v>1</v>
      </c>
      <c r="F209" s="250" t="s">
        <v>311</v>
      </c>
      <c r="G209" s="248"/>
      <c r="H209" s="251">
        <v>132</v>
      </c>
      <c r="I209" s="252"/>
      <c r="J209" s="248"/>
      <c r="K209" s="248"/>
      <c r="L209" s="253"/>
      <c r="M209" s="254"/>
      <c r="N209" s="255"/>
      <c r="O209" s="255"/>
      <c r="P209" s="255"/>
      <c r="Q209" s="255"/>
      <c r="R209" s="255"/>
      <c r="S209" s="255"/>
      <c r="T209" s="256"/>
      <c r="U209" s="13"/>
      <c r="V209" s="13"/>
      <c r="W209" s="13"/>
      <c r="X209" s="13"/>
      <c r="Y209" s="13"/>
      <c r="Z209" s="13"/>
      <c r="AA209" s="13"/>
      <c r="AB209" s="13"/>
      <c r="AC209" s="13"/>
      <c r="AD209" s="13"/>
      <c r="AE209" s="13"/>
      <c r="AT209" s="257" t="s">
        <v>197</v>
      </c>
      <c r="AU209" s="257" t="s">
        <v>86</v>
      </c>
      <c r="AV209" s="13" t="s">
        <v>86</v>
      </c>
      <c r="AW209" s="13" t="s">
        <v>32</v>
      </c>
      <c r="AX209" s="13" t="s">
        <v>84</v>
      </c>
      <c r="AY209" s="257" t="s">
        <v>183</v>
      </c>
    </row>
    <row r="210" spans="1:65" s="2" customFormat="1" ht="24.15" customHeight="1">
      <c r="A210" s="37"/>
      <c r="B210" s="38"/>
      <c r="C210" s="226" t="s">
        <v>312</v>
      </c>
      <c r="D210" s="226" t="s">
        <v>185</v>
      </c>
      <c r="E210" s="227" t="s">
        <v>313</v>
      </c>
      <c r="F210" s="228" t="s">
        <v>314</v>
      </c>
      <c r="G210" s="229" t="s">
        <v>137</v>
      </c>
      <c r="H210" s="230">
        <v>3976.89</v>
      </c>
      <c r="I210" s="231"/>
      <c r="J210" s="232">
        <f>ROUND(I210*H210,2)</f>
        <v>0</v>
      </c>
      <c r="K210" s="228" t="s">
        <v>188</v>
      </c>
      <c r="L210" s="43"/>
      <c r="M210" s="233" t="s">
        <v>1</v>
      </c>
      <c r="N210" s="234" t="s">
        <v>41</v>
      </c>
      <c r="O210" s="90"/>
      <c r="P210" s="235">
        <f>O210*H210</f>
        <v>0</v>
      </c>
      <c r="Q210" s="235">
        <v>0</v>
      </c>
      <c r="R210" s="235">
        <f>Q210*H210</f>
        <v>0</v>
      </c>
      <c r="S210" s="235">
        <v>0</v>
      </c>
      <c r="T210" s="236">
        <f>S210*H210</f>
        <v>0</v>
      </c>
      <c r="U210" s="37"/>
      <c r="V210" s="37"/>
      <c r="W210" s="37"/>
      <c r="X210" s="37"/>
      <c r="Y210" s="37"/>
      <c r="Z210" s="37"/>
      <c r="AA210" s="37"/>
      <c r="AB210" s="37"/>
      <c r="AC210" s="37"/>
      <c r="AD210" s="37"/>
      <c r="AE210" s="37"/>
      <c r="AR210" s="237" t="s">
        <v>189</v>
      </c>
      <c r="AT210" s="237" t="s">
        <v>185</v>
      </c>
      <c r="AU210" s="237" t="s">
        <v>86</v>
      </c>
      <c r="AY210" s="16" t="s">
        <v>183</v>
      </c>
      <c r="BE210" s="238">
        <f>IF(N210="základní",J210,0)</f>
        <v>0</v>
      </c>
      <c r="BF210" s="238">
        <f>IF(N210="snížená",J210,0)</f>
        <v>0</v>
      </c>
      <c r="BG210" s="238">
        <f>IF(N210="zákl. přenesená",J210,0)</f>
        <v>0</v>
      </c>
      <c r="BH210" s="238">
        <f>IF(N210="sníž. přenesená",J210,0)</f>
        <v>0</v>
      </c>
      <c r="BI210" s="238">
        <f>IF(N210="nulová",J210,0)</f>
        <v>0</v>
      </c>
      <c r="BJ210" s="16" t="s">
        <v>84</v>
      </c>
      <c r="BK210" s="238">
        <f>ROUND(I210*H210,2)</f>
        <v>0</v>
      </c>
      <c r="BL210" s="16" t="s">
        <v>189</v>
      </c>
      <c r="BM210" s="237" t="s">
        <v>315</v>
      </c>
    </row>
    <row r="211" spans="1:47" s="2" customFormat="1" ht="12">
      <c r="A211" s="37"/>
      <c r="B211" s="38"/>
      <c r="C211" s="39"/>
      <c r="D211" s="239" t="s">
        <v>191</v>
      </c>
      <c r="E211" s="39"/>
      <c r="F211" s="240" t="s">
        <v>316</v>
      </c>
      <c r="G211" s="39"/>
      <c r="H211" s="39"/>
      <c r="I211" s="241"/>
      <c r="J211" s="39"/>
      <c r="K211" s="39"/>
      <c r="L211" s="43"/>
      <c r="M211" s="242"/>
      <c r="N211" s="243"/>
      <c r="O211" s="90"/>
      <c r="P211" s="90"/>
      <c r="Q211" s="90"/>
      <c r="R211" s="90"/>
      <c r="S211" s="90"/>
      <c r="T211" s="91"/>
      <c r="U211" s="37"/>
      <c r="V211" s="37"/>
      <c r="W211" s="37"/>
      <c r="X211" s="37"/>
      <c r="Y211" s="37"/>
      <c r="Z211" s="37"/>
      <c r="AA211" s="37"/>
      <c r="AB211" s="37"/>
      <c r="AC211" s="37"/>
      <c r="AD211" s="37"/>
      <c r="AE211" s="37"/>
      <c r="AT211" s="16" t="s">
        <v>191</v>
      </c>
      <c r="AU211" s="16" t="s">
        <v>86</v>
      </c>
    </row>
    <row r="212" spans="1:47" s="2" customFormat="1" ht="12">
      <c r="A212" s="37"/>
      <c r="B212" s="38"/>
      <c r="C212" s="39"/>
      <c r="D212" s="244" t="s">
        <v>193</v>
      </c>
      <c r="E212" s="39"/>
      <c r="F212" s="245" t="s">
        <v>317</v>
      </c>
      <c r="G212" s="39"/>
      <c r="H212" s="39"/>
      <c r="I212" s="241"/>
      <c r="J212" s="39"/>
      <c r="K212" s="39"/>
      <c r="L212" s="43"/>
      <c r="M212" s="242"/>
      <c r="N212" s="243"/>
      <c r="O212" s="90"/>
      <c r="P212" s="90"/>
      <c r="Q212" s="90"/>
      <c r="R212" s="90"/>
      <c r="S212" s="90"/>
      <c r="T212" s="91"/>
      <c r="U212" s="37"/>
      <c r="V212" s="37"/>
      <c r="W212" s="37"/>
      <c r="X212" s="37"/>
      <c r="Y212" s="37"/>
      <c r="Z212" s="37"/>
      <c r="AA212" s="37"/>
      <c r="AB212" s="37"/>
      <c r="AC212" s="37"/>
      <c r="AD212" s="37"/>
      <c r="AE212" s="37"/>
      <c r="AT212" s="16" t="s">
        <v>193</v>
      </c>
      <c r="AU212" s="16" t="s">
        <v>86</v>
      </c>
    </row>
    <row r="213" spans="1:47" s="2" customFormat="1" ht="12">
      <c r="A213" s="37"/>
      <c r="B213" s="38"/>
      <c r="C213" s="39"/>
      <c r="D213" s="239" t="s">
        <v>195</v>
      </c>
      <c r="E213" s="39"/>
      <c r="F213" s="246" t="s">
        <v>318</v>
      </c>
      <c r="G213" s="39"/>
      <c r="H213" s="39"/>
      <c r="I213" s="241"/>
      <c r="J213" s="39"/>
      <c r="K213" s="39"/>
      <c r="L213" s="43"/>
      <c r="M213" s="242"/>
      <c r="N213" s="243"/>
      <c r="O213" s="90"/>
      <c r="P213" s="90"/>
      <c r="Q213" s="90"/>
      <c r="R213" s="90"/>
      <c r="S213" s="90"/>
      <c r="T213" s="91"/>
      <c r="U213" s="37"/>
      <c r="V213" s="37"/>
      <c r="W213" s="37"/>
      <c r="X213" s="37"/>
      <c r="Y213" s="37"/>
      <c r="Z213" s="37"/>
      <c r="AA213" s="37"/>
      <c r="AB213" s="37"/>
      <c r="AC213" s="37"/>
      <c r="AD213" s="37"/>
      <c r="AE213" s="37"/>
      <c r="AT213" s="16" t="s">
        <v>195</v>
      </c>
      <c r="AU213" s="16" t="s">
        <v>86</v>
      </c>
    </row>
    <row r="214" spans="1:51" s="13" customFormat="1" ht="12">
      <c r="A214" s="13"/>
      <c r="B214" s="247"/>
      <c r="C214" s="248"/>
      <c r="D214" s="239" t="s">
        <v>197</v>
      </c>
      <c r="E214" s="249" t="s">
        <v>1</v>
      </c>
      <c r="F214" s="250" t="s">
        <v>319</v>
      </c>
      <c r="G214" s="248"/>
      <c r="H214" s="251">
        <v>3976.89</v>
      </c>
      <c r="I214" s="252"/>
      <c r="J214" s="248"/>
      <c r="K214" s="248"/>
      <c r="L214" s="253"/>
      <c r="M214" s="254"/>
      <c r="N214" s="255"/>
      <c r="O214" s="255"/>
      <c r="P214" s="255"/>
      <c r="Q214" s="255"/>
      <c r="R214" s="255"/>
      <c r="S214" s="255"/>
      <c r="T214" s="256"/>
      <c r="U214" s="13"/>
      <c r="V214" s="13"/>
      <c r="W214" s="13"/>
      <c r="X214" s="13"/>
      <c r="Y214" s="13"/>
      <c r="Z214" s="13"/>
      <c r="AA214" s="13"/>
      <c r="AB214" s="13"/>
      <c r="AC214" s="13"/>
      <c r="AD214" s="13"/>
      <c r="AE214" s="13"/>
      <c r="AT214" s="257" t="s">
        <v>197</v>
      </c>
      <c r="AU214" s="257" t="s">
        <v>86</v>
      </c>
      <c r="AV214" s="13" t="s">
        <v>86</v>
      </c>
      <c r="AW214" s="13" t="s">
        <v>32</v>
      </c>
      <c r="AX214" s="13" t="s">
        <v>84</v>
      </c>
      <c r="AY214" s="257" t="s">
        <v>183</v>
      </c>
    </row>
    <row r="215" spans="1:65" s="2" customFormat="1" ht="24.15" customHeight="1">
      <c r="A215" s="37"/>
      <c r="B215" s="38"/>
      <c r="C215" s="226" t="s">
        <v>320</v>
      </c>
      <c r="D215" s="226" t="s">
        <v>185</v>
      </c>
      <c r="E215" s="227" t="s">
        <v>321</v>
      </c>
      <c r="F215" s="228" t="s">
        <v>322</v>
      </c>
      <c r="G215" s="229" t="s">
        <v>137</v>
      </c>
      <c r="H215" s="230">
        <v>65.86</v>
      </c>
      <c r="I215" s="231"/>
      <c r="J215" s="232">
        <f>ROUND(I215*H215,2)</f>
        <v>0</v>
      </c>
      <c r="K215" s="228" t="s">
        <v>188</v>
      </c>
      <c r="L215" s="43"/>
      <c r="M215" s="233" t="s">
        <v>1</v>
      </c>
      <c r="N215" s="234" t="s">
        <v>41</v>
      </c>
      <c r="O215" s="90"/>
      <c r="P215" s="235">
        <f>O215*H215</f>
        <v>0</v>
      </c>
      <c r="Q215" s="235">
        <v>0</v>
      </c>
      <c r="R215" s="235">
        <f>Q215*H215</f>
        <v>0</v>
      </c>
      <c r="S215" s="235">
        <v>0</v>
      </c>
      <c r="T215" s="236">
        <f>S215*H215</f>
        <v>0</v>
      </c>
      <c r="U215" s="37"/>
      <c r="V215" s="37"/>
      <c r="W215" s="37"/>
      <c r="X215" s="37"/>
      <c r="Y215" s="37"/>
      <c r="Z215" s="37"/>
      <c r="AA215" s="37"/>
      <c r="AB215" s="37"/>
      <c r="AC215" s="37"/>
      <c r="AD215" s="37"/>
      <c r="AE215" s="37"/>
      <c r="AR215" s="237" t="s">
        <v>189</v>
      </c>
      <c r="AT215" s="237" t="s">
        <v>185</v>
      </c>
      <c r="AU215" s="237" t="s">
        <v>86</v>
      </c>
      <c r="AY215" s="16" t="s">
        <v>183</v>
      </c>
      <c r="BE215" s="238">
        <f>IF(N215="základní",J215,0)</f>
        <v>0</v>
      </c>
      <c r="BF215" s="238">
        <f>IF(N215="snížená",J215,0)</f>
        <v>0</v>
      </c>
      <c r="BG215" s="238">
        <f>IF(N215="zákl. přenesená",J215,0)</f>
        <v>0</v>
      </c>
      <c r="BH215" s="238">
        <f>IF(N215="sníž. přenesená",J215,0)</f>
        <v>0</v>
      </c>
      <c r="BI215" s="238">
        <f>IF(N215="nulová",J215,0)</f>
        <v>0</v>
      </c>
      <c r="BJ215" s="16" t="s">
        <v>84</v>
      </c>
      <c r="BK215" s="238">
        <f>ROUND(I215*H215,2)</f>
        <v>0</v>
      </c>
      <c r="BL215" s="16" t="s">
        <v>189</v>
      </c>
      <c r="BM215" s="237" t="s">
        <v>323</v>
      </c>
    </row>
    <row r="216" spans="1:47" s="2" customFormat="1" ht="12">
      <c r="A216" s="37"/>
      <c r="B216" s="38"/>
      <c r="C216" s="39"/>
      <c r="D216" s="239" t="s">
        <v>191</v>
      </c>
      <c r="E216" s="39"/>
      <c r="F216" s="240" t="s">
        <v>324</v>
      </c>
      <c r="G216" s="39"/>
      <c r="H216" s="39"/>
      <c r="I216" s="241"/>
      <c r="J216" s="39"/>
      <c r="K216" s="39"/>
      <c r="L216" s="43"/>
      <c r="M216" s="242"/>
      <c r="N216" s="243"/>
      <c r="O216" s="90"/>
      <c r="P216" s="90"/>
      <c r="Q216" s="90"/>
      <c r="R216" s="90"/>
      <c r="S216" s="90"/>
      <c r="T216" s="91"/>
      <c r="U216" s="37"/>
      <c r="V216" s="37"/>
      <c r="W216" s="37"/>
      <c r="X216" s="37"/>
      <c r="Y216" s="37"/>
      <c r="Z216" s="37"/>
      <c r="AA216" s="37"/>
      <c r="AB216" s="37"/>
      <c r="AC216" s="37"/>
      <c r="AD216" s="37"/>
      <c r="AE216" s="37"/>
      <c r="AT216" s="16" t="s">
        <v>191</v>
      </c>
      <c r="AU216" s="16" t="s">
        <v>86</v>
      </c>
    </row>
    <row r="217" spans="1:47" s="2" customFormat="1" ht="12">
      <c r="A217" s="37"/>
      <c r="B217" s="38"/>
      <c r="C217" s="39"/>
      <c r="D217" s="244" t="s">
        <v>193</v>
      </c>
      <c r="E217" s="39"/>
      <c r="F217" s="245" t="s">
        <v>325</v>
      </c>
      <c r="G217" s="39"/>
      <c r="H217" s="39"/>
      <c r="I217" s="241"/>
      <c r="J217" s="39"/>
      <c r="K217" s="39"/>
      <c r="L217" s="43"/>
      <c r="M217" s="242"/>
      <c r="N217" s="243"/>
      <c r="O217" s="90"/>
      <c r="P217" s="90"/>
      <c r="Q217" s="90"/>
      <c r="R217" s="90"/>
      <c r="S217" s="90"/>
      <c r="T217" s="91"/>
      <c r="U217" s="37"/>
      <c r="V217" s="37"/>
      <c r="W217" s="37"/>
      <c r="X217" s="37"/>
      <c r="Y217" s="37"/>
      <c r="Z217" s="37"/>
      <c r="AA217" s="37"/>
      <c r="AB217" s="37"/>
      <c r="AC217" s="37"/>
      <c r="AD217" s="37"/>
      <c r="AE217" s="37"/>
      <c r="AT217" s="16" t="s">
        <v>193</v>
      </c>
      <c r="AU217" s="16" t="s">
        <v>86</v>
      </c>
    </row>
    <row r="218" spans="1:47" s="2" customFormat="1" ht="12">
      <c r="A218" s="37"/>
      <c r="B218" s="38"/>
      <c r="C218" s="39"/>
      <c r="D218" s="239" t="s">
        <v>195</v>
      </c>
      <c r="E218" s="39"/>
      <c r="F218" s="246" t="s">
        <v>326</v>
      </c>
      <c r="G218" s="39"/>
      <c r="H218" s="39"/>
      <c r="I218" s="241"/>
      <c r="J218" s="39"/>
      <c r="K218" s="39"/>
      <c r="L218" s="43"/>
      <c r="M218" s="242"/>
      <c r="N218" s="243"/>
      <c r="O218" s="90"/>
      <c r="P218" s="90"/>
      <c r="Q218" s="90"/>
      <c r="R218" s="90"/>
      <c r="S218" s="90"/>
      <c r="T218" s="91"/>
      <c r="U218" s="37"/>
      <c r="V218" s="37"/>
      <c r="W218" s="37"/>
      <c r="X218" s="37"/>
      <c r="Y218" s="37"/>
      <c r="Z218" s="37"/>
      <c r="AA218" s="37"/>
      <c r="AB218" s="37"/>
      <c r="AC218" s="37"/>
      <c r="AD218" s="37"/>
      <c r="AE218" s="37"/>
      <c r="AT218" s="16" t="s">
        <v>195</v>
      </c>
      <c r="AU218" s="16" t="s">
        <v>86</v>
      </c>
    </row>
    <row r="219" spans="1:51" s="13" customFormat="1" ht="12">
      <c r="A219" s="13"/>
      <c r="B219" s="247"/>
      <c r="C219" s="248"/>
      <c r="D219" s="239" t="s">
        <v>197</v>
      </c>
      <c r="E219" s="249" t="s">
        <v>1</v>
      </c>
      <c r="F219" s="250" t="s">
        <v>327</v>
      </c>
      <c r="G219" s="248"/>
      <c r="H219" s="251">
        <v>65.86</v>
      </c>
      <c r="I219" s="252"/>
      <c r="J219" s="248"/>
      <c r="K219" s="248"/>
      <c r="L219" s="253"/>
      <c r="M219" s="254"/>
      <c r="N219" s="255"/>
      <c r="O219" s="255"/>
      <c r="P219" s="255"/>
      <c r="Q219" s="255"/>
      <c r="R219" s="255"/>
      <c r="S219" s="255"/>
      <c r="T219" s="256"/>
      <c r="U219" s="13"/>
      <c r="V219" s="13"/>
      <c r="W219" s="13"/>
      <c r="X219" s="13"/>
      <c r="Y219" s="13"/>
      <c r="Z219" s="13"/>
      <c r="AA219" s="13"/>
      <c r="AB219" s="13"/>
      <c r="AC219" s="13"/>
      <c r="AD219" s="13"/>
      <c r="AE219" s="13"/>
      <c r="AT219" s="257" t="s">
        <v>197</v>
      </c>
      <c r="AU219" s="257" t="s">
        <v>86</v>
      </c>
      <c r="AV219" s="13" t="s">
        <v>86</v>
      </c>
      <c r="AW219" s="13" t="s">
        <v>32</v>
      </c>
      <c r="AX219" s="13" t="s">
        <v>84</v>
      </c>
      <c r="AY219" s="257" t="s">
        <v>183</v>
      </c>
    </row>
    <row r="220" spans="1:65" s="2" customFormat="1" ht="16.5" customHeight="1">
      <c r="A220" s="37"/>
      <c r="B220" s="38"/>
      <c r="C220" s="226" t="s">
        <v>328</v>
      </c>
      <c r="D220" s="226" t="s">
        <v>185</v>
      </c>
      <c r="E220" s="227" t="s">
        <v>329</v>
      </c>
      <c r="F220" s="228" t="s">
        <v>330</v>
      </c>
      <c r="G220" s="229" t="s">
        <v>137</v>
      </c>
      <c r="H220" s="230">
        <v>59.56</v>
      </c>
      <c r="I220" s="231"/>
      <c r="J220" s="232">
        <f>ROUND(I220*H220,2)</f>
        <v>0</v>
      </c>
      <c r="K220" s="228" t="s">
        <v>188</v>
      </c>
      <c r="L220" s="43"/>
      <c r="M220" s="233" t="s">
        <v>1</v>
      </c>
      <c r="N220" s="234" t="s">
        <v>41</v>
      </c>
      <c r="O220" s="90"/>
      <c r="P220" s="235">
        <f>O220*H220</f>
        <v>0</v>
      </c>
      <c r="Q220" s="235">
        <v>0</v>
      </c>
      <c r="R220" s="235">
        <f>Q220*H220</f>
        <v>0</v>
      </c>
      <c r="S220" s="235">
        <v>0</v>
      </c>
      <c r="T220" s="236">
        <f>S220*H220</f>
        <v>0</v>
      </c>
      <c r="U220" s="37"/>
      <c r="V220" s="37"/>
      <c r="W220" s="37"/>
      <c r="X220" s="37"/>
      <c r="Y220" s="37"/>
      <c r="Z220" s="37"/>
      <c r="AA220" s="37"/>
      <c r="AB220" s="37"/>
      <c r="AC220" s="37"/>
      <c r="AD220" s="37"/>
      <c r="AE220" s="37"/>
      <c r="AR220" s="237" t="s">
        <v>189</v>
      </c>
      <c r="AT220" s="237" t="s">
        <v>185</v>
      </c>
      <c r="AU220" s="237" t="s">
        <v>86</v>
      </c>
      <c r="AY220" s="16" t="s">
        <v>183</v>
      </c>
      <c r="BE220" s="238">
        <f>IF(N220="základní",J220,0)</f>
        <v>0</v>
      </c>
      <c r="BF220" s="238">
        <f>IF(N220="snížená",J220,0)</f>
        <v>0</v>
      </c>
      <c r="BG220" s="238">
        <f>IF(N220="zákl. přenesená",J220,0)</f>
        <v>0</v>
      </c>
      <c r="BH220" s="238">
        <f>IF(N220="sníž. přenesená",J220,0)</f>
        <v>0</v>
      </c>
      <c r="BI220" s="238">
        <f>IF(N220="nulová",J220,0)</f>
        <v>0</v>
      </c>
      <c r="BJ220" s="16" t="s">
        <v>84</v>
      </c>
      <c r="BK220" s="238">
        <f>ROUND(I220*H220,2)</f>
        <v>0</v>
      </c>
      <c r="BL220" s="16" t="s">
        <v>189</v>
      </c>
      <c r="BM220" s="237" t="s">
        <v>331</v>
      </c>
    </row>
    <row r="221" spans="1:47" s="2" customFormat="1" ht="12">
      <c r="A221" s="37"/>
      <c r="B221" s="38"/>
      <c r="C221" s="39"/>
      <c r="D221" s="239" t="s">
        <v>191</v>
      </c>
      <c r="E221" s="39"/>
      <c r="F221" s="240" t="s">
        <v>332</v>
      </c>
      <c r="G221" s="39"/>
      <c r="H221" s="39"/>
      <c r="I221" s="241"/>
      <c r="J221" s="39"/>
      <c r="K221" s="39"/>
      <c r="L221" s="43"/>
      <c r="M221" s="242"/>
      <c r="N221" s="243"/>
      <c r="O221" s="90"/>
      <c r="P221" s="90"/>
      <c r="Q221" s="90"/>
      <c r="R221" s="90"/>
      <c r="S221" s="90"/>
      <c r="T221" s="91"/>
      <c r="U221" s="37"/>
      <c r="V221" s="37"/>
      <c r="W221" s="37"/>
      <c r="X221" s="37"/>
      <c r="Y221" s="37"/>
      <c r="Z221" s="37"/>
      <c r="AA221" s="37"/>
      <c r="AB221" s="37"/>
      <c r="AC221" s="37"/>
      <c r="AD221" s="37"/>
      <c r="AE221" s="37"/>
      <c r="AT221" s="16" t="s">
        <v>191</v>
      </c>
      <c r="AU221" s="16" t="s">
        <v>86</v>
      </c>
    </row>
    <row r="222" spans="1:47" s="2" customFormat="1" ht="12">
      <c r="A222" s="37"/>
      <c r="B222" s="38"/>
      <c r="C222" s="39"/>
      <c r="D222" s="244" t="s">
        <v>193</v>
      </c>
      <c r="E222" s="39"/>
      <c r="F222" s="245" t="s">
        <v>333</v>
      </c>
      <c r="G222" s="39"/>
      <c r="H222" s="39"/>
      <c r="I222" s="241"/>
      <c r="J222" s="39"/>
      <c r="K222" s="39"/>
      <c r="L222" s="43"/>
      <c r="M222" s="242"/>
      <c r="N222" s="243"/>
      <c r="O222" s="90"/>
      <c r="P222" s="90"/>
      <c r="Q222" s="90"/>
      <c r="R222" s="90"/>
      <c r="S222" s="90"/>
      <c r="T222" s="91"/>
      <c r="U222" s="37"/>
      <c r="V222" s="37"/>
      <c r="W222" s="37"/>
      <c r="X222" s="37"/>
      <c r="Y222" s="37"/>
      <c r="Z222" s="37"/>
      <c r="AA222" s="37"/>
      <c r="AB222" s="37"/>
      <c r="AC222" s="37"/>
      <c r="AD222" s="37"/>
      <c r="AE222" s="37"/>
      <c r="AT222" s="16" t="s">
        <v>193</v>
      </c>
      <c r="AU222" s="16" t="s">
        <v>86</v>
      </c>
    </row>
    <row r="223" spans="1:47" s="2" customFormat="1" ht="12">
      <c r="A223" s="37"/>
      <c r="B223" s="38"/>
      <c r="C223" s="39"/>
      <c r="D223" s="239" t="s">
        <v>195</v>
      </c>
      <c r="E223" s="39"/>
      <c r="F223" s="246" t="s">
        <v>326</v>
      </c>
      <c r="G223" s="39"/>
      <c r="H223" s="39"/>
      <c r="I223" s="241"/>
      <c r="J223" s="39"/>
      <c r="K223" s="39"/>
      <c r="L223" s="43"/>
      <c r="M223" s="242"/>
      <c r="N223" s="243"/>
      <c r="O223" s="90"/>
      <c r="P223" s="90"/>
      <c r="Q223" s="90"/>
      <c r="R223" s="90"/>
      <c r="S223" s="90"/>
      <c r="T223" s="91"/>
      <c r="U223" s="37"/>
      <c r="V223" s="37"/>
      <c r="W223" s="37"/>
      <c r="X223" s="37"/>
      <c r="Y223" s="37"/>
      <c r="Z223" s="37"/>
      <c r="AA223" s="37"/>
      <c r="AB223" s="37"/>
      <c r="AC223" s="37"/>
      <c r="AD223" s="37"/>
      <c r="AE223" s="37"/>
      <c r="AT223" s="16" t="s">
        <v>195</v>
      </c>
      <c r="AU223" s="16" t="s">
        <v>86</v>
      </c>
    </row>
    <row r="224" spans="1:51" s="13" customFormat="1" ht="12">
      <c r="A224" s="13"/>
      <c r="B224" s="247"/>
      <c r="C224" s="248"/>
      <c r="D224" s="239" t="s">
        <v>197</v>
      </c>
      <c r="E224" s="249" t="s">
        <v>1</v>
      </c>
      <c r="F224" s="250" t="s">
        <v>334</v>
      </c>
      <c r="G224" s="248"/>
      <c r="H224" s="251">
        <v>59.56</v>
      </c>
      <c r="I224" s="252"/>
      <c r="J224" s="248"/>
      <c r="K224" s="248"/>
      <c r="L224" s="253"/>
      <c r="M224" s="254"/>
      <c r="N224" s="255"/>
      <c r="O224" s="255"/>
      <c r="P224" s="255"/>
      <c r="Q224" s="255"/>
      <c r="R224" s="255"/>
      <c r="S224" s="255"/>
      <c r="T224" s="256"/>
      <c r="U224" s="13"/>
      <c r="V224" s="13"/>
      <c r="W224" s="13"/>
      <c r="X224" s="13"/>
      <c r="Y224" s="13"/>
      <c r="Z224" s="13"/>
      <c r="AA224" s="13"/>
      <c r="AB224" s="13"/>
      <c r="AC224" s="13"/>
      <c r="AD224" s="13"/>
      <c r="AE224" s="13"/>
      <c r="AT224" s="257" t="s">
        <v>197</v>
      </c>
      <c r="AU224" s="257" t="s">
        <v>86</v>
      </c>
      <c r="AV224" s="13" t="s">
        <v>86</v>
      </c>
      <c r="AW224" s="13" t="s">
        <v>32</v>
      </c>
      <c r="AX224" s="13" t="s">
        <v>84</v>
      </c>
      <c r="AY224" s="257" t="s">
        <v>183</v>
      </c>
    </row>
    <row r="225" spans="1:65" s="2" customFormat="1" ht="24.15" customHeight="1">
      <c r="A225" s="37"/>
      <c r="B225" s="38"/>
      <c r="C225" s="226" t="s">
        <v>335</v>
      </c>
      <c r="D225" s="226" t="s">
        <v>185</v>
      </c>
      <c r="E225" s="227" t="s">
        <v>336</v>
      </c>
      <c r="F225" s="228" t="s">
        <v>337</v>
      </c>
      <c r="G225" s="229" t="s">
        <v>338</v>
      </c>
      <c r="H225" s="230">
        <v>7.77</v>
      </c>
      <c r="I225" s="231"/>
      <c r="J225" s="232">
        <f>ROUND(I225*H225,2)</f>
        <v>0</v>
      </c>
      <c r="K225" s="228" t="s">
        <v>188</v>
      </c>
      <c r="L225" s="43"/>
      <c r="M225" s="233" t="s">
        <v>1</v>
      </c>
      <c r="N225" s="234" t="s">
        <v>41</v>
      </c>
      <c r="O225" s="90"/>
      <c r="P225" s="235">
        <f>O225*H225</f>
        <v>0</v>
      </c>
      <c r="Q225" s="235">
        <v>0</v>
      </c>
      <c r="R225" s="235">
        <f>Q225*H225</f>
        <v>0</v>
      </c>
      <c r="S225" s="235">
        <v>0</v>
      </c>
      <c r="T225" s="236">
        <f>S225*H225</f>
        <v>0</v>
      </c>
      <c r="U225" s="37"/>
      <c r="V225" s="37"/>
      <c r="W225" s="37"/>
      <c r="X225" s="37"/>
      <c r="Y225" s="37"/>
      <c r="Z225" s="37"/>
      <c r="AA225" s="37"/>
      <c r="AB225" s="37"/>
      <c r="AC225" s="37"/>
      <c r="AD225" s="37"/>
      <c r="AE225" s="37"/>
      <c r="AR225" s="237" t="s">
        <v>189</v>
      </c>
      <c r="AT225" s="237" t="s">
        <v>185</v>
      </c>
      <c r="AU225" s="237" t="s">
        <v>86</v>
      </c>
      <c r="AY225" s="16" t="s">
        <v>183</v>
      </c>
      <c r="BE225" s="238">
        <f>IF(N225="základní",J225,0)</f>
        <v>0</v>
      </c>
      <c r="BF225" s="238">
        <f>IF(N225="snížená",J225,0)</f>
        <v>0</v>
      </c>
      <c r="BG225" s="238">
        <f>IF(N225="zákl. přenesená",J225,0)</f>
        <v>0</v>
      </c>
      <c r="BH225" s="238">
        <f>IF(N225="sníž. přenesená",J225,0)</f>
        <v>0</v>
      </c>
      <c r="BI225" s="238">
        <f>IF(N225="nulová",J225,0)</f>
        <v>0</v>
      </c>
      <c r="BJ225" s="16" t="s">
        <v>84</v>
      </c>
      <c r="BK225" s="238">
        <f>ROUND(I225*H225,2)</f>
        <v>0</v>
      </c>
      <c r="BL225" s="16" t="s">
        <v>189</v>
      </c>
      <c r="BM225" s="237" t="s">
        <v>339</v>
      </c>
    </row>
    <row r="226" spans="1:47" s="2" customFormat="1" ht="12">
      <c r="A226" s="37"/>
      <c r="B226" s="38"/>
      <c r="C226" s="39"/>
      <c r="D226" s="239" t="s">
        <v>191</v>
      </c>
      <c r="E226" s="39"/>
      <c r="F226" s="240" t="s">
        <v>340</v>
      </c>
      <c r="G226" s="39"/>
      <c r="H226" s="39"/>
      <c r="I226" s="241"/>
      <c r="J226" s="39"/>
      <c r="K226" s="39"/>
      <c r="L226" s="43"/>
      <c r="M226" s="242"/>
      <c r="N226" s="243"/>
      <c r="O226" s="90"/>
      <c r="P226" s="90"/>
      <c r="Q226" s="90"/>
      <c r="R226" s="90"/>
      <c r="S226" s="90"/>
      <c r="T226" s="91"/>
      <c r="U226" s="37"/>
      <c r="V226" s="37"/>
      <c r="W226" s="37"/>
      <c r="X226" s="37"/>
      <c r="Y226" s="37"/>
      <c r="Z226" s="37"/>
      <c r="AA226" s="37"/>
      <c r="AB226" s="37"/>
      <c r="AC226" s="37"/>
      <c r="AD226" s="37"/>
      <c r="AE226" s="37"/>
      <c r="AT226" s="16" t="s">
        <v>191</v>
      </c>
      <c r="AU226" s="16" t="s">
        <v>86</v>
      </c>
    </row>
    <row r="227" spans="1:47" s="2" customFormat="1" ht="12">
      <c r="A227" s="37"/>
      <c r="B227" s="38"/>
      <c r="C227" s="39"/>
      <c r="D227" s="244" t="s">
        <v>193</v>
      </c>
      <c r="E227" s="39"/>
      <c r="F227" s="245" t="s">
        <v>341</v>
      </c>
      <c r="G227" s="39"/>
      <c r="H227" s="39"/>
      <c r="I227" s="241"/>
      <c r="J227" s="39"/>
      <c r="K227" s="39"/>
      <c r="L227" s="43"/>
      <c r="M227" s="242"/>
      <c r="N227" s="243"/>
      <c r="O227" s="90"/>
      <c r="P227" s="90"/>
      <c r="Q227" s="90"/>
      <c r="R227" s="90"/>
      <c r="S227" s="90"/>
      <c r="T227" s="91"/>
      <c r="U227" s="37"/>
      <c r="V227" s="37"/>
      <c r="W227" s="37"/>
      <c r="X227" s="37"/>
      <c r="Y227" s="37"/>
      <c r="Z227" s="37"/>
      <c r="AA227" s="37"/>
      <c r="AB227" s="37"/>
      <c r="AC227" s="37"/>
      <c r="AD227" s="37"/>
      <c r="AE227" s="37"/>
      <c r="AT227" s="16" t="s">
        <v>193</v>
      </c>
      <c r="AU227" s="16" t="s">
        <v>86</v>
      </c>
    </row>
    <row r="228" spans="1:51" s="13" customFormat="1" ht="12">
      <c r="A228" s="13"/>
      <c r="B228" s="247"/>
      <c r="C228" s="248"/>
      <c r="D228" s="239" t="s">
        <v>197</v>
      </c>
      <c r="E228" s="249" t="s">
        <v>1</v>
      </c>
      <c r="F228" s="250" t="s">
        <v>342</v>
      </c>
      <c r="G228" s="248"/>
      <c r="H228" s="251">
        <v>7.77</v>
      </c>
      <c r="I228" s="252"/>
      <c r="J228" s="248"/>
      <c r="K228" s="248"/>
      <c r="L228" s="253"/>
      <c r="M228" s="254"/>
      <c r="N228" s="255"/>
      <c r="O228" s="255"/>
      <c r="P228" s="255"/>
      <c r="Q228" s="255"/>
      <c r="R228" s="255"/>
      <c r="S228" s="255"/>
      <c r="T228" s="256"/>
      <c r="U228" s="13"/>
      <c r="V228" s="13"/>
      <c r="W228" s="13"/>
      <c r="X228" s="13"/>
      <c r="Y228" s="13"/>
      <c r="Z228" s="13"/>
      <c r="AA228" s="13"/>
      <c r="AB228" s="13"/>
      <c r="AC228" s="13"/>
      <c r="AD228" s="13"/>
      <c r="AE228" s="13"/>
      <c r="AT228" s="257" t="s">
        <v>197</v>
      </c>
      <c r="AU228" s="257" t="s">
        <v>86</v>
      </c>
      <c r="AV228" s="13" t="s">
        <v>86</v>
      </c>
      <c r="AW228" s="13" t="s">
        <v>32</v>
      </c>
      <c r="AX228" s="13" t="s">
        <v>84</v>
      </c>
      <c r="AY228" s="257" t="s">
        <v>183</v>
      </c>
    </row>
    <row r="229" spans="1:65" s="2" customFormat="1" ht="24.15" customHeight="1">
      <c r="A229" s="37"/>
      <c r="B229" s="38"/>
      <c r="C229" s="226" t="s">
        <v>343</v>
      </c>
      <c r="D229" s="226" t="s">
        <v>185</v>
      </c>
      <c r="E229" s="227" t="s">
        <v>344</v>
      </c>
      <c r="F229" s="228" t="s">
        <v>345</v>
      </c>
      <c r="G229" s="229" t="s">
        <v>346</v>
      </c>
      <c r="H229" s="230">
        <v>1</v>
      </c>
      <c r="I229" s="231"/>
      <c r="J229" s="232">
        <f>ROUND(I229*H229,2)</f>
        <v>0</v>
      </c>
      <c r="K229" s="228" t="s">
        <v>1</v>
      </c>
      <c r="L229" s="43"/>
      <c r="M229" s="233" t="s">
        <v>1</v>
      </c>
      <c r="N229" s="234" t="s">
        <v>41</v>
      </c>
      <c r="O229" s="90"/>
      <c r="P229" s="235">
        <f>O229*H229</f>
        <v>0</v>
      </c>
      <c r="Q229" s="235">
        <v>0</v>
      </c>
      <c r="R229" s="235">
        <f>Q229*H229</f>
        <v>0</v>
      </c>
      <c r="S229" s="235">
        <v>0</v>
      </c>
      <c r="T229" s="236">
        <f>S229*H229</f>
        <v>0</v>
      </c>
      <c r="U229" s="37"/>
      <c r="V229" s="37"/>
      <c r="W229" s="37"/>
      <c r="X229" s="37"/>
      <c r="Y229" s="37"/>
      <c r="Z229" s="37"/>
      <c r="AA229" s="37"/>
      <c r="AB229" s="37"/>
      <c r="AC229" s="37"/>
      <c r="AD229" s="37"/>
      <c r="AE229" s="37"/>
      <c r="AR229" s="237" t="s">
        <v>189</v>
      </c>
      <c r="AT229" s="237" t="s">
        <v>185</v>
      </c>
      <c r="AU229" s="237" t="s">
        <v>86</v>
      </c>
      <c r="AY229" s="16" t="s">
        <v>183</v>
      </c>
      <c r="BE229" s="238">
        <f>IF(N229="základní",J229,0)</f>
        <v>0</v>
      </c>
      <c r="BF229" s="238">
        <f>IF(N229="snížená",J229,0)</f>
        <v>0</v>
      </c>
      <c r="BG229" s="238">
        <f>IF(N229="zákl. přenesená",J229,0)</f>
        <v>0</v>
      </c>
      <c r="BH229" s="238">
        <f>IF(N229="sníž. přenesená",J229,0)</f>
        <v>0</v>
      </c>
      <c r="BI229" s="238">
        <f>IF(N229="nulová",J229,0)</f>
        <v>0</v>
      </c>
      <c r="BJ229" s="16" t="s">
        <v>84</v>
      </c>
      <c r="BK229" s="238">
        <f>ROUND(I229*H229,2)</f>
        <v>0</v>
      </c>
      <c r="BL229" s="16" t="s">
        <v>189</v>
      </c>
      <c r="BM229" s="237" t="s">
        <v>347</v>
      </c>
    </row>
    <row r="230" spans="1:47" s="2" customFormat="1" ht="12">
      <c r="A230" s="37"/>
      <c r="B230" s="38"/>
      <c r="C230" s="39"/>
      <c r="D230" s="239" t="s">
        <v>191</v>
      </c>
      <c r="E230" s="39"/>
      <c r="F230" s="240" t="s">
        <v>345</v>
      </c>
      <c r="G230" s="39"/>
      <c r="H230" s="39"/>
      <c r="I230" s="241"/>
      <c r="J230" s="39"/>
      <c r="K230" s="39"/>
      <c r="L230" s="43"/>
      <c r="M230" s="242"/>
      <c r="N230" s="243"/>
      <c r="O230" s="90"/>
      <c r="P230" s="90"/>
      <c r="Q230" s="90"/>
      <c r="R230" s="90"/>
      <c r="S230" s="90"/>
      <c r="T230" s="91"/>
      <c r="U230" s="37"/>
      <c r="V230" s="37"/>
      <c r="W230" s="37"/>
      <c r="X230" s="37"/>
      <c r="Y230" s="37"/>
      <c r="Z230" s="37"/>
      <c r="AA230" s="37"/>
      <c r="AB230" s="37"/>
      <c r="AC230" s="37"/>
      <c r="AD230" s="37"/>
      <c r="AE230" s="37"/>
      <c r="AT230" s="16" t="s">
        <v>191</v>
      </c>
      <c r="AU230" s="16" t="s">
        <v>86</v>
      </c>
    </row>
    <row r="231" spans="1:47" s="2" customFormat="1" ht="12">
      <c r="A231" s="37"/>
      <c r="B231" s="38"/>
      <c r="C231" s="39"/>
      <c r="D231" s="239" t="s">
        <v>309</v>
      </c>
      <c r="E231" s="39"/>
      <c r="F231" s="246" t="s">
        <v>348</v>
      </c>
      <c r="G231" s="39"/>
      <c r="H231" s="39"/>
      <c r="I231" s="241"/>
      <c r="J231" s="39"/>
      <c r="K231" s="39"/>
      <c r="L231" s="43"/>
      <c r="M231" s="242"/>
      <c r="N231" s="243"/>
      <c r="O231" s="90"/>
      <c r="P231" s="90"/>
      <c r="Q231" s="90"/>
      <c r="R231" s="90"/>
      <c r="S231" s="90"/>
      <c r="T231" s="91"/>
      <c r="U231" s="37"/>
      <c r="V231" s="37"/>
      <c r="W231" s="37"/>
      <c r="X231" s="37"/>
      <c r="Y231" s="37"/>
      <c r="Z231" s="37"/>
      <c r="AA231" s="37"/>
      <c r="AB231" s="37"/>
      <c r="AC231" s="37"/>
      <c r="AD231" s="37"/>
      <c r="AE231" s="37"/>
      <c r="AT231" s="16" t="s">
        <v>309</v>
      </c>
      <c r="AU231" s="16" t="s">
        <v>86</v>
      </c>
    </row>
    <row r="232" spans="1:65" s="2" customFormat="1" ht="16.5" customHeight="1">
      <c r="A232" s="37"/>
      <c r="B232" s="38"/>
      <c r="C232" s="226" t="s">
        <v>7</v>
      </c>
      <c r="D232" s="226" t="s">
        <v>185</v>
      </c>
      <c r="E232" s="227" t="s">
        <v>349</v>
      </c>
      <c r="F232" s="228" t="s">
        <v>350</v>
      </c>
      <c r="G232" s="229" t="s">
        <v>126</v>
      </c>
      <c r="H232" s="230">
        <v>9671.018</v>
      </c>
      <c r="I232" s="231"/>
      <c r="J232" s="232">
        <f>ROUND(I232*H232,2)</f>
        <v>0</v>
      </c>
      <c r="K232" s="228" t="s">
        <v>1</v>
      </c>
      <c r="L232" s="43"/>
      <c r="M232" s="233" t="s">
        <v>1</v>
      </c>
      <c r="N232" s="234" t="s">
        <v>41</v>
      </c>
      <c r="O232" s="90"/>
      <c r="P232" s="235">
        <f>O232*H232</f>
        <v>0</v>
      </c>
      <c r="Q232" s="235">
        <v>0</v>
      </c>
      <c r="R232" s="235">
        <f>Q232*H232</f>
        <v>0</v>
      </c>
      <c r="S232" s="235">
        <v>0</v>
      </c>
      <c r="T232" s="236">
        <f>S232*H232</f>
        <v>0</v>
      </c>
      <c r="U232" s="37"/>
      <c r="V232" s="37"/>
      <c r="W232" s="37"/>
      <c r="X232" s="37"/>
      <c r="Y232" s="37"/>
      <c r="Z232" s="37"/>
      <c r="AA232" s="37"/>
      <c r="AB232" s="37"/>
      <c r="AC232" s="37"/>
      <c r="AD232" s="37"/>
      <c r="AE232" s="37"/>
      <c r="AR232" s="237" t="s">
        <v>189</v>
      </c>
      <c r="AT232" s="237" t="s">
        <v>185</v>
      </c>
      <c r="AU232" s="237" t="s">
        <v>86</v>
      </c>
      <c r="AY232" s="16" t="s">
        <v>183</v>
      </c>
      <c r="BE232" s="238">
        <f>IF(N232="základní",J232,0)</f>
        <v>0</v>
      </c>
      <c r="BF232" s="238">
        <f>IF(N232="snížená",J232,0)</f>
        <v>0</v>
      </c>
      <c r="BG232" s="238">
        <f>IF(N232="zákl. přenesená",J232,0)</f>
        <v>0</v>
      </c>
      <c r="BH232" s="238">
        <f>IF(N232="sníž. přenesená",J232,0)</f>
        <v>0</v>
      </c>
      <c r="BI232" s="238">
        <f>IF(N232="nulová",J232,0)</f>
        <v>0</v>
      </c>
      <c r="BJ232" s="16" t="s">
        <v>84</v>
      </c>
      <c r="BK232" s="238">
        <f>ROUND(I232*H232,2)</f>
        <v>0</v>
      </c>
      <c r="BL232" s="16" t="s">
        <v>189</v>
      </c>
      <c r="BM232" s="237" t="s">
        <v>351</v>
      </c>
    </row>
    <row r="233" spans="1:47" s="2" customFormat="1" ht="12">
      <c r="A233" s="37"/>
      <c r="B233" s="38"/>
      <c r="C233" s="39"/>
      <c r="D233" s="239" t="s">
        <v>191</v>
      </c>
      <c r="E233" s="39"/>
      <c r="F233" s="240" t="s">
        <v>350</v>
      </c>
      <c r="G233" s="39"/>
      <c r="H233" s="39"/>
      <c r="I233" s="241"/>
      <c r="J233" s="39"/>
      <c r="K233" s="39"/>
      <c r="L233" s="43"/>
      <c r="M233" s="242"/>
      <c r="N233" s="243"/>
      <c r="O233" s="90"/>
      <c r="P233" s="90"/>
      <c r="Q233" s="90"/>
      <c r="R233" s="90"/>
      <c r="S233" s="90"/>
      <c r="T233" s="91"/>
      <c r="U233" s="37"/>
      <c r="V233" s="37"/>
      <c r="W233" s="37"/>
      <c r="X233" s="37"/>
      <c r="Y233" s="37"/>
      <c r="Z233" s="37"/>
      <c r="AA233" s="37"/>
      <c r="AB233" s="37"/>
      <c r="AC233" s="37"/>
      <c r="AD233" s="37"/>
      <c r="AE233" s="37"/>
      <c r="AT233" s="16" t="s">
        <v>191</v>
      </c>
      <c r="AU233" s="16" t="s">
        <v>86</v>
      </c>
    </row>
    <row r="234" spans="1:51" s="13" customFormat="1" ht="12">
      <c r="A234" s="13"/>
      <c r="B234" s="247"/>
      <c r="C234" s="248"/>
      <c r="D234" s="239" t="s">
        <v>197</v>
      </c>
      <c r="E234" s="249" t="s">
        <v>1</v>
      </c>
      <c r="F234" s="250" t="s">
        <v>352</v>
      </c>
      <c r="G234" s="248"/>
      <c r="H234" s="251">
        <v>9671.018</v>
      </c>
      <c r="I234" s="252"/>
      <c r="J234" s="248"/>
      <c r="K234" s="248"/>
      <c r="L234" s="253"/>
      <c r="M234" s="254"/>
      <c r="N234" s="255"/>
      <c r="O234" s="255"/>
      <c r="P234" s="255"/>
      <c r="Q234" s="255"/>
      <c r="R234" s="255"/>
      <c r="S234" s="255"/>
      <c r="T234" s="256"/>
      <c r="U234" s="13"/>
      <c r="V234" s="13"/>
      <c r="W234" s="13"/>
      <c r="X234" s="13"/>
      <c r="Y234" s="13"/>
      <c r="Z234" s="13"/>
      <c r="AA234" s="13"/>
      <c r="AB234" s="13"/>
      <c r="AC234" s="13"/>
      <c r="AD234" s="13"/>
      <c r="AE234" s="13"/>
      <c r="AT234" s="257" t="s">
        <v>197</v>
      </c>
      <c r="AU234" s="257" t="s">
        <v>86</v>
      </c>
      <c r="AV234" s="13" t="s">
        <v>86</v>
      </c>
      <c r="AW234" s="13" t="s">
        <v>32</v>
      </c>
      <c r="AX234" s="13" t="s">
        <v>84</v>
      </c>
      <c r="AY234" s="257" t="s">
        <v>183</v>
      </c>
    </row>
    <row r="235" spans="1:65" s="2" customFormat="1" ht="16.5" customHeight="1">
      <c r="A235" s="37"/>
      <c r="B235" s="38"/>
      <c r="C235" s="226" t="s">
        <v>353</v>
      </c>
      <c r="D235" s="226" t="s">
        <v>185</v>
      </c>
      <c r="E235" s="227" t="s">
        <v>354</v>
      </c>
      <c r="F235" s="228" t="s">
        <v>355</v>
      </c>
      <c r="G235" s="229" t="s">
        <v>346</v>
      </c>
      <c r="H235" s="230">
        <v>1</v>
      </c>
      <c r="I235" s="231"/>
      <c r="J235" s="232">
        <f>ROUND(I235*H235,2)</f>
        <v>0</v>
      </c>
      <c r="K235" s="228" t="s">
        <v>1</v>
      </c>
      <c r="L235" s="43"/>
      <c r="M235" s="233" t="s">
        <v>1</v>
      </c>
      <c r="N235" s="234" t="s">
        <v>41</v>
      </c>
      <c r="O235" s="90"/>
      <c r="P235" s="235">
        <f>O235*H235</f>
        <v>0</v>
      </c>
      <c r="Q235" s="235">
        <v>0</v>
      </c>
      <c r="R235" s="235">
        <f>Q235*H235</f>
        <v>0</v>
      </c>
      <c r="S235" s="235">
        <v>0</v>
      </c>
      <c r="T235" s="236">
        <f>S235*H235</f>
        <v>0</v>
      </c>
      <c r="U235" s="37"/>
      <c r="V235" s="37"/>
      <c r="W235" s="37"/>
      <c r="X235" s="37"/>
      <c r="Y235" s="37"/>
      <c r="Z235" s="37"/>
      <c r="AA235" s="37"/>
      <c r="AB235" s="37"/>
      <c r="AC235" s="37"/>
      <c r="AD235" s="37"/>
      <c r="AE235" s="37"/>
      <c r="AR235" s="237" t="s">
        <v>189</v>
      </c>
      <c r="AT235" s="237" t="s">
        <v>185</v>
      </c>
      <c r="AU235" s="237" t="s">
        <v>86</v>
      </c>
      <c r="AY235" s="16" t="s">
        <v>183</v>
      </c>
      <c r="BE235" s="238">
        <f>IF(N235="základní",J235,0)</f>
        <v>0</v>
      </c>
      <c r="BF235" s="238">
        <f>IF(N235="snížená",J235,0)</f>
        <v>0</v>
      </c>
      <c r="BG235" s="238">
        <f>IF(N235="zákl. přenesená",J235,0)</f>
        <v>0</v>
      </c>
      <c r="BH235" s="238">
        <f>IF(N235="sníž. přenesená",J235,0)</f>
        <v>0</v>
      </c>
      <c r="BI235" s="238">
        <f>IF(N235="nulová",J235,0)</f>
        <v>0</v>
      </c>
      <c r="BJ235" s="16" t="s">
        <v>84</v>
      </c>
      <c r="BK235" s="238">
        <f>ROUND(I235*H235,2)</f>
        <v>0</v>
      </c>
      <c r="BL235" s="16" t="s">
        <v>189</v>
      </c>
      <c r="BM235" s="237" t="s">
        <v>356</v>
      </c>
    </row>
    <row r="236" spans="1:47" s="2" customFormat="1" ht="12">
      <c r="A236" s="37"/>
      <c r="B236" s="38"/>
      <c r="C236" s="39"/>
      <c r="D236" s="239" t="s">
        <v>191</v>
      </c>
      <c r="E236" s="39"/>
      <c r="F236" s="240" t="s">
        <v>357</v>
      </c>
      <c r="G236" s="39"/>
      <c r="H236" s="39"/>
      <c r="I236" s="241"/>
      <c r="J236" s="39"/>
      <c r="K236" s="39"/>
      <c r="L236" s="43"/>
      <c r="M236" s="242"/>
      <c r="N236" s="243"/>
      <c r="O236" s="90"/>
      <c r="P236" s="90"/>
      <c r="Q236" s="90"/>
      <c r="R236" s="90"/>
      <c r="S236" s="90"/>
      <c r="T236" s="91"/>
      <c r="U236" s="37"/>
      <c r="V236" s="37"/>
      <c r="W236" s="37"/>
      <c r="X236" s="37"/>
      <c r="Y236" s="37"/>
      <c r="Z236" s="37"/>
      <c r="AA236" s="37"/>
      <c r="AB236" s="37"/>
      <c r="AC236" s="37"/>
      <c r="AD236" s="37"/>
      <c r="AE236" s="37"/>
      <c r="AT236" s="16" t="s">
        <v>191</v>
      </c>
      <c r="AU236" s="16" t="s">
        <v>86</v>
      </c>
    </row>
    <row r="237" spans="1:47" s="2" customFormat="1" ht="12">
      <c r="A237" s="37"/>
      <c r="B237" s="38"/>
      <c r="C237" s="39"/>
      <c r="D237" s="239" t="s">
        <v>309</v>
      </c>
      <c r="E237" s="39"/>
      <c r="F237" s="246" t="s">
        <v>358</v>
      </c>
      <c r="G237" s="39"/>
      <c r="H237" s="39"/>
      <c r="I237" s="241"/>
      <c r="J237" s="39"/>
      <c r="K237" s="39"/>
      <c r="L237" s="43"/>
      <c r="M237" s="242"/>
      <c r="N237" s="243"/>
      <c r="O237" s="90"/>
      <c r="P237" s="90"/>
      <c r="Q237" s="90"/>
      <c r="R237" s="90"/>
      <c r="S237" s="90"/>
      <c r="T237" s="91"/>
      <c r="U237" s="37"/>
      <c r="V237" s="37"/>
      <c r="W237" s="37"/>
      <c r="X237" s="37"/>
      <c r="Y237" s="37"/>
      <c r="Z237" s="37"/>
      <c r="AA237" s="37"/>
      <c r="AB237" s="37"/>
      <c r="AC237" s="37"/>
      <c r="AD237" s="37"/>
      <c r="AE237" s="37"/>
      <c r="AT237" s="16" t="s">
        <v>309</v>
      </c>
      <c r="AU237" s="16" t="s">
        <v>86</v>
      </c>
    </row>
    <row r="238" spans="1:65" s="2" customFormat="1" ht="16.5" customHeight="1">
      <c r="A238" s="37"/>
      <c r="B238" s="38"/>
      <c r="C238" s="226" t="s">
        <v>359</v>
      </c>
      <c r="D238" s="226" t="s">
        <v>185</v>
      </c>
      <c r="E238" s="227" t="s">
        <v>360</v>
      </c>
      <c r="F238" s="228" t="s">
        <v>361</v>
      </c>
      <c r="G238" s="229" t="s">
        <v>126</v>
      </c>
      <c r="H238" s="230">
        <v>10200</v>
      </c>
      <c r="I238" s="231"/>
      <c r="J238" s="232">
        <f>ROUND(I238*H238,2)</f>
        <v>0</v>
      </c>
      <c r="K238" s="228" t="s">
        <v>1</v>
      </c>
      <c r="L238" s="43"/>
      <c r="M238" s="233" t="s">
        <v>1</v>
      </c>
      <c r="N238" s="234" t="s">
        <v>41</v>
      </c>
      <c r="O238" s="90"/>
      <c r="P238" s="235">
        <f>O238*H238</f>
        <v>0</v>
      </c>
      <c r="Q238" s="235">
        <v>0</v>
      </c>
      <c r="R238" s="235">
        <f>Q238*H238</f>
        <v>0</v>
      </c>
      <c r="S238" s="235">
        <v>0</v>
      </c>
      <c r="T238" s="236">
        <f>S238*H238</f>
        <v>0</v>
      </c>
      <c r="U238" s="37"/>
      <c r="V238" s="37"/>
      <c r="W238" s="37"/>
      <c r="X238" s="37"/>
      <c r="Y238" s="37"/>
      <c r="Z238" s="37"/>
      <c r="AA238" s="37"/>
      <c r="AB238" s="37"/>
      <c r="AC238" s="37"/>
      <c r="AD238" s="37"/>
      <c r="AE238" s="37"/>
      <c r="AR238" s="237" t="s">
        <v>189</v>
      </c>
      <c r="AT238" s="237" t="s">
        <v>185</v>
      </c>
      <c r="AU238" s="237" t="s">
        <v>86</v>
      </c>
      <c r="AY238" s="16" t="s">
        <v>183</v>
      </c>
      <c r="BE238" s="238">
        <f>IF(N238="základní",J238,0)</f>
        <v>0</v>
      </c>
      <c r="BF238" s="238">
        <f>IF(N238="snížená",J238,0)</f>
        <v>0</v>
      </c>
      <c r="BG238" s="238">
        <f>IF(N238="zákl. přenesená",J238,0)</f>
        <v>0</v>
      </c>
      <c r="BH238" s="238">
        <f>IF(N238="sníž. přenesená",J238,0)</f>
        <v>0</v>
      </c>
      <c r="BI238" s="238">
        <f>IF(N238="nulová",J238,0)</f>
        <v>0</v>
      </c>
      <c r="BJ238" s="16" t="s">
        <v>84</v>
      </c>
      <c r="BK238" s="238">
        <f>ROUND(I238*H238,2)</f>
        <v>0</v>
      </c>
      <c r="BL238" s="16" t="s">
        <v>189</v>
      </c>
      <c r="BM238" s="237" t="s">
        <v>362</v>
      </c>
    </row>
    <row r="239" spans="1:47" s="2" customFormat="1" ht="12">
      <c r="A239" s="37"/>
      <c r="B239" s="38"/>
      <c r="C239" s="39"/>
      <c r="D239" s="239" t="s">
        <v>191</v>
      </c>
      <c r="E239" s="39"/>
      <c r="F239" s="240" t="s">
        <v>361</v>
      </c>
      <c r="G239" s="39"/>
      <c r="H239" s="39"/>
      <c r="I239" s="241"/>
      <c r="J239" s="39"/>
      <c r="K239" s="39"/>
      <c r="L239" s="43"/>
      <c r="M239" s="242"/>
      <c r="N239" s="243"/>
      <c r="O239" s="90"/>
      <c r="P239" s="90"/>
      <c r="Q239" s="90"/>
      <c r="R239" s="90"/>
      <c r="S239" s="90"/>
      <c r="T239" s="91"/>
      <c r="U239" s="37"/>
      <c r="V239" s="37"/>
      <c r="W239" s="37"/>
      <c r="X239" s="37"/>
      <c r="Y239" s="37"/>
      <c r="Z239" s="37"/>
      <c r="AA239" s="37"/>
      <c r="AB239" s="37"/>
      <c r="AC239" s="37"/>
      <c r="AD239" s="37"/>
      <c r="AE239" s="37"/>
      <c r="AT239" s="16" t="s">
        <v>191</v>
      </c>
      <c r="AU239" s="16" t="s">
        <v>86</v>
      </c>
    </row>
    <row r="240" spans="1:47" s="2" customFormat="1" ht="12">
      <c r="A240" s="37"/>
      <c r="B240" s="38"/>
      <c r="C240" s="39"/>
      <c r="D240" s="239" t="s">
        <v>309</v>
      </c>
      <c r="E240" s="39"/>
      <c r="F240" s="246" t="s">
        <v>363</v>
      </c>
      <c r="G240" s="39"/>
      <c r="H240" s="39"/>
      <c r="I240" s="241"/>
      <c r="J240" s="39"/>
      <c r="K240" s="39"/>
      <c r="L240" s="43"/>
      <c r="M240" s="242"/>
      <c r="N240" s="243"/>
      <c r="O240" s="90"/>
      <c r="P240" s="90"/>
      <c r="Q240" s="90"/>
      <c r="R240" s="90"/>
      <c r="S240" s="90"/>
      <c r="T240" s="91"/>
      <c r="U240" s="37"/>
      <c r="V240" s="37"/>
      <c r="W240" s="37"/>
      <c r="X240" s="37"/>
      <c r="Y240" s="37"/>
      <c r="Z240" s="37"/>
      <c r="AA240" s="37"/>
      <c r="AB240" s="37"/>
      <c r="AC240" s="37"/>
      <c r="AD240" s="37"/>
      <c r="AE240" s="37"/>
      <c r="AT240" s="16" t="s">
        <v>309</v>
      </c>
      <c r="AU240" s="16" t="s">
        <v>86</v>
      </c>
    </row>
    <row r="241" spans="1:51" s="13" customFormat="1" ht="12">
      <c r="A241" s="13"/>
      <c r="B241" s="247"/>
      <c r="C241" s="248"/>
      <c r="D241" s="239" t="s">
        <v>197</v>
      </c>
      <c r="E241" s="249" t="s">
        <v>1</v>
      </c>
      <c r="F241" s="250" t="s">
        <v>364</v>
      </c>
      <c r="G241" s="248"/>
      <c r="H241" s="251">
        <v>10200</v>
      </c>
      <c r="I241" s="252"/>
      <c r="J241" s="248"/>
      <c r="K241" s="248"/>
      <c r="L241" s="253"/>
      <c r="M241" s="254"/>
      <c r="N241" s="255"/>
      <c r="O241" s="255"/>
      <c r="P241" s="255"/>
      <c r="Q241" s="255"/>
      <c r="R241" s="255"/>
      <c r="S241" s="255"/>
      <c r="T241" s="256"/>
      <c r="U241" s="13"/>
      <c r="V241" s="13"/>
      <c r="W241" s="13"/>
      <c r="X241" s="13"/>
      <c r="Y241" s="13"/>
      <c r="Z241" s="13"/>
      <c r="AA241" s="13"/>
      <c r="AB241" s="13"/>
      <c r="AC241" s="13"/>
      <c r="AD241" s="13"/>
      <c r="AE241" s="13"/>
      <c r="AT241" s="257" t="s">
        <v>197</v>
      </c>
      <c r="AU241" s="257" t="s">
        <v>86</v>
      </c>
      <c r="AV241" s="13" t="s">
        <v>86</v>
      </c>
      <c r="AW241" s="13" t="s">
        <v>32</v>
      </c>
      <c r="AX241" s="13" t="s">
        <v>84</v>
      </c>
      <c r="AY241" s="257" t="s">
        <v>183</v>
      </c>
    </row>
    <row r="242" spans="1:63" s="12" customFormat="1" ht="22.8" customHeight="1">
      <c r="A242" s="12"/>
      <c r="B242" s="210"/>
      <c r="C242" s="211"/>
      <c r="D242" s="212" t="s">
        <v>75</v>
      </c>
      <c r="E242" s="224" t="s">
        <v>189</v>
      </c>
      <c r="F242" s="224" t="s">
        <v>365</v>
      </c>
      <c r="G242" s="211"/>
      <c r="H242" s="211"/>
      <c r="I242" s="214"/>
      <c r="J242" s="225">
        <f>BK242</f>
        <v>0</v>
      </c>
      <c r="K242" s="211"/>
      <c r="L242" s="216"/>
      <c r="M242" s="217"/>
      <c r="N242" s="218"/>
      <c r="O242" s="218"/>
      <c r="P242" s="219">
        <f>SUM(P243:P264)</f>
        <v>0</v>
      </c>
      <c r="Q242" s="218"/>
      <c r="R242" s="219">
        <f>SUM(R243:R264)</f>
        <v>1134.2912000000001</v>
      </c>
      <c r="S242" s="218"/>
      <c r="T242" s="220">
        <f>SUM(T243:T264)</f>
        <v>0</v>
      </c>
      <c r="U242" s="12"/>
      <c r="V242" s="12"/>
      <c r="W242" s="12"/>
      <c r="X242" s="12"/>
      <c r="Y242" s="12"/>
      <c r="Z242" s="12"/>
      <c r="AA242" s="12"/>
      <c r="AB242" s="12"/>
      <c r="AC242" s="12"/>
      <c r="AD242" s="12"/>
      <c r="AE242" s="12"/>
      <c r="AR242" s="221" t="s">
        <v>84</v>
      </c>
      <c r="AT242" s="222" t="s">
        <v>75</v>
      </c>
      <c r="AU242" s="222" t="s">
        <v>84</v>
      </c>
      <c r="AY242" s="221" t="s">
        <v>183</v>
      </c>
      <c r="BK242" s="223">
        <f>SUM(BK243:BK264)</f>
        <v>0</v>
      </c>
    </row>
    <row r="243" spans="1:65" s="2" customFormat="1" ht="24.15" customHeight="1">
      <c r="A243" s="37"/>
      <c r="B243" s="38"/>
      <c r="C243" s="226" t="s">
        <v>366</v>
      </c>
      <c r="D243" s="226" t="s">
        <v>185</v>
      </c>
      <c r="E243" s="227" t="s">
        <v>367</v>
      </c>
      <c r="F243" s="228" t="s">
        <v>368</v>
      </c>
      <c r="G243" s="229" t="s">
        <v>126</v>
      </c>
      <c r="H243" s="230">
        <v>477.6</v>
      </c>
      <c r="I243" s="231"/>
      <c r="J243" s="232">
        <f>ROUND(I243*H243,2)</f>
        <v>0</v>
      </c>
      <c r="K243" s="228" t="s">
        <v>188</v>
      </c>
      <c r="L243" s="43"/>
      <c r="M243" s="233" t="s">
        <v>1</v>
      </c>
      <c r="N243" s="234" t="s">
        <v>41</v>
      </c>
      <c r="O243" s="90"/>
      <c r="P243" s="235">
        <f>O243*H243</f>
        <v>0</v>
      </c>
      <c r="Q243" s="235">
        <v>1.7535</v>
      </c>
      <c r="R243" s="235">
        <f>Q243*H243</f>
        <v>837.4716000000001</v>
      </c>
      <c r="S243" s="235">
        <v>0</v>
      </c>
      <c r="T243" s="236">
        <f>S243*H243</f>
        <v>0</v>
      </c>
      <c r="U243" s="37"/>
      <c r="V243" s="37"/>
      <c r="W243" s="37"/>
      <c r="X243" s="37"/>
      <c r="Y243" s="37"/>
      <c r="Z243" s="37"/>
      <c r="AA243" s="37"/>
      <c r="AB243" s="37"/>
      <c r="AC243" s="37"/>
      <c r="AD243" s="37"/>
      <c r="AE243" s="37"/>
      <c r="AR243" s="237" t="s">
        <v>189</v>
      </c>
      <c r="AT243" s="237" t="s">
        <v>185</v>
      </c>
      <c r="AU243" s="237" t="s">
        <v>86</v>
      </c>
      <c r="AY243" s="16" t="s">
        <v>183</v>
      </c>
      <c r="BE243" s="238">
        <f>IF(N243="základní",J243,0)</f>
        <v>0</v>
      </c>
      <c r="BF243" s="238">
        <f>IF(N243="snížená",J243,0)</f>
        <v>0</v>
      </c>
      <c r="BG243" s="238">
        <f>IF(N243="zákl. přenesená",J243,0)</f>
        <v>0</v>
      </c>
      <c r="BH243" s="238">
        <f>IF(N243="sníž. přenesená",J243,0)</f>
        <v>0</v>
      </c>
      <c r="BI243" s="238">
        <f>IF(N243="nulová",J243,0)</f>
        <v>0</v>
      </c>
      <c r="BJ243" s="16" t="s">
        <v>84</v>
      </c>
      <c r="BK243" s="238">
        <f>ROUND(I243*H243,2)</f>
        <v>0</v>
      </c>
      <c r="BL243" s="16" t="s">
        <v>189</v>
      </c>
      <c r="BM243" s="237" t="s">
        <v>369</v>
      </c>
    </row>
    <row r="244" spans="1:47" s="2" customFormat="1" ht="12">
      <c r="A244" s="37"/>
      <c r="B244" s="38"/>
      <c r="C244" s="39"/>
      <c r="D244" s="239" t="s">
        <v>191</v>
      </c>
      <c r="E244" s="39"/>
      <c r="F244" s="240" t="s">
        <v>370</v>
      </c>
      <c r="G244" s="39"/>
      <c r="H244" s="39"/>
      <c r="I244" s="241"/>
      <c r="J244" s="39"/>
      <c r="K244" s="39"/>
      <c r="L244" s="43"/>
      <c r="M244" s="242"/>
      <c r="N244" s="243"/>
      <c r="O244" s="90"/>
      <c r="P244" s="90"/>
      <c r="Q244" s="90"/>
      <c r="R244" s="90"/>
      <c r="S244" s="90"/>
      <c r="T244" s="91"/>
      <c r="U244" s="37"/>
      <c r="V244" s="37"/>
      <c r="W244" s="37"/>
      <c r="X244" s="37"/>
      <c r="Y244" s="37"/>
      <c r="Z244" s="37"/>
      <c r="AA244" s="37"/>
      <c r="AB244" s="37"/>
      <c r="AC244" s="37"/>
      <c r="AD244" s="37"/>
      <c r="AE244" s="37"/>
      <c r="AT244" s="16" t="s">
        <v>191</v>
      </c>
      <c r="AU244" s="16" t="s">
        <v>86</v>
      </c>
    </row>
    <row r="245" spans="1:47" s="2" customFormat="1" ht="12">
      <c r="A245" s="37"/>
      <c r="B245" s="38"/>
      <c r="C245" s="39"/>
      <c r="D245" s="244" t="s">
        <v>193</v>
      </c>
      <c r="E245" s="39"/>
      <c r="F245" s="245" t="s">
        <v>371</v>
      </c>
      <c r="G245" s="39"/>
      <c r="H245" s="39"/>
      <c r="I245" s="241"/>
      <c r="J245" s="39"/>
      <c r="K245" s="39"/>
      <c r="L245" s="43"/>
      <c r="M245" s="242"/>
      <c r="N245" s="243"/>
      <c r="O245" s="90"/>
      <c r="P245" s="90"/>
      <c r="Q245" s="90"/>
      <c r="R245" s="90"/>
      <c r="S245" s="90"/>
      <c r="T245" s="91"/>
      <c r="U245" s="37"/>
      <c r="V245" s="37"/>
      <c r="W245" s="37"/>
      <c r="X245" s="37"/>
      <c r="Y245" s="37"/>
      <c r="Z245" s="37"/>
      <c r="AA245" s="37"/>
      <c r="AB245" s="37"/>
      <c r="AC245" s="37"/>
      <c r="AD245" s="37"/>
      <c r="AE245" s="37"/>
      <c r="AT245" s="16" t="s">
        <v>193</v>
      </c>
      <c r="AU245" s="16" t="s">
        <v>86</v>
      </c>
    </row>
    <row r="246" spans="1:47" s="2" customFormat="1" ht="12">
      <c r="A246" s="37"/>
      <c r="B246" s="38"/>
      <c r="C246" s="39"/>
      <c r="D246" s="239" t="s">
        <v>195</v>
      </c>
      <c r="E246" s="39"/>
      <c r="F246" s="246" t="s">
        <v>372</v>
      </c>
      <c r="G246" s="39"/>
      <c r="H246" s="39"/>
      <c r="I246" s="241"/>
      <c r="J246" s="39"/>
      <c r="K246" s="39"/>
      <c r="L246" s="43"/>
      <c r="M246" s="242"/>
      <c r="N246" s="243"/>
      <c r="O246" s="90"/>
      <c r="P246" s="90"/>
      <c r="Q246" s="90"/>
      <c r="R246" s="90"/>
      <c r="S246" s="90"/>
      <c r="T246" s="91"/>
      <c r="U246" s="37"/>
      <c r="V246" s="37"/>
      <c r="W246" s="37"/>
      <c r="X246" s="37"/>
      <c r="Y246" s="37"/>
      <c r="Z246" s="37"/>
      <c r="AA246" s="37"/>
      <c r="AB246" s="37"/>
      <c r="AC246" s="37"/>
      <c r="AD246" s="37"/>
      <c r="AE246" s="37"/>
      <c r="AT246" s="16" t="s">
        <v>195</v>
      </c>
      <c r="AU246" s="16" t="s">
        <v>86</v>
      </c>
    </row>
    <row r="247" spans="1:51" s="13" customFormat="1" ht="12">
      <c r="A247" s="13"/>
      <c r="B247" s="247"/>
      <c r="C247" s="248"/>
      <c r="D247" s="239" t="s">
        <v>197</v>
      </c>
      <c r="E247" s="249" t="s">
        <v>1</v>
      </c>
      <c r="F247" s="250" t="s">
        <v>373</v>
      </c>
      <c r="G247" s="248"/>
      <c r="H247" s="251">
        <v>477.6</v>
      </c>
      <c r="I247" s="252"/>
      <c r="J247" s="248"/>
      <c r="K247" s="248"/>
      <c r="L247" s="253"/>
      <c r="M247" s="254"/>
      <c r="N247" s="255"/>
      <c r="O247" s="255"/>
      <c r="P247" s="255"/>
      <c r="Q247" s="255"/>
      <c r="R247" s="255"/>
      <c r="S247" s="255"/>
      <c r="T247" s="256"/>
      <c r="U247" s="13"/>
      <c r="V247" s="13"/>
      <c r="W247" s="13"/>
      <c r="X247" s="13"/>
      <c r="Y247" s="13"/>
      <c r="Z247" s="13"/>
      <c r="AA247" s="13"/>
      <c r="AB247" s="13"/>
      <c r="AC247" s="13"/>
      <c r="AD247" s="13"/>
      <c r="AE247" s="13"/>
      <c r="AT247" s="257" t="s">
        <v>197</v>
      </c>
      <c r="AU247" s="257" t="s">
        <v>86</v>
      </c>
      <c r="AV247" s="13" t="s">
        <v>86</v>
      </c>
      <c r="AW247" s="13" t="s">
        <v>32</v>
      </c>
      <c r="AX247" s="13" t="s">
        <v>84</v>
      </c>
      <c r="AY247" s="257" t="s">
        <v>183</v>
      </c>
    </row>
    <row r="248" spans="1:65" s="2" customFormat="1" ht="24.15" customHeight="1">
      <c r="A248" s="37"/>
      <c r="B248" s="38"/>
      <c r="C248" s="226" t="s">
        <v>374</v>
      </c>
      <c r="D248" s="226" t="s">
        <v>185</v>
      </c>
      <c r="E248" s="227" t="s">
        <v>375</v>
      </c>
      <c r="F248" s="228" t="s">
        <v>376</v>
      </c>
      <c r="G248" s="229" t="s">
        <v>126</v>
      </c>
      <c r="H248" s="230">
        <v>125</v>
      </c>
      <c r="I248" s="231"/>
      <c r="J248" s="232">
        <f>ROUND(I248*H248,2)</f>
        <v>0</v>
      </c>
      <c r="K248" s="228" t="s">
        <v>188</v>
      </c>
      <c r="L248" s="43"/>
      <c r="M248" s="233" t="s">
        <v>1</v>
      </c>
      <c r="N248" s="234" t="s">
        <v>41</v>
      </c>
      <c r="O248" s="90"/>
      <c r="P248" s="235">
        <f>O248*H248</f>
        <v>0</v>
      </c>
      <c r="Q248" s="235">
        <v>2.002</v>
      </c>
      <c r="R248" s="235">
        <f>Q248*H248</f>
        <v>250.24999999999997</v>
      </c>
      <c r="S248" s="235">
        <v>0</v>
      </c>
      <c r="T248" s="236">
        <f>S248*H248</f>
        <v>0</v>
      </c>
      <c r="U248" s="37"/>
      <c r="V248" s="37"/>
      <c r="W248" s="37"/>
      <c r="X248" s="37"/>
      <c r="Y248" s="37"/>
      <c r="Z248" s="37"/>
      <c r="AA248" s="37"/>
      <c r="AB248" s="37"/>
      <c r="AC248" s="37"/>
      <c r="AD248" s="37"/>
      <c r="AE248" s="37"/>
      <c r="AR248" s="237" t="s">
        <v>189</v>
      </c>
      <c r="AT248" s="237" t="s">
        <v>185</v>
      </c>
      <c r="AU248" s="237" t="s">
        <v>86</v>
      </c>
      <c r="AY248" s="16" t="s">
        <v>183</v>
      </c>
      <c r="BE248" s="238">
        <f>IF(N248="základní",J248,0)</f>
        <v>0</v>
      </c>
      <c r="BF248" s="238">
        <f>IF(N248="snížená",J248,0)</f>
        <v>0</v>
      </c>
      <c r="BG248" s="238">
        <f>IF(N248="zákl. přenesená",J248,0)</f>
        <v>0</v>
      </c>
      <c r="BH248" s="238">
        <f>IF(N248="sníž. přenesená",J248,0)</f>
        <v>0</v>
      </c>
      <c r="BI248" s="238">
        <f>IF(N248="nulová",J248,0)</f>
        <v>0</v>
      </c>
      <c r="BJ248" s="16" t="s">
        <v>84</v>
      </c>
      <c r="BK248" s="238">
        <f>ROUND(I248*H248,2)</f>
        <v>0</v>
      </c>
      <c r="BL248" s="16" t="s">
        <v>189</v>
      </c>
      <c r="BM248" s="237" t="s">
        <v>377</v>
      </c>
    </row>
    <row r="249" spans="1:47" s="2" customFormat="1" ht="12">
      <c r="A249" s="37"/>
      <c r="B249" s="38"/>
      <c r="C249" s="39"/>
      <c r="D249" s="239" t="s">
        <v>191</v>
      </c>
      <c r="E249" s="39"/>
      <c r="F249" s="240" t="s">
        <v>378</v>
      </c>
      <c r="G249" s="39"/>
      <c r="H249" s="39"/>
      <c r="I249" s="241"/>
      <c r="J249" s="39"/>
      <c r="K249" s="39"/>
      <c r="L249" s="43"/>
      <c r="M249" s="242"/>
      <c r="N249" s="243"/>
      <c r="O249" s="90"/>
      <c r="P249" s="90"/>
      <c r="Q249" s="90"/>
      <c r="R249" s="90"/>
      <c r="S249" s="90"/>
      <c r="T249" s="91"/>
      <c r="U249" s="37"/>
      <c r="V249" s="37"/>
      <c r="W249" s="37"/>
      <c r="X249" s="37"/>
      <c r="Y249" s="37"/>
      <c r="Z249" s="37"/>
      <c r="AA249" s="37"/>
      <c r="AB249" s="37"/>
      <c r="AC249" s="37"/>
      <c r="AD249" s="37"/>
      <c r="AE249" s="37"/>
      <c r="AT249" s="16" t="s">
        <v>191</v>
      </c>
      <c r="AU249" s="16" t="s">
        <v>86</v>
      </c>
    </row>
    <row r="250" spans="1:47" s="2" customFormat="1" ht="12">
      <c r="A250" s="37"/>
      <c r="B250" s="38"/>
      <c r="C250" s="39"/>
      <c r="D250" s="244" t="s">
        <v>193</v>
      </c>
      <c r="E250" s="39"/>
      <c r="F250" s="245" t="s">
        <v>379</v>
      </c>
      <c r="G250" s="39"/>
      <c r="H250" s="39"/>
      <c r="I250" s="241"/>
      <c r="J250" s="39"/>
      <c r="K250" s="39"/>
      <c r="L250" s="43"/>
      <c r="M250" s="242"/>
      <c r="N250" s="243"/>
      <c r="O250" s="90"/>
      <c r="P250" s="90"/>
      <c r="Q250" s="90"/>
      <c r="R250" s="90"/>
      <c r="S250" s="90"/>
      <c r="T250" s="91"/>
      <c r="U250" s="37"/>
      <c r="V250" s="37"/>
      <c r="W250" s="37"/>
      <c r="X250" s="37"/>
      <c r="Y250" s="37"/>
      <c r="Z250" s="37"/>
      <c r="AA250" s="37"/>
      <c r="AB250" s="37"/>
      <c r="AC250" s="37"/>
      <c r="AD250" s="37"/>
      <c r="AE250" s="37"/>
      <c r="AT250" s="16" t="s">
        <v>193</v>
      </c>
      <c r="AU250" s="16" t="s">
        <v>86</v>
      </c>
    </row>
    <row r="251" spans="1:47" s="2" customFormat="1" ht="12">
      <c r="A251" s="37"/>
      <c r="B251" s="38"/>
      <c r="C251" s="39"/>
      <c r="D251" s="239" t="s">
        <v>195</v>
      </c>
      <c r="E251" s="39"/>
      <c r="F251" s="246" t="s">
        <v>380</v>
      </c>
      <c r="G251" s="39"/>
      <c r="H251" s="39"/>
      <c r="I251" s="241"/>
      <c r="J251" s="39"/>
      <c r="K251" s="39"/>
      <c r="L251" s="43"/>
      <c r="M251" s="242"/>
      <c r="N251" s="243"/>
      <c r="O251" s="90"/>
      <c r="P251" s="90"/>
      <c r="Q251" s="90"/>
      <c r="R251" s="90"/>
      <c r="S251" s="90"/>
      <c r="T251" s="91"/>
      <c r="U251" s="37"/>
      <c r="V251" s="37"/>
      <c r="W251" s="37"/>
      <c r="X251" s="37"/>
      <c r="Y251" s="37"/>
      <c r="Z251" s="37"/>
      <c r="AA251" s="37"/>
      <c r="AB251" s="37"/>
      <c r="AC251" s="37"/>
      <c r="AD251" s="37"/>
      <c r="AE251" s="37"/>
      <c r="AT251" s="16" t="s">
        <v>195</v>
      </c>
      <c r="AU251" s="16" t="s">
        <v>86</v>
      </c>
    </row>
    <row r="252" spans="1:51" s="13" customFormat="1" ht="12">
      <c r="A252" s="13"/>
      <c r="B252" s="247"/>
      <c r="C252" s="248"/>
      <c r="D252" s="239" t="s">
        <v>197</v>
      </c>
      <c r="E252" s="249" t="s">
        <v>1</v>
      </c>
      <c r="F252" s="250" t="s">
        <v>381</v>
      </c>
      <c r="G252" s="248"/>
      <c r="H252" s="251">
        <v>125</v>
      </c>
      <c r="I252" s="252"/>
      <c r="J252" s="248"/>
      <c r="K252" s="248"/>
      <c r="L252" s="253"/>
      <c r="M252" s="254"/>
      <c r="N252" s="255"/>
      <c r="O252" s="255"/>
      <c r="P252" s="255"/>
      <c r="Q252" s="255"/>
      <c r="R252" s="255"/>
      <c r="S252" s="255"/>
      <c r="T252" s="256"/>
      <c r="U252" s="13"/>
      <c r="V252" s="13"/>
      <c r="W252" s="13"/>
      <c r="X252" s="13"/>
      <c r="Y252" s="13"/>
      <c r="Z252" s="13"/>
      <c r="AA252" s="13"/>
      <c r="AB252" s="13"/>
      <c r="AC252" s="13"/>
      <c r="AD252" s="13"/>
      <c r="AE252" s="13"/>
      <c r="AT252" s="257" t="s">
        <v>197</v>
      </c>
      <c r="AU252" s="257" t="s">
        <v>86</v>
      </c>
      <c r="AV252" s="13" t="s">
        <v>86</v>
      </c>
      <c r="AW252" s="13" t="s">
        <v>32</v>
      </c>
      <c r="AX252" s="13" t="s">
        <v>76</v>
      </c>
      <c r="AY252" s="257" t="s">
        <v>183</v>
      </c>
    </row>
    <row r="253" spans="1:51" s="14" customFormat="1" ht="12">
      <c r="A253" s="14"/>
      <c r="B253" s="258"/>
      <c r="C253" s="259"/>
      <c r="D253" s="239" t="s">
        <v>197</v>
      </c>
      <c r="E253" s="260" t="s">
        <v>153</v>
      </c>
      <c r="F253" s="261" t="s">
        <v>202</v>
      </c>
      <c r="G253" s="259"/>
      <c r="H253" s="262">
        <v>125</v>
      </c>
      <c r="I253" s="263"/>
      <c r="J253" s="259"/>
      <c r="K253" s="259"/>
      <c r="L253" s="264"/>
      <c r="M253" s="265"/>
      <c r="N253" s="266"/>
      <c r="O253" s="266"/>
      <c r="P253" s="266"/>
      <c r="Q253" s="266"/>
      <c r="R253" s="266"/>
      <c r="S253" s="266"/>
      <c r="T253" s="267"/>
      <c r="U253" s="14"/>
      <c r="V253" s="14"/>
      <c r="W253" s="14"/>
      <c r="X253" s="14"/>
      <c r="Y253" s="14"/>
      <c r="Z253" s="14"/>
      <c r="AA253" s="14"/>
      <c r="AB253" s="14"/>
      <c r="AC253" s="14"/>
      <c r="AD253" s="14"/>
      <c r="AE253" s="14"/>
      <c r="AT253" s="268" t="s">
        <v>197</v>
      </c>
      <c r="AU253" s="268" t="s">
        <v>86</v>
      </c>
      <c r="AV253" s="14" t="s">
        <v>189</v>
      </c>
      <c r="AW253" s="14" t="s">
        <v>32</v>
      </c>
      <c r="AX253" s="14" t="s">
        <v>84</v>
      </c>
      <c r="AY253" s="268" t="s">
        <v>183</v>
      </c>
    </row>
    <row r="254" spans="1:65" s="2" customFormat="1" ht="24.15" customHeight="1">
      <c r="A254" s="37"/>
      <c r="B254" s="38"/>
      <c r="C254" s="226" t="s">
        <v>382</v>
      </c>
      <c r="D254" s="226" t="s">
        <v>185</v>
      </c>
      <c r="E254" s="227" t="s">
        <v>383</v>
      </c>
      <c r="F254" s="228" t="s">
        <v>384</v>
      </c>
      <c r="G254" s="229" t="s">
        <v>137</v>
      </c>
      <c r="H254" s="230">
        <v>125</v>
      </c>
      <c r="I254" s="231"/>
      <c r="J254" s="232">
        <f>ROUND(I254*H254,2)</f>
        <v>0</v>
      </c>
      <c r="K254" s="228" t="s">
        <v>188</v>
      </c>
      <c r="L254" s="43"/>
      <c r="M254" s="233" t="s">
        <v>1</v>
      </c>
      <c r="N254" s="234" t="s">
        <v>41</v>
      </c>
      <c r="O254" s="90"/>
      <c r="P254" s="235">
        <f>O254*H254</f>
        <v>0</v>
      </c>
      <c r="Q254" s="235">
        <v>0</v>
      </c>
      <c r="R254" s="235">
        <f>Q254*H254</f>
        <v>0</v>
      </c>
      <c r="S254" s="235">
        <v>0</v>
      </c>
      <c r="T254" s="236">
        <f>S254*H254</f>
        <v>0</v>
      </c>
      <c r="U254" s="37"/>
      <c r="V254" s="37"/>
      <c r="W254" s="37"/>
      <c r="X254" s="37"/>
      <c r="Y254" s="37"/>
      <c r="Z254" s="37"/>
      <c r="AA254" s="37"/>
      <c r="AB254" s="37"/>
      <c r="AC254" s="37"/>
      <c r="AD254" s="37"/>
      <c r="AE254" s="37"/>
      <c r="AR254" s="237" t="s">
        <v>189</v>
      </c>
      <c r="AT254" s="237" t="s">
        <v>185</v>
      </c>
      <c r="AU254" s="237" t="s">
        <v>86</v>
      </c>
      <c r="AY254" s="16" t="s">
        <v>183</v>
      </c>
      <c r="BE254" s="238">
        <f>IF(N254="základní",J254,0)</f>
        <v>0</v>
      </c>
      <c r="BF254" s="238">
        <f>IF(N254="snížená",J254,0)</f>
        <v>0</v>
      </c>
      <c r="BG254" s="238">
        <f>IF(N254="zákl. přenesená",J254,0)</f>
        <v>0</v>
      </c>
      <c r="BH254" s="238">
        <f>IF(N254="sníž. přenesená",J254,0)</f>
        <v>0</v>
      </c>
      <c r="BI254" s="238">
        <f>IF(N254="nulová",J254,0)</f>
        <v>0</v>
      </c>
      <c r="BJ254" s="16" t="s">
        <v>84</v>
      </c>
      <c r="BK254" s="238">
        <f>ROUND(I254*H254,2)</f>
        <v>0</v>
      </c>
      <c r="BL254" s="16" t="s">
        <v>189</v>
      </c>
      <c r="BM254" s="237" t="s">
        <v>385</v>
      </c>
    </row>
    <row r="255" spans="1:47" s="2" customFormat="1" ht="12">
      <c r="A255" s="37"/>
      <c r="B255" s="38"/>
      <c r="C255" s="39"/>
      <c r="D255" s="239" t="s">
        <v>191</v>
      </c>
      <c r="E255" s="39"/>
      <c r="F255" s="240" t="s">
        <v>386</v>
      </c>
      <c r="G255" s="39"/>
      <c r="H255" s="39"/>
      <c r="I255" s="241"/>
      <c r="J255" s="39"/>
      <c r="K255" s="39"/>
      <c r="L255" s="43"/>
      <c r="M255" s="242"/>
      <c r="N255" s="243"/>
      <c r="O255" s="90"/>
      <c r="P255" s="90"/>
      <c r="Q255" s="90"/>
      <c r="R255" s="90"/>
      <c r="S255" s="90"/>
      <c r="T255" s="91"/>
      <c r="U255" s="37"/>
      <c r="V255" s="37"/>
      <c r="W255" s="37"/>
      <c r="X255" s="37"/>
      <c r="Y255" s="37"/>
      <c r="Z255" s="37"/>
      <c r="AA255" s="37"/>
      <c r="AB255" s="37"/>
      <c r="AC255" s="37"/>
      <c r="AD255" s="37"/>
      <c r="AE255" s="37"/>
      <c r="AT255" s="16" t="s">
        <v>191</v>
      </c>
      <c r="AU255" s="16" t="s">
        <v>86</v>
      </c>
    </row>
    <row r="256" spans="1:47" s="2" customFormat="1" ht="12">
      <c r="A256" s="37"/>
      <c r="B256" s="38"/>
      <c r="C256" s="39"/>
      <c r="D256" s="244" t="s">
        <v>193</v>
      </c>
      <c r="E256" s="39"/>
      <c r="F256" s="245" t="s">
        <v>387</v>
      </c>
      <c r="G256" s="39"/>
      <c r="H256" s="39"/>
      <c r="I256" s="241"/>
      <c r="J256" s="39"/>
      <c r="K256" s="39"/>
      <c r="L256" s="43"/>
      <c r="M256" s="242"/>
      <c r="N256" s="243"/>
      <c r="O256" s="90"/>
      <c r="P256" s="90"/>
      <c r="Q256" s="90"/>
      <c r="R256" s="90"/>
      <c r="S256" s="90"/>
      <c r="T256" s="91"/>
      <c r="U256" s="37"/>
      <c r="V256" s="37"/>
      <c r="W256" s="37"/>
      <c r="X256" s="37"/>
      <c r="Y256" s="37"/>
      <c r="Z256" s="37"/>
      <c r="AA256" s="37"/>
      <c r="AB256" s="37"/>
      <c r="AC256" s="37"/>
      <c r="AD256" s="37"/>
      <c r="AE256" s="37"/>
      <c r="AT256" s="16" t="s">
        <v>193</v>
      </c>
      <c r="AU256" s="16" t="s">
        <v>86</v>
      </c>
    </row>
    <row r="257" spans="1:47" s="2" customFormat="1" ht="12">
      <c r="A257" s="37"/>
      <c r="B257" s="38"/>
      <c r="C257" s="39"/>
      <c r="D257" s="239" t="s">
        <v>195</v>
      </c>
      <c r="E257" s="39"/>
      <c r="F257" s="246" t="s">
        <v>380</v>
      </c>
      <c r="G257" s="39"/>
      <c r="H257" s="39"/>
      <c r="I257" s="241"/>
      <c r="J257" s="39"/>
      <c r="K257" s="39"/>
      <c r="L257" s="43"/>
      <c r="M257" s="242"/>
      <c r="N257" s="243"/>
      <c r="O257" s="90"/>
      <c r="P257" s="90"/>
      <c r="Q257" s="90"/>
      <c r="R257" s="90"/>
      <c r="S257" s="90"/>
      <c r="T257" s="91"/>
      <c r="U257" s="37"/>
      <c r="V257" s="37"/>
      <c r="W257" s="37"/>
      <c r="X257" s="37"/>
      <c r="Y257" s="37"/>
      <c r="Z257" s="37"/>
      <c r="AA257" s="37"/>
      <c r="AB257" s="37"/>
      <c r="AC257" s="37"/>
      <c r="AD257" s="37"/>
      <c r="AE257" s="37"/>
      <c r="AT257" s="16" t="s">
        <v>195</v>
      </c>
      <c r="AU257" s="16" t="s">
        <v>86</v>
      </c>
    </row>
    <row r="258" spans="1:51" s="13" customFormat="1" ht="12">
      <c r="A258" s="13"/>
      <c r="B258" s="247"/>
      <c r="C258" s="248"/>
      <c r="D258" s="239" t="s">
        <v>197</v>
      </c>
      <c r="E258" s="249" t="s">
        <v>1</v>
      </c>
      <c r="F258" s="250" t="s">
        <v>388</v>
      </c>
      <c r="G258" s="248"/>
      <c r="H258" s="251">
        <v>125</v>
      </c>
      <c r="I258" s="252"/>
      <c r="J258" s="248"/>
      <c r="K258" s="248"/>
      <c r="L258" s="253"/>
      <c r="M258" s="254"/>
      <c r="N258" s="255"/>
      <c r="O258" s="255"/>
      <c r="P258" s="255"/>
      <c r="Q258" s="255"/>
      <c r="R258" s="255"/>
      <c r="S258" s="255"/>
      <c r="T258" s="256"/>
      <c r="U258" s="13"/>
      <c r="V258" s="13"/>
      <c r="W258" s="13"/>
      <c r="X258" s="13"/>
      <c r="Y258" s="13"/>
      <c r="Z258" s="13"/>
      <c r="AA258" s="13"/>
      <c r="AB258" s="13"/>
      <c r="AC258" s="13"/>
      <c r="AD258" s="13"/>
      <c r="AE258" s="13"/>
      <c r="AT258" s="257" t="s">
        <v>197</v>
      </c>
      <c r="AU258" s="257" t="s">
        <v>86</v>
      </c>
      <c r="AV258" s="13" t="s">
        <v>86</v>
      </c>
      <c r="AW258" s="13" t="s">
        <v>32</v>
      </c>
      <c r="AX258" s="13" t="s">
        <v>84</v>
      </c>
      <c r="AY258" s="257" t="s">
        <v>183</v>
      </c>
    </row>
    <row r="259" spans="1:65" s="2" customFormat="1" ht="37.8" customHeight="1">
      <c r="A259" s="37"/>
      <c r="B259" s="38"/>
      <c r="C259" s="226" t="s">
        <v>389</v>
      </c>
      <c r="D259" s="226" t="s">
        <v>185</v>
      </c>
      <c r="E259" s="227" t="s">
        <v>390</v>
      </c>
      <c r="F259" s="228" t="s">
        <v>391</v>
      </c>
      <c r="G259" s="229" t="s">
        <v>126</v>
      </c>
      <c r="H259" s="230">
        <v>25.2</v>
      </c>
      <c r="I259" s="231"/>
      <c r="J259" s="232">
        <f>ROUND(I259*H259,2)</f>
        <v>0</v>
      </c>
      <c r="K259" s="228" t="s">
        <v>188</v>
      </c>
      <c r="L259" s="43"/>
      <c r="M259" s="233" t="s">
        <v>1</v>
      </c>
      <c r="N259" s="234" t="s">
        <v>41</v>
      </c>
      <c r="O259" s="90"/>
      <c r="P259" s="235">
        <f>O259*H259</f>
        <v>0</v>
      </c>
      <c r="Q259" s="235">
        <v>1.848</v>
      </c>
      <c r="R259" s="235">
        <f>Q259*H259</f>
        <v>46.5696</v>
      </c>
      <c r="S259" s="235">
        <v>0</v>
      </c>
      <c r="T259" s="236">
        <f>S259*H259</f>
        <v>0</v>
      </c>
      <c r="U259" s="37"/>
      <c r="V259" s="37"/>
      <c r="W259" s="37"/>
      <c r="X259" s="37"/>
      <c r="Y259" s="37"/>
      <c r="Z259" s="37"/>
      <c r="AA259" s="37"/>
      <c r="AB259" s="37"/>
      <c r="AC259" s="37"/>
      <c r="AD259" s="37"/>
      <c r="AE259" s="37"/>
      <c r="AR259" s="237" t="s">
        <v>189</v>
      </c>
      <c r="AT259" s="237" t="s">
        <v>185</v>
      </c>
      <c r="AU259" s="237" t="s">
        <v>86</v>
      </c>
      <c r="AY259" s="16" t="s">
        <v>183</v>
      </c>
      <c r="BE259" s="238">
        <f>IF(N259="základní",J259,0)</f>
        <v>0</v>
      </c>
      <c r="BF259" s="238">
        <f>IF(N259="snížená",J259,0)</f>
        <v>0</v>
      </c>
      <c r="BG259" s="238">
        <f>IF(N259="zákl. přenesená",J259,0)</f>
        <v>0</v>
      </c>
      <c r="BH259" s="238">
        <f>IF(N259="sníž. přenesená",J259,0)</f>
        <v>0</v>
      </c>
      <c r="BI259" s="238">
        <f>IF(N259="nulová",J259,0)</f>
        <v>0</v>
      </c>
      <c r="BJ259" s="16" t="s">
        <v>84</v>
      </c>
      <c r="BK259" s="238">
        <f>ROUND(I259*H259,2)</f>
        <v>0</v>
      </c>
      <c r="BL259" s="16" t="s">
        <v>189</v>
      </c>
      <c r="BM259" s="237" t="s">
        <v>392</v>
      </c>
    </row>
    <row r="260" spans="1:47" s="2" customFormat="1" ht="12">
      <c r="A260" s="37"/>
      <c r="B260" s="38"/>
      <c r="C260" s="39"/>
      <c r="D260" s="239" t="s">
        <v>191</v>
      </c>
      <c r="E260" s="39"/>
      <c r="F260" s="240" t="s">
        <v>393</v>
      </c>
      <c r="G260" s="39"/>
      <c r="H260" s="39"/>
      <c r="I260" s="241"/>
      <c r="J260" s="39"/>
      <c r="K260" s="39"/>
      <c r="L260" s="43"/>
      <c r="M260" s="242"/>
      <c r="N260" s="243"/>
      <c r="O260" s="90"/>
      <c r="P260" s="90"/>
      <c r="Q260" s="90"/>
      <c r="R260" s="90"/>
      <c r="S260" s="90"/>
      <c r="T260" s="91"/>
      <c r="U260" s="37"/>
      <c r="V260" s="37"/>
      <c r="W260" s="37"/>
      <c r="X260" s="37"/>
      <c r="Y260" s="37"/>
      <c r="Z260" s="37"/>
      <c r="AA260" s="37"/>
      <c r="AB260" s="37"/>
      <c r="AC260" s="37"/>
      <c r="AD260" s="37"/>
      <c r="AE260" s="37"/>
      <c r="AT260" s="16" t="s">
        <v>191</v>
      </c>
      <c r="AU260" s="16" t="s">
        <v>86</v>
      </c>
    </row>
    <row r="261" spans="1:47" s="2" customFormat="1" ht="12">
      <c r="A261" s="37"/>
      <c r="B261" s="38"/>
      <c r="C261" s="39"/>
      <c r="D261" s="244" t="s">
        <v>193</v>
      </c>
      <c r="E261" s="39"/>
      <c r="F261" s="245" t="s">
        <v>394</v>
      </c>
      <c r="G261" s="39"/>
      <c r="H261" s="39"/>
      <c r="I261" s="241"/>
      <c r="J261" s="39"/>
      <c r="K261" s="39"/>
      <c r="L261" s="43"/>
      <c r="M261" s="242"/>
      <c r="N261" s="243"/>
      <c r="O261" s="90"/>
      <c r="P261" s="90"/>
      <c r="Q261" s="90"/>
      <c r="R261" s="90"/>
      <c r="S261" s="90"/>
      <c r="T261" s="91"/>
      <c r="U261" s="37"/>
      <c r="V261" s="37"/>
      <c r="W261" s="37"/>
      <c r="X261" s="37"/>
      <c r="Y261" s="37"/>
      <c r="Z261" s="37"/>
      <c r="AA261" s="37"/>
      <c r="AB261" s="37"/>
      <c r="AC261" s="37"/>
      <c r="AD261" s="37"/>
      <c r="AE261" s="37"/>
      <c r="AT261" s="16" t="s">
        <v>193</v>
      </c>
      <c r="AU261" s="16" t="s">
        <v>86</v>
      </c>
    </row>
    <row r="262" spans="1:47" s="2" customFormat="1" ht="12">
      <c r="A262" s="37"/>
      <c r="B262" s="38"/>
      <c r="C262" s="39"/>
      <c r="D262" s="239" t="s">
        <v>195</v>
      </c>
      <c r="E262" s="39"/>
      <c r="F262" s="246" t="s">
        <v>395</v>
      </c>
      <c r="G262" s="39"/>
      <c r="H262" s="39"/>
      <c r="I262" s="241"/>
      <c r="J262" s="39"/>
      <c r="K262" s="39"/>
      <c r="L262" s="43"/>
      <c r="M262" s="242"/>
      <c r="N262" s="243"/>
      <c r="O262" s="90"/>
      <c r="P262" s="90"/>
      <c r="Q262" s="90"/>
      <c r="R262" s="90"/>
      <c r="S262" s="90"/>
      <c r="T262" s="91"/>
      <c r="U262" s="37"/>
      <c r="V262" s="37"/>
      <c r="W262" s="37"/>
      <c r="X262" s="37"/>
      <c r="Y262" s="37"/>
      <c r="Z262" s="37"/>
      <c r="AA262" s="37"/>
      <c r="AB262" s="37"/>
      <c r="AC262" s="37"/>
      <c r="AD262" s="37"/>
      <c r="AE262" s="37"/>
      <c r="AT262" s="16" t="s">
        <v>195</v>
      </c>
      <c r="AU262" s="16" t="s">
        <v>86</v>
      </c>
    </row>
    <row r="263" spans="1:51" s="13" customFormat="1" ht="12">
      <c r="A263" s="13"/>
      <c r="B263" s="247"/>
      <c r="C263" s="248"/>
      <c r="D263" s="239" t="s">
        <v>197</v>
      </c>
      <c r="E263" s="249" t="s">
        <v>1</v>
      </c>
      <c r="F263" s="250" t="s">
        <v>396</v>
      </c>
      <c r="G263" s="248"/>
      <c r="H263" s="251">
        <v>25.2</v>
      </c>
      <c r="I263" s="252"/>
      <c r="J263" s="248"/>
      <c r="K263" s="248"/>
      <c r="L263" s="253"/>
      <c r="M263" s="254"/>
      <c r="N263" s="255"/>
      <c r="O263" s="255"/>
      <c r="P263" s="255"/>
      <c r="Q263" s="255"/>
      <c r="R263" s="255"/>
      <c r="S263" s="255"/>
      <c r="T263" s="256"/>
      <c r="U263" s="13"/>
      <c r="V263" s="13"/>
      <c r="W263" s="13"/>
      <c r="X263" s="13"/>
      <c r="Y263" s="13"/>
      <c r="Z263" s="13"/>
      <c r="AA263" s="13"/>
      <c r="AB263" s="13"/>
      <c r="AC263" s="13"/>
      <c r="AD263" s="13"/>
      <c r="AE263" s="13"/>
      <c r="AT263" s="257" t="s">
        <v>197</v>
      </c>
      <c r="AU263" s="257" t="s">
        <v>86</v>
      </c>
      <c r="AV263" s="13" t="s">
        <v>86</v>
      </c>
      <c r="AW263" s="13" t="s">
        <v>32</v>
      </c>
      <c r="AX263" s="13" t="s">
        <v>76</v>
      </c>
      <c r="AY263" s="257" t="s">
        <v>183</v>
      </c>
    </row>
    <row r="264" spans="1:51" s="14" customFormat="1" ht="12">
      <c r="A264" s="14"/>
      <c r="B264" s="258"/>
      <c r="C264" s="259"/>
      <c r="D264" s="239" t="s">
        <v>197</v>
      </c>
      <c r="E264" s="260" t="s">
        <v>1</v>
      </c>
      <c r="F264" s="261" t="s">
        <v>202</v>
      </c>
      <c r="G264" s="259"/>
      <c r="H264" s="262">
        <v>25.2</v>
      </c>
      <c r="I264" s="263"/>
      <c r="J264" s="259"/>
      <c r="K264" s="259"/>
      <c r="L264" s="264"/>
      <c r="M264" s="265"/>
      <c r="N264" s="266"/>
      <c r="O264" s="266"/>
      <c r="P264" s="266"/>
      <c r="Q264" s="266"/>
      <c r="R264" s="266"/>
      <c r="S264" s="266"/>
      <c r="T264" s="267"/>
      <c r="U264" s="14"/>
      <c r="V264" s="14"/>
      <c r="W264" s="14"/>
      <c r="X264" s="14"/>
      <c r="Y264" s="14"/>
      <c r="Z264" s="14"/>
      <c r="AA264" s="14"/>
      <c r="AB264" s="14"/>
      <c r="AC264" s="14"/>
      <c r="AD264" s="14"/>
      <c r="AE264" s="14"/>
      <c r="AT264" s="268" t="s">
        <v>197</v>
      </c>
      <c r="AU264" s="268" t="s">
        <v>86</v>
      </c>
      <c r="AV264" s="14" t="s">
        <v>189</v>
      </c>
      <c r="AW264" s="14" t="s">
        <v>32</v>
      </c>
      <c r="AX264" s="14" t="s">
        <v>84</v>
      </c>
      <c r="AY264" s="268" t="s">
        <v>183</v>
      </c>
    </row>
    <row r="265" spans="1:63" s="12" customFormat="1" ht="22.8" customHeight="1">
      <c r="A265" s="12"/>
      <c r="B265" s="210"/>
      <c r="C265" s="211"/>
      <c r="D265" s="212" t="s">
        <v>75</v>
      </c>
      <c r="E265" s="224" t="s">
        <v>397</v>
      </c>
      <c r="F265" s="224" t="s">
        <v>398</v>
      </c>
      <c r="G265" s="211"/>
      <c r="H265" s="211"/>
      <c r="I265" s="214"/>
      <c r="J265" s="225">
        <f>BK265</f>
        <v>0</v>
      </c>
      <c r="K265" s="211"/>
      <c r="L265" s="216"/>
      <c r="M265" s="217"/>
      <c r="N265" s="218"/>
      <c r="O265" s="218"/>
      <c r="P265" s="219">
        <f>SUM(P266:P269)</f>
        <v>0</v>
      </c>
      <c r="Q265" s="218"/>
      <c r="R265" s="219">
        <f>SUM(R266:R269)</f>
        <v>0</v>
      </c>
      <c r="S265" s="218"/>
      <c r="T265" s="220">
        <f>SUM(T266:T269)</f>
        <v>0</v>
      </c>
      <c r="U265" s="12"/>
      <c r="V265" s="12"/>
      <c r="W265" s="12"/>
      <c r="X265" s="12"/>
      <c r="Y265" s="12"/>
      <c r="Z265" s="12"/>
      <c r="AA265" s="12"/>
      <c r="AB265" s="12"/>
      <c r="AC265" s="12"/>
      <c r="AD265" s="12"/>
      <c r="AE265" s="12"/>
      <c r="AR265" s="221" t="s">
        <v>84</v>
      </c>
      <c r="AT265" s="222" t="s">
        <v>75</v>
      </c>
      <c r="AU265" s="222" t="s">
        <v>84</v>
      </c>
      <c r="AY265" s="221" t="s">
        <v>183</v>
      </c>
      <c r="BK265" s="223">
        <f>SUM(BK266:BK269)</f>
        <v>0</v>
      </c>
    </row>
    <row r="266" spans="1:65" s="2" customFormat="1" ht="16.5" customHeight="1">
      <c r="A266" s="37"/>
      <c r="B266" s="38"/>
      <c r="C266" s="226" t="s">
        <v>399</v>
      </c>
      <c r="D266" s="226" t="s">
        <v>185</v>
      </c>
      <c r="E266" s="227" t="s">
        <v>400</v>
      </c>
      <c r="F266" s="228" t="s">
        <v>401</v>
      </c>
      <c r="G266" s="229" t="s">
        <v>402</v>
      </c>
      <c r="H266" s="230">
        <v>1134.423</v>
      </c>
      <c r="I266" s="231"/>
      <c r="J266" s="232">
        <f>ROUND(I266*H266,2)</f>
        <v>0</v>
      </c>
      <c r="K266" s="228" t="s">
        <v>188</v>
      </c>
      <c r="L266" s="43"/>
      <c r="M266" s="233" t="s">
        <v>1</v>
      </c>
      <c r="N266" s="234" t="s">
        <v>41</v>
      </c>
      <c r="O266" s="90"/>
      <c r="P266" s="235">
        <f>O266*H266</f>
        <v>0</v>
      </c>
      <c r="Q266" s="235">
        <v>0</v>
      </c>
      <c r="R266" s="235">
        <f>Q266*H266</f>
        <v>0</v>
      </c>
      <c r="S266" s="235">
        <v>0</v>
      </c>
      <c r="T266" s="236">
        <f>S266*H266</f>
        <v>0</v>
      </c>
      <c r="U266" s="37"/>
      <c r="V266" s="37"/>
      <c r="W266" s="37"/>
      <c r="X266" s="37"/>
      <c r="Y266" s="37"/>
      <c r="Z266" s="37"/>
      <c r="AA266" s="37"/>
      <c r="AB266" s="37"/>
      <c r="AC266" s="37"/>
      <c r="AD266" s="37"/>
      <c r="AE266" s="37"/>
      <c r="AR266" s="237" t="s">
        <v>189</v>
      </c>
      <c r="AT266" s="237" t="s">
        <v>185</v>
      </c>
      <c r="AU266" s="237" t="s">
        <v>86</v>
      </c>
      <c r="AY266" s="16" t="s">
        <v>183</v>
      </c>
      <c r="BE266" s="238">
        <f>IF(N266="základní",J266,0)</f>
        <v>0</v>
      </c>
      <c r="BF266" s="238">
        <f>IF(N266="snížená",J266,0)</f>
        <v>0</v>
      </c>
      <c r="BG266" s="238">
        <f>IF(N266="zákl. přenesená",J266,0)</f>
        <v>0</v>
      </c>
      <c r="BH266" s="238">
        <f>IF(N266="sníž. přenesená",J266,0)</f>
        <v>0</v>
      </c>
      <c r="BI266" s="238">
        <f>IF(N266="nulová",J266,0)</f>
        <v>0</v>
      </c>
      <c r="BJ266" s="16" t="s">
        <v>84</v>
      </c>
      <c r="BK266" s="238">
        <f>ROUND(I266*H266,2)</f>
        <v>0</v>
      </c>
      <c r="BL266" s="16" t="s">
        <v>189</v>
      </c>
      <c r="BM266" s="237" t="s">
        <v>403</v>
      </c>
    </row>
    <row r="267" spans="1:47" s="2" customFormat="1" ht="12">
      <c r="A267" s="37"/>
      <c r="B267" s="38"/>
      <c r="C267" s="39"/>
      <c r="D267" s="239" t="s">
        <v>191</v>
      </c>
      <c r="E267" s="39"/>
      <c r="F267" s="240" t="s">
        <v>404</v>
      </c>
      <c r="G267" s="39"/>
      <c r="H267" s="39"/>
      <c r="I267" s="241"/>
      <c r="J267" s="39"/>
      <c r="K267" s="39"/>
      <c r="L267" s="43"/>
      <c r="M267" s="242"/>
      <c r="N267" s="243"/>
      <c r="O267" s="90"/>
      <c r="P267" s="90"/>
      <c r="Q267" s="90"/>
      <c r="R267" s="90"/>
      <c r="S267" s="90"/>
      <c r="T267" s="91"/>
      <c r="U267" s="37"/>
      <c r="V267" s="37"/>
      <c r="W267" s="37"/>
      <c r="X267" s="37"/>
      <c r="Y267" s="37"/>
      <c r="Z267" s="37"/>
      <c r="AA267" s="37"/>
      <c r="AB267" s="37"/>
      <c r="AC267" s="37"/>
      <c r="AD267" s="37"/>
      <c r="AE267" s="37"/>
      <c r="AT267" s="16" t="s">
        <v>191</v>
      </c>
      <c r="AU267" s="16" t="s">
        <v>86</v>
      </c>
    </row>
    <row r="268" spans="1:47" s="2" customFormat="1" ht="12">
      <c r="A268" s="37"/>
      <c r="B268" s="38"/>
      <c r="C268" s="39"/>
      <c r="D268" s="244" t="s">
        <v>193</v>
      </c>
      <c r="E268" s="39"/>
      <c r="F268" s="245" t="s">
        <v>405</v>
      </c>
      <c r="G268" s="39"/>
      <c r="H268" s="39"/>
      <c r="I268" s="241"/>
      <c r="J268" s="39"/>
      <c r="K268" s="39"/>
      <c r="L268" s="43"/>
      <c r="M268" s="242"/>
      <c r="N268" s="243"/>
      <c r="O268" s="90"/>
      <c r="P268" s="90"/>
      <c r="Q268" s="90"/>
      <c r="R268" s="90"/>
      <c r="S268" s="90"/>
      <c r="T268" s="91"/>
      <c r="U268" s="37"/>
      <c r="V268" s="37"/>
      <c r="W268" s="37"/>
      <c r="X268" s="37"/>
      <c r="Y268" s="37"/>
      <c r="Z268" s="37"/>
      <c r="AA268" s="37"/>
      <c r="AB268" s="37"/>
      <c r="AC268" s="37"/>
      <c r="AD268" s="37"/>
      <c r="AE268" s="37"/>
      <c r="AT268" s="16" t="s">
        <v>193</v>
      </c>
      <c r="AU268" s="16" t="s">
        <v>86</v>
      </c>
    </row>
    <row r="269" spans="1:47" s="2" customFormat="1" ht="12">
      <c r="A269" s="37"/>
      <c r="B269" s="38"/>
      <c r="C269" s="39"/>
      <c r="D269" s="239" t="s">
        <v>195</v>
      </c>
      <c r="E269" s="39"/>
      <c r="F269" s="246" t="s">
        <v>406</v>
      </c>
      <c r="G269" s="39"/>
      <c r="H269" s="39"/>
      <c r="I269" s="241"/>
      <c r="J269" s="39"/>
      <c r="K269" s="39"/>
      <c r="L269" s="43"/>
      <c r="M269" s="279"/>
      <c r="N269" s="280"/>
      <c r="O269" s="281"/>
      <c r="P269" s="281"/>
      <c r="Q269" s="281"/>
      <c r="R269" s="281"/>
      <c r="S269" s="281"/>
      <c r="T269" s="282"/>
      <c r="U269" s="37"/>
      <c r="V269" s="37"/>
      <c r="W269" s="37"/>
      <c r="X269" s="37"/>
      <c r="Y269" s="37"/>
      <c r="Z269" s="37"/>
      <c r="AA269" s="37"/>
      <c r="AB269" s="37"/>
      <c r="AC269" s="37"/>
      <c r="AD269" s="37"/>
      <c r="AE269" s="37"/>
      <c r="AT269" s="16" t="s">
        <v>195</v>
      </c>
      <c r="AU269" s="16" t="s">
        <v>86</v>
      </c>
    </row>
    <row r="270" spans="1:31" s="2" customFormat="1" ht="6.95" customHeight="1">
      <c r="A270" s="37"/>
      <c r="B270" s="65"/>
      <c r="C270" s="66"/>
      <c r="D270" s="66"/>
      <c r="E270" s="66"/>
      <c r="F270" s="66"/>
      <c r="G270" s="66"/>
      <c r="H270" s="66"/>
      <c r="I270" s="66"/>
      <c r="J270" s="66"/>
      <c r="K270" s="66"/>
      <c r="L270" s="43"/>
      <c r="M270" s="37"/>
      <c r="O270" s="37"/>
      <c r="P270" s="37"/>
      <c r="Q270" s="37"/>
      <c r="R270" s="37"/>
      <c r="S270" s="37"/>
      <c r="T270" s="37"/>
      <c r="U270" s="37"/>
      <c r="V270" s="37"/>
      <c r="W270" s="37"/>
      <c r="X270" s="37"/>
      <c r="Y270" s="37"/>
      <c r="Z270" s="37"/>
      <c r="AA270" s="37"/>
      <c r="AB270" s="37"/>
      <c r="AC270" s="37"/>
      <c r="AD270" s="37"/>
      <c r="AE270" s="37"/>
    </row>
  </sheetData>
  <sheetProtection password="CDA2" sheet="1" objects="1" scenarios="1" formatColumns="0" formatRows="0" autoFilter="0"/>
  <autoFilter ref="C119:K269"/>
  <mergeCells count="9">
    <mergeCell ref="E7:H7"/>
    <mergeCell ref="E9:H9"/>
    <mergeCell ref="E18:H18"/>
    <mergeCell ref="E27:H27"/>
    <mergeCell ref="E85:H85"/>
    <mergeCell ref="E87:H87"/>
    <mergeCell ref="E110:H110"/>
    <mergeCell ref="E112:H112"/>
    <mergeCell ref="L2:V2"/>
  </mergeCells>
  <hyperlinks>
    <hyperlink ref="F125" r:id="rId1" display="https://podminky.urs.cz/item/CS_URS_2022_02/121151127"/>
    <hyperlink ref="F133" r:id="rId2" display="https://podminky.urs.cz/item/CS_URS_2022_02/122251105"/>
    <hyperlink ref="F139" r:id="rId3" display="https://podminky.urs.cz/item/CS_URS_2022_02/131251107"/>
    <hyperlink ref="F147" r:id="rId4" display="https://podminky.urs.cz/item/CS_URS_2022_02/132251102"/>
    <hyperlink ref="F153" r:id="rId5" display="https://podminky.urs.cz/item/CS_URS_2022_02/162251102"/>
    <hyperlink ref="F158" r:id="rId6" display="https://podminky.urs.cz/item/CS_URS_2022_02/162306111"/>
    <hyperlink ref="F165" r:id="rId7" display="https://podminky.urs.cz/item/CS_URS_2022_02/162351103"/>
    <hyperlink ref="F170" r:id="rId8" display="https://podminky.urs.cz/item/CS_URS_2022_02/167151111"/>
    <hyperlink ref="F175" r:id="rId9" display="https://podminky.urs.cz/item/CS_URS_2022_02/167151121"/>
    <hyperlink ref="F180" r:id="rId10" display="https://podminky.urs.cz/item/CS_URS_2022_02/171151103"/>
    <hyperlink ref="F186" r:id="rId11" display="https://podminky.urs.cz/item/CS_URS_2022_02/174251101"/>
    <hyperlink ref="F192" r:id="rId12" display="https://podminky.urs.cz/item/CS_URS_2022_02/181006111"/>
    <hyperlink ref="F196" r:id="rId13" display="https://podminky.urs.cz/item/CS_URS_2022_02/181351115"/>
    <hyperlink ref="F201" r:id="rId14" display="https://podminky.urs.cz/item/CS_URS_2022_02/181451121"/>
    <hyperlink ref="F212" r:id="rId15" display="https://podminky.urs.cz/item/CS_URS_2022_02/181951111"/>
    <hyperlink ref="F217" r:id="rId16" display="https://podminky.urs.cz/item/CS_URS_2022_02/182151111"/>
    <hyperlink ref="F222" r:id="rId17" display="https://podminky.urs.cz/item/CS_URS_2022_02/182251101"/>
    <hyperlink ref="F227" r:id="rId18" display="https://podminky.urs.cz/item/CS_URS_2022_02/183551223"/>
    <hyperlink ref="F245" r:id="rId19" display="https://podminky.urs.cz/item/CS_URS_2022_02/457571111"/>
    <hyperlink ref="F250" r:id="rId20" display="https://podminky.urs.cz/item/CS_URS_2022_02/462513161"/>
    <hyperlink ref="F256" r:id="rId21" display="https://podminky.urs.cz/item/CS_URS_2022_02/462514169"/>
    <hyperlink ref="F261" r:id="rId22" display="https://podminky.urs.cz/item/CS_URS_2022_02/463211153"/>
    <hyperlink ref="F268" r:id="rId23" display="https://podminky.urs.cz/item/CS_URS_2022_02/998331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4"/>
</worksheet>
</file>

<file path=xl/worksheets/sheet3.xml><?xml version="1.0" encoding="utf-8"?>
<worksheet xmlns="http://schemas.openxmlformats.org/spreadsheetml/2006/main" xmlns:r="http://schemas.openxmlformats.org/officeDocument/2006/relationships">
  <sheetPr>
    <pageSetUpPr fitToPage="1"/>
  </sheetPr>
  <dimension ref="A2:BM1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6" t="s">
        <v>89</v>
      </c>
      <c r="AZ2" s="145" t="s">
        <v>124</v>
      </c>
      <c r="BA2" s="145" t="s">
        <v>125</v>
      </c>
      <c r="BB2" s="145" t="s">
        <v>126</v>
      </c>
      <c r="BC2" s="145" t="s">
        <v>407</v>
      </c>
      <c r="BD2" s="145" t="s">
        <v>86</v>
      </c>
    </row>
    <row r="3" spans="2:56" s="1" customFormat="1" ht="6.95" customHeight="1">
      <c r="B3" s="146"/>
      <c r="C3" s="147"/>
      <c r="D3" s="147"/>
      <c r="E3" s="147"/>
      <c r="F3" s="147"/>
      <c r="G3" s="147"/>
      <c r="H3" s="147"/>
      <c r="I3" s="147"/>
      <c r="J3" s="147"/>
      <c r="K3" s="147"/>
      <c r="L3" s="19"/>
      <c r="AT3" s="16" t="s">
        <v>86</v>
      </c>
      <c r="AZ3" s="145" t="s">
        <v>142</v>
      </c>
      <c r="BA3" s="145" t="s">
        <v>143</v>
      </c>
      <c r="BB3" s="145" t="s">
        <v>137</v>
      </c>
      <c r="BC3" s="145" t="s">
        <v>408</v>
      </c>
      <c r="BD3" s="145" t="s">
        <v>86</v>
      </c>
    </row>
    <row r="4" spans="2:56" s="1" customFormat="1" ht="24.95" customHeight="1">
      <c r="B4" s="19"/>
      <c r="D4" s="148" t="s">
        <v>131</v>
      </c>
      <c r="L4" s="19"/>
      <c r="M4" s="149" t="s">
        <v>10</v>
      </c>
      <c r="AT4" s="16" t="s">
        <v>4</v>
      </c>
      <c r="AZ4" s="145" t="s">
        <v>150</v>
      </c>
      <c r="BA4" s="145" t="s">
        <v>151</v>
      </c>
      <c r="BB4" s="145" t="s">
        <v>307</v>
      </c>
      <c r="BC4" s="145" t="s">
        <v>409</v>
      </c>
      <c r="BD4" s="145" t="s">
        <v>86</v>
      </c>
    </row>
    <row r="5" spans="2:12" s="1" customFormat="1" ht="6.95" customHeight="1">
      <c r="B5" s="19"/>
      <c r="L5" s="19"/>
    </row>
    <row r="6" spans="2:12" s="1" customFormat="1" ht="12" customHeight="1">
      <c r="B6" s="19"/>
      <c r="D6" s="150" t="s">
        <v>16</v>
      </c>
      <c r="L6" s="19"/>
    </row>
    <row r="7" spans="2:12" s="1" customFormat="1" ht="16.5" customHeight="1">
      <c r="B7" s="19"/>
      <c r="E7" s="151" t="str">
        <f>'Rekapitulace stavby'!K6</f>
        <v>Biocentrum Na Dvorských v k.ú. Vrbátky</v>
      </c>
      <c r="F7" s="150"/>
      <c r="G7" s="150"/>
      <c r="H7" s="150"/>
      <c r="L7" s="19"/>
    </row>
    <row r="8" spans="1:31" s="2" customFormat="1" ht="12" customHeight="1">
      <c r="A8" s="37"/>
      <c r="B8" s="43"/>
      <c r="C8" s="37"/>
      <c r="D8" s="150" t="s">
        <v>145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52" t="s">
        <v>410</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50" t="s">
        <v>18</v>
      </c>
      <c r="E11" s="37"/>
      <c r="F11" s="140" t="s">
        <v>1</v>
      </c>
      <c r="G11" s="37"/>
      <c r="H11" s="37"/>
      <c r="I11" s="150" t="s">
        <v>19</v>
      </c>
      <c r="J11" s="140" t="s">
        <v>1</v>
      </c>
      <c r="K11" s="37"/>
      <c r="L11" s="62"/>
      <c r="S11" s="37"/>
      <c r="T11" s="37"/>
      <c r="U11" s="37"/>
      <c r="V11" s="37"/>
      <c r="W11" s="37"/>
      <c r="X11" s="37"/>
      <c r="Y11" s="37"/>
      <c r="Z11" s="37"/>
      <c r="AA11" s="37"/>
      <c r="AB11" s="37"/>
      <c r="AC11" s="37"/>
      <c r="AD11" s="37"/>
      <c r="AE11" s="37"/>
    </row>
    <row r="12" spans="1:31" s="2" customFormat="1" ht="12" customHeight="1">
      <c r="A12" s="37"/>
      <c r="B12" s="43"/>
      <c r="C12" s="37"/>
      <c r="D12" s="150" t="s">
        <v>20</v>
      </c>
      <c r="E12" s="37"/>
      <c r="F12" s="140" t="s">
        <v>21</v>
      </c>
      <c r="G12" s="37"/>
      <c r="H12" s="37"/>
      <c r="I12" s="150" t="s">
        <v>22</v>
      </c>
      <c r="J12" s="153" t="str">
        <f>'Rekapitulace stavby'!AN8</f>
        <v>12. 1. 2021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50" t="s">
        <v>24</v>
      </c>
      <c r="E14" s="37"/>
      <c r="F14" s="37"/>
      <c r="G14" s="37"/>
      <c r="H14" s="37"/>
      <c r="I14" s="150" t="s">
        <v>25</v>
      </c>
      <c r="J14" s="140"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0" t="s">
        <v>26</v>
      </c>
      <c r="F15" s="37"/>
      <c r="G15" s="37"/>
      <c r="H15" s="37"/>
      <c r="I15" s="150" t="s">
        <v>27</v>
      </c>
      <c r="J15" s="140"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50" t="s">
        <v>28</v>
      </c>
      <c r="E17" s="37"/>
      <c r="F17" s="37"/>
      <c r="G17" s="37"/>
      <c r="H17" s="37"/>
      <c r="I17" s="150"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0"/>
      <c r="G18" s="140"/>
      <c r="H18" s="140"/>
      <c r="I18" s="150"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50" t="s">
        <v>30</v>
      </c>
      <c r="E20" s="37"/>
      <c r="F20" s="37"/>
      <c r="G20" s="37"/>
      <c r="H20" s="37"/>
      <c r="I20" s="150" t="s">
        <v>25</v>
      </c>
      <c r="J20" s="140"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0" t="str">
        <f>IF('Rekapitulace stavby'!E17="","",'Rekapitulace stavby'!E17)</f>
        <v xml:space="preserve"> </v>
      </c>
      <c r="F21" s="37"/>
      <c r="G21" s="37"/>
      <c r="H21" s="37"/>
      <c r="I21" s="150" t="s">
        <v>27</v>
      </c>
      <c r="J21" s="140"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50" t="s">
        <v>33</v>
      </c>
      <c r="E23" s="37"/>
      <c r="F23" s="37"/>
      <c r="G23" s="37"/>
      <c r="H23" s="37"/>
      <c r="I23" s="150" t="s">
        <v>25</v>
      </c>
      <c r="J23" s="140" t="s">
        <v>1</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0" t="s">
        <v>34</v>
      </c>
      <c r="F24" s="37"/>
      <c r="G24" s="37"/>
      <c r="H24" s="37"/>
      <c r="I24" s="150" t="s">
        <v>27</v>
      </c>
      <c r="J24" s="140" t="s">
        <v>1</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50" t="s">
        <v>35</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54"/>
      <c r="B27" s="155"/>
      <c r="C27" s="154"/>
      <c r="D27" s="154"/>
      <c r="E27" s="156" t="s">
        <v>1</v>
      </c>
      <c r="F27" s="156"/>
      <c r="G27" s="156"/>
      <c r="H27" s="156"/>
      <c r="I27" s="154"/>
      <c r="J27" s="154"/>
      <c r="K27" s="154"/>
      <c r="L27" s="157"/>
      <c r="S27" s="154"/>
      <c r="T27" s="154"/>
      <c r="U27" s="154"/>
      <c r="V27" s="154"/>
      <c r="W27" s="154"/>
      <c r="X27" s="154"/>
      <c r="Y27" s="154"/>
      <c r="Z27" s="154"/>
      <c r="AA27" s="154"/>
      <c r="AB27" s="154"/>
      <c r="AC27" s="154"/>
      <c r="AD27" s="154"/>
      <c r="AE27" s="15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58"/>
      <c r="E29" s="158"/>
      <c r="F29" s="158"/>
      <c r="G29" s="158"/>
      <c r="H29" s="158"/>
      <c r="I29" s="158"/>
      <c r="J29" s="158"/>
      <c r="K29" s="158"/>
      <c r="L29" s="62"/>
      <c r="S29" s="37"/>
      <c r="T29" s="37"/>
      <c r="U29" s="37"/>
      <c r="V29" s="37"/>
      <c r="W29" s="37"/>
      <c r="X29" s="37"/>
      <c r="Y29" s="37"/>
      <c r="Z29" s="37"/>
      <c r="AA29" s="37"/>
      <c r="AB29" s="37"/>
      <c r="AC29" s="37"/>
      <c r="AD29" s="37"/>
      <c r="AE29" s="37"/>
    </row>
    <row r="30" spans="1:31" s="2" customFormat="1" ht="25.4" customHeight="1">
      <c r="A30" s="37"/>
      <c r="B30" s="43"/>
      <c r="C30" s="37"/>
      <c r="D30" s="159" t="s">
        <v>36</v>
      </c>
      <c r="E30" s="37"/>
      <c r="F30" s="37"/>
      <c r="G30" s="37"/>
      <c r="H30" s="37"/>
      <c r="I30" s="37"/>
      <c r="J30" s="160">
        <f>ROUND(J119,2)</f>
        <v>0</v>
      </c>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61" t="s">
        <v>38</v>
      </c>
      <c r="G32" s="37"/>
      <c r="H32" s="37"/>
      <c r="I32" s="161" t="s">
        <v>37</v>
      </c>
      <c r="J32" s="161" t="s">
        <v>39</v>
      </c>
      <c r="K32" s="37"/>
      <c r="L32" s="62"/>
      <c r="S32" s="37"/>
      <c r="T32" s="37"/>
      <c r="U32" s="37"/>
      <c r="V32" s="37"/>
      <c r="W32" s="37"/>
      <c r="X32" s="37"/>
      <c r="Y32" s="37"/>
      <c r="Z32" s="37"/>
      <c r="AA32" s="37"/>
      <c r="AB32" s="37"/>
      <c r="AC32" s="37"/>
      <c r="AD32" s="37"/>
      <c r="AE32" s="37"/>
    </row>
    <row r="33" spans="1:31" s="2" customFormat="1" ht="14.4" customHeight="1">
      <c r="A33" s="37"/>
      <c r="B33" s="43"/>
      <c r="C33" s="37"/>
      <c r="D33" s="162" t="s">
        <v>40</v>
      </c>
      <c r="E33" s="150" t="s">
        <v>41</v>
      </c>
      <c r="F33" s="163">
        <f>ROUND((SUM(BE119:BE188)),2)</f>
        <v>0</v>
      </c>
      <c r="G33" s="37"/>
      <c r="H33" s="37"/>
      <c r="I33" s="164">
        <v>0.21</v>
      </c>
      <c r="J33" s="163">
        <f>ROUND(((SUM(BE119:BE188))*I33),2)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50" t="s">
        <v>42</v>
      </c>
      <c r="F34" s="163">
        <f>ROUND((SUM(BF119:BF188)),2)</f>
        <v>0</v>
      </c>
      <c r="G34" s="37"/>
      <c r="H34" s="37"/>
      <c r="I34" s="164">
        <v>0.15</v>
      </c>
      <c r="J34" s="163">
        <f>ROUND(((SUM(BF119:BF188))*I34),2)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50" t="s">
        <v>43</v>
      </c>
      <c r="F35" s="163">
        <f>ROUND((SUM(BG119:BG188)),2)</f>
        <v>0</v>
      </c>
      <c r="G35" s="37"/>
      <c r="H35" s="37"/>
      <c r="I35" s="164">
        <v>0.21</v>
      </c>
      <c r="J35" s="16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50" t="s">
        <v>44</v>
      </c>
      <c r="F36" s="163">
        <f>ROUND((SUM(BH119:BH188)),2)</f>
        <v>0</v>
      </c>
      <c r="G36" s="37"/>
      <c r="H36" s="37"/>
      <c r="I36" s="164">
        <v>0.15</v>
      </c>
      <c r="J36" s="16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45</v>
      </c>
      <c r="F37" s="163">
        <f>ROUND((SUM(BI119:BI188)),2)</f>
        <v>0</v>
      </c>
      <c r="G37" s="37"/>
      <c r="H37" s="37"/>
      <c r="I37" s="164">
        <v>0</v>
      </c>
      <c r="J37" s="16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65"/>
      <c r="D39" s="166" t="s">
        <v>46</v>
      </c>
      <c r="E39" s="167"/>
      <c r="F39" s="167"/>
      <c r="G39" s="168" t="s">
        <v>47</v>
      </c>
      <c r="H39" s="169" t="s">
        <v>48</v>
      </c>
      <c r="I39" s="167"/>
      <c r="J39" s="170">
        <f>SUM(J30:J37)</f>
        <v>0</v>
      </c>
      <c r="K39" s="17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hidden="1">
      <c r="A86" s="37"/>
      <c r="B86" s="38"/>
      <c r="C86" s="31" t="s">
        <v>145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hidden="1">
      <c r="A87" s="37"/>
      <c r="B87" s="38"/>
      <c r="C87" s="39"/>
      <c r="D87" s="39"/>
      <c r="E87" s="75" t="str">
        <f>E9</f>
        <v>19070-10XR-PA-02 - SO 02 Vodní tůň č. 2</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hidden="1">
      <c r="A89" s="37"/>
      <c r="B89" s="38"/>
      <c r="C89" s="31" t="s">
        <v>20</v>
      </c>
      <c r="D89" s="39"/>
      <c r="E89" s="39"/>
      <c r="F89" s="26" t="str">
        <f>F12</f>
        <v>k.ú. Vrbátky</v>
      </c>
      <c r="G89" s="39"/>
      <c r="H89" s="39"/>
      <c r="I89" s="31" t="s">
        <v>22</v>
      </c>
      <c r="J89" s="78" t="str">
        <f>IF(J12="","",J12)</f>
        <v>12. 1. 2021</v>
      </c>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hidden="1">
      <c r="A91" s="37"/>
      <c r="B91" s="38"/>
      <c r="C91" s="31" t="s">
        <v>24</v>
      </c>
      <c r="D91" s="39"/>
      <c r="E91" s="39"/>
      <c r="F91" s="26" t="str">
        <f>E15</f>
        <v>Obec Vrbátky</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hidden="1">
      <c r="A92" s="37"/>
      <c r="B92" s="38"/>
      <c r="C92" s="31" t="s">
        <v>28</v>
      </c>
      <c r="D92" s="39"/>
      <c r="E92" s="39"/>
      <c r="F92" s="26" t="str">
        <f>IF(E18="","",E18)</f>
        <v>Vyplň údaj</v>
      </c>
      <c r="G92" s="39"/>
      <c r="H92" s="39"/>
      <c r="I92" s="31" t="s">
        <v>33</v>
      </c>
      <c r="J92" s="35" t="str">
        <f>E24</f>
        <v>Ing. Alena Petříková</v>
      </c>
      <c r="K92" s="39"/>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hidden="1">
      <c r="A94" s="37"/>
      <c r="B94" s="38"/>
      <c r="C94" s="184" t="s">
        <v>160</v>
      </c>
      <c r="D94" s="185"/>
      <c r="E94" s="185"/>
      <c r="F94" s="185"/>
      <c r="G94" s="185"/>
      <c r="H94" s="185"/>
      <c r="I94" s="185"/>
      <c r="J94" s="186" t="s">
        <v>161</v>
      </c>
      <c r="K94" s="185"/>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hidden="1">
      <c r="A96" s="37"/>
      <c r="B96" s="38"/>
      <c r="C96" s="187" t="s">
        <v>162</v>
      </c>
      <c r="D96" s="39"/>
      <c r="E96" s="39"/>
      <c r="F96" s="39"/>
      <c r="G96" s="39"/>
      <c r="H96" s="39"/>
      <c r="I96" s="39"/>
      <c r="J96" s="109">
        <f>J119</f>
        <v>0</v>
      </c>
      <c r="K96" s="39"/>
      <c r="L96" s="62"/>
      <c r="S96" s="37"/>
      <c r="T96" s="37"/>
      <c r="U96" s="37"/>
      <c r="V96" s="37"/>
      <c r="W96" s="37"/>
      <c r="X96" s="37"/>
      <c r="Y96" s="37"/>
      <c r="Z96" s="37"/>
      <c r="AA96" s="37"/>
      <c r="AB96" s="37"/>
      <c r="AC96" s="37"/>
      <c r="AD96" s="37"/>
      <c r="AE96" s="37"/>
      <c r="AU96" s="16" t="s">
        <v>163</v>
      </c>
    </row>
    <row r="97" spans="1:31" s="9" customFormat="1" ht="24.95" customHeight="1" hidden="1">
      <c r="A97" s="9"/>
      <c r="B97" s="188"/>
      <c r="C97" s="189"/>
      <c r="D97" s="190" t="s">
        <v>164</v>
      </c>
      <c r="E97" s="191"/>
      <c r="F97" s="191"/>
      <c r="G97" s="191"/>
      <c r="H97" s="191"/>
      <c r="I97" s="191"/>
      <c r="J97" s="192">
        <f>J120</f>
        <v>0</v>
      </c>
      <c r="K97" s="189"/>
      <c r="L97" s="193"/>
      <c r="S97" s="9"/>
      <c r="T97" s="9"/>
      <c r="U97" s="9"/>
      <c r="V97" s="9"/>
      <c r="W97" s="9"/>
      <c r="X97" s="9"/>
      <c r="Y97" s="9"/>
      <c r="Z97" s="9"/>
      <c r="AA97" s="9"/>
      <c r="AB97" s="9"/>
      <c r="AC97" s="9"/>
      <c r="AD97" s="9"/>
      <c r="AE97" s="9"/>
    </row>
    <row r="98" spans="1:31" s="10" customFormat="1" ht="19.9" customHeight="1" hidden="1">
      <c r="A98" s="10"/>
      <c r="B98" s="194"/>
      <c r="C98" s="132"/>
      <c r="D98" s="195" t="s">
        <v>165</v>
      </c>
      <c r="E98" s="196"/>
      <c r="F98" s="196"/>
      <c r="G98" s="196"/>
      <c r="H98" s="196"/>
      <c r="I98" s="196"/>
      <c r="J98" s="197">
        <f>J121</f>
        <v>0</v>
      </c>
      <c r="K98" s="132"/>
      <c r="L98" s="198"/>
      <c r="S98" s="10"/>
      <c r="T98" s="10"/>
      <c r="U98" s="10"/>
      <c r="V98" s="10"/>
      <c r="W98" s="10"/>
      <c r="X98" s="10"/>
      <c r="Y98" s="10"/>
      <c r="Z98" s="10"/>
      <c r="AA98" s="10"/>
      <c r="AB98" s="10"/>
      <c r="AC98" s="10"/>
      <c r="AD98" s="10"/>
      <c r="AE98" s="10"/>
    </row>
    <row r="99" spans="1:31" s="10" customFormat="1" ht="19.9" customHeight="1" hidden="1">
      <c r="A99" s="10"/>
      <c r="B99" s="194"/>
      <c r="C99" s="132"/>
      <c r="D99" s="195" t="s">
        <v>167</v>
      </c>
      <c r="E99" s="196"/>
      <c r="F99" s="196"/>
      <c r="G99" s="196"/>
      <c r="H99" s="196"/>
      <c r="I99" s="196"/>
      <c r="J99" s="197">
        <f>J184</f>
        <v>0</v>
      </c>
      <c r="K99" s="132"/>
      <c r="L99" s="198"/>
      <c r="S99" s="10"/>
      <c r="T99" s="10"/>
      <c r="U99" s="10"/>
      <c r="V99" s="10"/>
      <c r="W99" s="10"/>
      <c r="X99" s="10"/>
      <c r="Y99" s="10"/>
      <c r="Z99" s="10"/>
      <c r="AA99" s="10"/>
      <c r="AB99" s="10"/>
      <c r="AC99" s="10"/>
      <c r="AD99" s="10"/>
      <c r="AE99" s="10"/>
    </row>
    <row r="100" spans="1:31" s="2" customFormat="1" ht="21.8" customHeight="1" hidden="1">
      <c r="A100" s="37"/>
      <c r="B100" s="38"/>
      <c r="C100" s="39"/>
      <c r="D100" s="39"/>
      <c r="E100" s="39"/>
      <c r="F100" s="39"/>
      <c r="G100" s="39"/>
      <c r="H100" s="39"/>
      <c r="I100" s="39"/>
      <c r="J100" s="39"/>
      <c r="K100" s="39"/>
      <c r="L100" s="62"/>
      <c r="S100" s="37"/>
      <c r="T100" s="37"/>
      <c r="U100" s="37"/>
      <c r="V100" s="37"/>
      <c r="W100" s="37"/>
      <c r="X100" s="37"/>
      <c r="Y100" s="37"/>
      <c r="Z100" s="37"/>
      <c r="AA100" s="37"/>
      <c r="AB100" s="37"/>
      <c r="AC100" s="37"/>
      <c r="AD100" s="37"/>
      <c r="AE100" s="37"/>
    </row>
    <row r="101" spans="1:31" s="2" customFormat="1" ht="6.95" customHeight="1" hidden="1">
      <c r="A101" s="37"/>
      <c r="B101" s="65"/>
      <c r="C101" s="66"/>
      <c r="D101" s="66"/>
      <c r="E101" s="66"/>
      <c r="F101" s="66"/>
      <c r="G101" s="66"/>
      <c r="H101" s="66"/>
      <c r="I101" s="66"/>
      <c r="J101" s="66"/>
      <c r="K101" s="66"/>
      <c r="L101" s="62"/>
      <c r="S101" s="37"/>
      <c r="T101" s="37"/>
      <c r="U101" s="37"/>
      <c r="V101" s="37"/>
      <c r="W101" s="37"/>
      <c r="X101" s="37"/>
      <c r="Y101" s="37"/>
      <c r="Z101" s="37"/>
      <c r="AA101" s="37"/>
      <c r="AB101" s="37"/>
      <c r="AC101" s="37"/>
      <c r="AD101" s="37"/>
      <c r="AE101" s="37"/>
    </row>
    <row r="102" ht="12" hidden="1"/>
    <row r="103" ht="12" hidden="1"/>
    <row r="104" ht="12" hidden="1"/>
    <row r="105" spans="1:31" s="2" customFormat="1" ht="6.95" customHeight="1">
      <c r="A105" s="37"/>
      <c r="B105" s="67"/>
      <c r="C105" s="68"/>
      <c r="D105" s="68"/>
      <c r="E105" s="68"/>
      <c r="F105" s="68"/>
      <c r="G105" s="68"/>
      <c r="H105" s="68"/>
      <c r="I105" s="68"/>
      <c r="J105" s="68"/>
      <c r="K105" s="68"/>
      <c r="L105" s="62"/>
      <c r="S105" s="37"/>
      <c r="T105" s="37"/>
      <c r="U105" s="37"/>
      <c r="V105" s="37"/>
      <c r="W105" s="37"/>
      <c r="X105" s="37"/>
      <c r="Y105" s="37"/>
      <c r="Z105" s="37"/>
      <c r="AA105" s="37"/>
      <c r="AB105" s="37"/>
      <c r="AC105" s="37"/>
      <c r="AD105" s="37"/>
      <c r="AE105" s="37"/>
    </row>
    <row r="106" spans="1:31" s="2" customFormat="1" ht="24.95" customHeight="1">
      <c r="A106" s="37"/>
      <c r="B106" s="38"/>
      <c r="C106" s="22" t="s">
        <v>168</v>
      </c>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6.95" customHeight="1">
      <c r="A107" s="37"/>
      <c r="B107" s="38"/>
      <c r="C107" s="39"/>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12" customHeight="1">
      <c r="A108" s="37"/>
      <c r="B108" s="38"/>
      <c r="C108" s="31" t="s">
        <v>16</v>
      </c>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6.5" customHeight="1">
      <c r="A109" s="37"/>
      <c r="B109" s="38"/>
      <c r="C109" s="39"/>
      <c r="D109" s="39"/>
      <c r="E109" s="183" t="str">
        <f>E7</f>
        <v>Biocentrum Na Dvorských v k.ú. Vrbátky</v>
      </c>
      <c r="F109" s="31"/>
      <c r="G109" s="31"/>
      <c r="H109" s="31"/>
      <c r="I109" s="39"/>
      <c r="J109" s="39"/>
      <c r="K109" s="39"/>
      <c r="L109" s="62"/>
      <c r="S109" s="37"/>
      <c r="T109" s="37"/>
      <c r="U109" s="37"/>
      <c r="V109" s="37"/>
      <c r="W109" s="37"/>
      <c r="X109" s="37"/>
      <c r="Y109" s="37"/>
      <c r="Z109" s="37"/>
      <c r="AA109" s="37"/>
      <c r="AB109" s="37"/>
      <c r="AC109" s="37"/>
      <c r="AD109" s="37"/>
      <c r="AE109" s="37"/>
    </row>
    <row r="110" spans="1:31" s="2" customFormat="1" ht="12" customHeight="1">
      <c r="A110" s="37"/>
      <c r="B110" s="38"/>
      <c r="C110" s="31" t="s">
        <v>145</v>
      </c>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16.5" customHeight="1">
      <c r="A111" s="37"/>
      <c r="B111" s="38"/>
      <c r="C111" s="39"/>
      <c r="D111" s="39"/>
      <c r="E111" s="75" t="str">
        <f>E9</f>
        <v>19070-10XR-PA-02 - SO 02 Vodní tůň č. 2</v>
      </c>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20</v>
      </c>
      <c r="D113" s="39"/>
      <c r="E113" s="39"/>
      <c r="F113" s="26" t="str">
        <f>F12</f>
        <v>k.ú. Vrbátky</v>
      </c>
      <c r="G113" s="39"/>
      <c r="H113" s="39"/>
      <c r="I113" s="31" t="s">
        <v>22</v>
      </c>
      <c r="J113" s="78" t="str">
        <f>IF(J12="","",J12)</f>
        <v>12. 1. 2021</v>
      </c>
      <c r="K113" s="39"/>
      <c r="L113" s="62"/>
      <c r="S113" s="37"/>
      <c r="T113" s="37"/>
      <c r="U113" s="37"/>
      <c r="V113" s="37"/>
      <c r="W113" s="37"/>
      <c r="X113" s="37"/>
      <c r="Y113" s="37"/>
      <c r="Z113" s="37"/>
      <c r="AA113" s="37"/>
      <c r="AB113" s="37"/>
      <c r="AC113" s="37"/>
      <c r="AD113" s="37"/>
      <c r="AE113" s="37"/>
    </row>
    <row r="114" spans="1:31" s="2" customFormat="1" ht="6.95" customHeight="1">
      <c r="A114" s="37"/>
      <c r="B114" s="38"/>
      <c r="C114" s="39"/>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15.15" customHeight="1">
      <c r="A115" s="37"/>
      <c r="B115" s="38"/>
      <c r="C115" s="31" t="s">
        <v>24</v>
      </c>
      <c r="D115" s="39"/>
      <c r="E115" s="39"/>
      <c r="F115" s="26" t="str">
        <f>E15</f>
        <v>Obec Vrbátky</v>
      </c>
      <c r="G115" s="39"/>
      <c r="H115" s="39"/>
      <c r="I115" s="31" t="s">
        <v>30</v>
      </c>
      <c r="J115" s="35" t="str">
        <f>E21</f>
        <v xml:space="preserve"> </v>
      </c>
      <c r="K115" s="39"/>
      <c r="L115" s="62"/>
      <c r="S115" s="37"/>
      <c r="T115" s="37"/>
      <c r="U115" s="37"/>
      <c r="V115" s="37"/>
      <c r="W115" s="37"/>
      <c r="X115" s="37"/>
      <c r="Y115" s="37"/>
      <c r="Z115" s="37"/>
      <c r="AA115" s="37"/>
      <c r="AB115" s="37"/>
      <c r="AC115" s="37"/>
      <c r="AD115" s="37"/>
      <c r="AE115" s="37"/>
    </row>
    <row r="116" spans="1:31" s="2" customFormat="1" ht="15.15" customHeight="1">
      <c r="A116" s="37"/>
      <c r="B116" s="38"/>
      <c r="C116" s="31" t="s">
        <v>28</v>
      </c>
      <c r="D116" s="39"/>
      <c r="E116" s="39"/>
      <c r="F116" s="26" t="str">
        <f>IF(E18="","",E18)</f>
        <v>Vyplň údaj</v>
      </c>
      <c r="G116" s="39"/>
      <c r="H116" s="39"/>
      <c r="I116" s="31" t="s">
        <v>33</v>
      </c>
      <c r="J116" s="35" t="str">
        <f>E24</f>
        <v>Ing. Alena Petříková</v>
      </c>
      <c r="K116" s="39"/>
      <c r="L116" s="62"/>
      <c r="S116" s="37"/>
      <c r="T116" s="37"/>
      <c r="U116" s="37"/>
      <c r="V116" s="37"/>
      <c r="W116" s="37"/>
      <c r="X116" s="37"/>
      <c r="Y116" s="37"/>
      <c r="Z116" s="37"/>
      <c r="AA116" s="37"/>
      <c r="AB116" s="37"/>
      <c r="AC116" s="37"/>
      <c r="AD116" s="37"/>
      <c r="AE116" s="37"/>
    </row>
    <row r="117" spans="1:31" s="2" customFormat="1" ht="10.3"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11" customFormat="1" ht="29.25" customHeight="1">
      <c r="A118" s="199"/>
      <c r="B118" s="200"/>
      <c r="C118" s="201" t="s">
        <v>169</v>
      </c>
      <c r="D118" s="202" t="s">
        <v>61</v>
      </c>
      <c r="E118" s="202" t="s">
        <v>57</v>
      </c>
      <c r="F118" s="202" t="s">
        <v>58</v>
      </c>
      <c r="G118" s="202" t="s">
        <v>170</v>
      </c>
      <c r="H118" s="202" t="s">
        <v>171</v>
      </c>
      <c r="I118" s="202" t="s">
        <v>172</v>
      </c>
      <c r="J118" s="202" t="s">
        <v>161</v>
      </c>
      <c r="K118" s="203" t="s">
        <v>173</v>
      </c>
      <c r="L118" s="204"/>
      <c r="M118" s="99" t="s">
        <v>1</v>
      </c>
      <c r="N118" s="100" t="s">
        <v>40</v>
      </c>
      <c r="O118" s="100" t="s">
        <v>174</v>
      </c>
      <c r="P118" s="100" t="s">
        <v>175</v>
      </c>
      <c r="Q118" s="100" t="s">
        <v>176</v>
      </c>
      <c r="R118" s="100" t="s">
        <v>177</v>
      </c>
      <c r="S118" s="100" t="s">
        <v>178</v>
      </c>
      <c r="T118" s="101" t="s">
        <v>179</v>
      </c>
      <c r="U118" s="199"/>
      <c r="V118" s="199"/>
      <c r="W118" s="199"/>
      <c r="X118" s="199"/>
      <c r="Y118" s="199"/>
      <c r="Z118" s="199"/>
      <c r="AA118" s="199"/>
      <c r="AB118" s="199"/>
      <c r="AC118" s="199"/>
      <c r="AD118" s="199"/>
      <c r="AE118" s="199"/>
    </row>
    <row r="119" spans="1:63" s="2" customFormat="1" ht="22.8" customHeight="1">
      <c r="A119" s="37"/>
      <c r="B119" s="38"/>
      <c r="C119" s="106" t="s">
        <v>180</v>
      </c>
      <c r="D119" s="39"/>
      <c r="E119" s="39"/>
      <c r="F119" s="39"/>
      <c r="G119" s="39"/>
      <c r="H119" s="39"/>
      <c r="I119" s="39"/>
      <c r="J119" s="205">
        <f>BK119</f>
        <v>0</v>
      </c>
      <c r="K119" s="39"/>
      <c r="L119" s="43"/>
      <c r="M119" s="102"/>
      <c r="N119" s="206"/>
      <c r="O119" s="103"/>
      <c r="P119" s="207">
        <f>P120</f>
        <v>0</v>
      </c>
      <c r="Q119" s="103"/>
      <c r="R119" s="207">
        <f>R120</f>
        <v>0.00541</v>
      </c>
      <c r="S119" s="103"/>
      <c r="T119" s="208">
        <f>T120</f>
        <v>0</v>
      </c>
      <c r="U119" s="37"/>
      <c r="V119" s="37"/>
      <c r="W119" s="37"/>
      <c r="X119" s="37"/>
      <c r="Y119" s="37"/>
      <c r="Z119" s="37"/>
      <c r="AA119" s="37"/>
      <c r="AB119" s="37"/>
      <c r="AC119" s="37"/>
      <c r="AD119" s="37"/>
      <c r="AE119" s="37"/>
      <c r="AT119" s="16" t="s">
        <v>75</v>
      </c>
      <c r="AU119" s="16" t="s">
        <v>163</v>
      </c>
      <c r="BK119" s="209">
        <f>BK120</f>
        <v>0</v>
      </c>
    </row>
    <row r="120" spans="1:63" s="12" customFormat="1" ht="25.9" customHeight="1">
      <c r="A120" s="12"/>
      <c r="B120" s="210"/>
      <c r="C120" s="211"/>
      <c r="D120" s="212" t="s">
        <v>75</v>
      </c>
      <c r="E120" s="213" t="s">
        <v>181</v>
      </c>
      <c r="F120" s="213" t="s">
        <v>182</v>
      </c>
      <c r="G120" s="211"/>
      <c r="H120" s="211"/>
      <c r="I120" s="214"/>
      <c r="J120" s="215">
        <f>BK120</f>
        <v>0</v>
      </c>
      <c r="K120" s="211"/>
      <c r="L120" s="216"/>
      <c r="M120" s="217"/>
      <c r="N120" s="218"/>
      <c r="O120" s="218"/>
      <c r="P120" s="219">
        <f>P121+P184</f>
        <v>0</v>
      </c>
      <c r="Q120" s="218"/>
      <c r="R120" s="219">
        <f>R121+R184</f>
        <v>0.00541</v>
      </c>
      <c r="S120" s="218"/>
      <c r="T120" s="220">
        <f>T121+T184</f>
        <v>0</v>
      </c>
      <c r="U120" s="12"/>
      <c r="V120" s="12"/>
      <c r="W120" s="12"/>
      <c r="X120" s="12"/>
      <c r="Y120" s="12"/>
      <c r="Z120" s="12"/>
      <c r="AA120" s="12"/>
      <c r="AB120" s="12"/>
      <c r="AC120" s="12"/>
      <c r="AD120" s="12"/>
      <c r="AE120" s="12"/>
      <c r="AR120" s="221" t="s">
        <v>84</v>
      </c>
      <c r="AT120" s="222" t="s">
        <v>75</v>
      </c>
      <c r="AU120" s="222" t="s">
        <v>76</v>
      </c>
      <c r="AY120" s="221" t="s">
        <v>183</v>
      </c>
      <c r="BK120" s="223">
        <f>BK121+BK184</f>
        <v>0</v>
      </c>
    </row>
    <row r="121" spans="1:63" s="12" customFormat="1" ht="22.8" customHeight="1">
      <c r="A121" s="12"/>
      <c r="B121" s="210"/>
      <c r="C121" s="211"/>
      <c r="D121" s="212" t="s">
        <v>75</v>
      </c>
      <c r="E121" s="224" t="s">
        <v>84</v>
      </c>
      <c r="F121" s="224" t="s">
        <v>184</v>
      </c>
      <c r="G121" s="211"/>
      <c r="H121" s="211"/>
      <c r="I121" s="214"/>
      <c r="J121" s="225">
        <f>BK121</f>
        <v>0</v>
      </c>
      <c r="K121" s="211"/>
      <c r="L121" s="216"/>
      <c r="M121" s="217"/>
      <c r="N121" s="218"/>
      <c r="O121" s="218"/>
      <c r="P121" s="219">
        <f>SUM(P122:P183)</f>
        <v>0</v>
      </c>
      <c r="Q121" s="218"/>
      <c r="R121" s="219">
        <f>SUM(R122:R183)</f>
        <v>0.00541</v>
      </c>
      <c r="S121" s="218"/>
      <c r="T121" s="220">
        <f>SUM(T122:T183)</f>
        <v>0</v>
      </c>
      <c r="U121" s="12"/>
      <c r="V121" s="12"/>
      <c r="W121" s="12"/>
      <c r="X121" s="12"/>
      <c r="Y121" s="12"/>
      <c r="Z121" s="12"/>
      <c r="AA121" s="12"/>
      <c r="AB121" s="12"/>
      <c r="AC121" s="12"/>
      <c r="AD121" s="12"/>
      <c r="AE121" s="12"/>
      <c r="AR121" s="221" t="s">
        <v>84</v>
      </c>
      <c r="AT121" s="222" t="s">
        <v>75</v>
      </c>
      <c r="AU121" s="222" t="s">
        <v>84</v>
      </c>
      <c r="AY121" s="221" t="s">
        <v>183</v>
      </c>
      <c r="BK121" s="223">
        <f>SUM(BK122:BK183)</f>
        <v>0</v>
      </c>
    </row>
    <row r="122" spans="1:65" s="2" customFormat="1" ht="24.15" customHeight="1">
      <c r="A122" s="37"/>
      <c r="B122" s="38"/>
      <c r="C122" s="226" t="s">
        <v>84</v>
      </c>
      <c r="D122" s="226" t="s">
        <v>185</v>
      </c>
      <c r="E122" s="227" t="s">
        <v>186</v>
      </c>
      <c r="F122" s="228" t="s">
        <v>187</v>
      </c>
      <c r="G122" s="229" t="s">
        <v>137</v>
      </c>
      <c r="H122" s="230">
        <v>645</v>
      </c>
      <c r="I122" s="231"/>
      <c r="J122" s="232">
        <f>ROUND(I122*H122,2)</f>
        <v>0</v>
      </c>
      <c r="K122" s="228" t="s">
        <v>188</v>
      </c>
      <c r="L122" s="43"/>
      <c r="M122" s="233" t="s">
        <v>1</v>
      </c>
      <c r="N122" s="234" t="s">
        <v>41</v>
      </c>
      <c r="O122" s="90"/>
      <c r="P122" s="235">
        <f>O122*H122</f>
        <v>0</v>
      </c>
      <c r="Q122" s="235">
        <v>0</v>
      </c>
      <c r="R122" s="235">
        <f>Q122*H122</f>
        <v>0</v>
      </c>
      <c r="S122" s="235">
        <v>0</v>
      </c>
      <c r="T122" s="236">
        <f>S122*H122</f>
        <v>0</v>
      </c>
      <c r="U122" s="37"/>
      <c r="V122" s="37"/>
      <c r="W122" s="37"/>
      <c r="X122" s="37"/>
      <c r="Y122" s="37"/>
      <c r="Z122" s="37"/>
      <c r="AA122" s="37"/>
      <c r="AB122" s="37"/>
      <c r="AC122" s="37"/>
      <c r="AD122" s="37"/>
      <c r="AE122" s="37"/>
      <c r="AR122" s="237" t="s">
        <v>189</v>
      </c>
      <c r="AT122" s="237" t="s">
        <v>185</v>
      </c>
      <c r="AU122" s="237" t="s">
        <v>86</v>
      </c>
      <c r="AY122" s="16" t="s">
        <v>183</v>
      </c>
      <c r="BE122" s="238">
        <f>IF(N122="základní",J122,0)</f>
        <v>0</v>
      </c>
      <c r="BF122" s="238">
        <f>IF(N122="snížená",J122,0)</f>
        <v>0</v>
      </c>
      <c r="BG122" s="238">
        <f>IF(N122="zákl. přenesená",J122,0)</f>
        <v>0</v>
      </c>
      <c r="BH122" s="238">
        <f>IF(N122="sníž. přenesená",J122,0)</f>
        <v>0</v>
      </c>
      <c r="BI122" s="238">
        <f>IF(N122="nulová",J122,0)</f>
        <v>0</v>
      </c>
      <c r="BJ122" s="16" t="s">
        <v>84</v>
      </c>
      <c r="BK122" s="238">
        <f>ROUND(I122*H122,2)</f>
        <v>0</v>
      </c>
      <c r="BL122" s="16" t="s">
        <v>189</v>
      </c>
      <c r="BM122" s="237" t="s">
        <v>411</v>
      </c>
    </row>
    <row r="123" spans="1:47" s="2" customFormat="1" ht="12">
      <c r="A123" s="37"/>
      <c r="B123" s="38"/>
      <c r="C123" s="39"/>
      <c r="D123" s="239" t="s">
        <v>191</v>
      </c>
      <c r="E123" s="39"/>
      <c r="F123" s="240" t="s">
        <v>192</v>
      </c>
      <c r="G123" s="39"/>
      <c r="H123" s="39"/>
      <c r="I123" s="241"/>
      <c r="J123" s="39"/>
      <c r="K123" s="39"/>
      <c r="L123" s="43"/>
      <c r="M123" s="242"/>
      <c r="N123" s="243"/>
      <c r="O123" s="90"/>
      <c r="P123" s="90"/>
      <c r="Q123" s="90"/>
      <c r="R123" s="90"/>
      <c r="S123" s="90"/>
      <c r="T123" s="91"/>
      <c r="U123" s="37"/>
      <c r="V123" s="37"/>
      <c r="W123" s="37"/>
      <c r="X123" s="37"/>
      <c r="Y123" s="37"/>
      <c r="Z123" s="37"/>
      <c r="AA123" s="37"/>
      <c r="AB123" s="37"/>
      <c r="AC123" s="37"/>
      <c r="AD123" s="37"/>
      <c r="AE123" s="37"/>
      <c r="AT123" s="16" t="s">
        <v>191</v>
      </c>
      <c r="AU123" s="16" t="s">
        <v>86</v>
      </c>
    </row>
    <row r="124" spans="1:47" s="2" customFormat="1" ht="12">
      <c r="A124" s="37"/>
      <c r="B124" s="38"/>
      <c r="C124" s="39"/>
      <c r="D124" s="244" t="s">
        <v>193</v>
      </c>
      <c r="E124" s="39"/>
      <c r="F124" s="245" t="s">
        <v>194</v>
      </c>
      <c r="G124" s="39"/>
      <c r="H124" s="39"/>
      <c r="I124" s="241"/>
      <c r="J124" s="39"/>
      <c r="K124" s="39"/>
      <c r="L124" s="43"/>
      <c r="M124" s="242"/>
      <c r="N124" s="243"/>
      <c r="O124" s="90"/>
      <c r="P124" s="90"/>
      <c r="Q124" s="90"/>
      <c r="R124" s="90"/>
      <c r="S124" s="90"/>
      <c r="T124" s="91"/>
      <c r="U124" s="37"/>
      <c r="V124" s="37"/>
      <c r="W124" s="37"/>
      <c r="X124" s="37"/>
      <c r="Y124" s="37"/>
      <c r="Z124" s="37"/>
      <c r="AA124" s="37"/>
      <c r="AB124" s="37"/>
      <c r="AC124" s="37"/>
      <c r="AD124" s="37"/>
      <c r="AE124" s="37"/>
      <c r="AT124" s="16" t="s">
        <v>193</v>
      </c>
      <c r="AU124" s="16" t="s">
        <v>86</v>
      </c>
    </row>
    <row r="125" spans="1:47" s="2" customFormat="1" ht="12">
      <c r="A125" s="37"/>
      <c r="B125" s="38"/>
      <c r="C125" s="39"/>
      <c r="D125" s="239" t="s">
        <v>195</v>
      </c>
      <c r="E125" s="39"/>
      <c r="F125" s="246" t="s">
        <v>196</v>
      </c>
      <c r="G125" s="39"/>
      <c r="H125" s="39"/>
      <c r="I125" s="241"/>
      <c r="J125" s="39"/>
      <c r="K125" s="39"/>
      <c r="L125" s="43"/>
      <c r="M125" s="242"/>
      <c r="N125" s="243"/>
      <c r="O125" s="90"/>
      <c r="P125" s="90"/>
      <c r="Q125" s="90"/>
      <c r="R125" s="90"/>
      <c r="S125" s="90"/>
      <c r="T125" s="91"/>
      <c r="U125" s="37"/>
      <c r="V125" s="37"/>
      <c r="W125" s="37"/>
      <c r="X125" s="37"/>
      <c r="Y125" s="37"/>
      <c r="Z125" s="37"/>
      <c r="AA125" s="37"/>
      <c r="AB125" s="37"/>
      <c r="AC125" s="37"/>
      <c r="AD125" s="37"/>
      <c r="AE125" s="37"/>
      <c r="AT125" s="16" t="s">
        <v>195</v>
      </c>
      <c r="AU125" s="16" t="s">
        <v>86</v>
      </c>
    </row>
    <row r="126" spans="1:51" s="13" customFormat="1" ht="12">
      <c r="A126" s="13"/>
      <c r="B126" s="247"/>
      <c r="C126" s="248"/>
      <c r="D126" s="239" t="s">
        <v>197</v>
      </c>
      <c r="E126" s="249" t="s">
        <v>1</v>
      </c>
      <c r="F126" s="250" t="s">
        <v>412</v>
      </c>
      <c r="G126" s="248"/>
      <c r="H126" s="251">
        <v>645</v>
      </c>
      <c r="I126" s="252"/>
      <c r="J126" s="248"/>
      <c r="K126" s="248"/>
      <c r="L126" s="253"/>
      <c r="M126" s="254"/>
      <c r="N126" s="255"/>
      <c r="O126" s="255"/>
      <c r="P126" s="255"/>
      <c r="Q126" s="255"/>
      <c r="R126" s="255"/>
      <c r="S126" s="255"/>
      <c r="T126" s="256"/>
      <c r="U126" s="13"/>
      <c r="V126" s="13"/>
      <c r="W126" s="13"/>
      <c r="X126" s="13"/>
      <c r="Y126" s="13"/>
      <c r="Z126" s="13"/>
      <c r="AA126" s="13"/>
      <c r="AB126" s="13"/>
      <c r="AC126" s="13"/>
      <c r="AD126" s="13"/>
      <c r="AE126" s="13"/>
      <c r="AT126" s="257" t="s">
        <v>197</v>
      </c>
      <c r="AU126" s="257" t="s">
        <v>86</v>
      </c>
      <c r="AV126" s="13" t="s">
        <v>86</v>
      </c>
      <c r="AW126" s="13" t="s">
        <v>32</v>
      </c>
      <c r="AX126" s="13" t="s">
        <v>76</v>
      </c>
      <c r="AY126" s="257" t="s">
        <v>183</v>
      </c>
    </row>
    <row r="127" spans="1:51" s="14" customFormat="1" ht="12">
      <c r="A127" s="14"/>
      <c r="B127" s="258"/>
      <c r="C127" s="259"/>
      <c r="D127" s="239" t="s">
        <v>197</v>
      </c>
      <c r="E127" s="260" t="s">
        <v>142</v>
      </c>
      <c r="F127" s="261" t="s">
        <v>202</v>
      </c>
      <c r="G127" s="259"/>
      <c r="H127" s="262">
        <v>645</v>
      </c>
      <c r="I127" s="263"/>
      <c r="J127" s="259"/>
      <c r="K127" s="259"/>
      <c r="L127" s="264"/>
      <c r="M127" s="265"/>
      <c r="N127" s="266"/>
      <c r="O127" s="266"/>
      <c r="P127" s="266"/>
      <c r="Q127" s="266"/>
      <c r="R127" s="266"/>
      <c r="S127" s="266"/>
      <c r="T127" s="267"/>
      <c r="U127" s="14"/>
      <c r="V127" s="14"/>
      <c r="W127" s="14"/>
      <c r="X127" s="14"/>
      <c r="Y127" s="14"/>
      <c r="Z127" s="14"/>
      <c r="AA127" s="14"/>
      <c r="AB127" s="14"/>
      <c r="AC127" s="14"/>
      <c r="AD127" s="14"/>
      <c r="AE127" s="14"/>
      <c r="AT127" s="268" t="s">
        <v>197</v>
      </c>
      <c r="AU127" s="268" t="s">
        <v>86</v>
      </c>
      <c r="AV127" s="14" t="s">
        <v>189</v>
      </c>
      <c r="AW127" s="14" t="s">
        <v>32</v>
      </c>
      <c r="AX127" s="14" t="s">
        <v>84</v>
      </c>
      <c r="AY127" s="268" t="s">
        <v>183</v>
      </c>
    </row>
    <row r="128" spans="1:65" s="2" customFormat="1" ht="24.15" customHeight="1">
      <c r="A128" s="37"/>
      <c r="B128" s="38"/>
      <c r="C128" s="226" t="s">
        <v>86</v>
      </c>
      <c r="D128" s="226" t="s">
        <v>185</v>
      </c>
      <c r="E128" s="227" t="s">
        <v>211</v>
      </c>
      <c r="F128" s="228" t="s">
        <v>212</v>
      </c>
      <c r="G128" s="229" t="s">
        <v>126</v>
      </c>
      <c r="H128" s="230">
        <v>17.6</v>
      </c>
      <c r="I128" s="231"/>
      <c r="J128" s="232">
        <f>ROUND(I128*H128,2)</f>
        <v>0</v>
      </c>
      <c r="K128" s="228" t="s">
        <v>188</v>
      </c>
      <c r="L128" s="43"/>
      <c r="M128" s="233" t="s">
        <v>1</v>
      </c>
      <c r="N128" s="234" t="s">
        <v>41</v>
      </c>
      <c r="O128" s="90"/>
      <c r="P128" s="235">
        <f>O128*H128</f>
        <v>0</v>
      </c>
      <c r="Q128" s="235">
        <v>0</v>
      </c>
      <c r="R128" s="235">
        <f>Q128*H128</f>
        <v>0</v>
      </c>
      <c r="S128" s="235">
        <v>0</v>
      </c>
      <c r="T128" s="236">
        <f>S128*H128</f>
        <v>0</v>
      </c>
      <c r="U128" s="37"/>
      <c r="V128" s="37"/>
      <c r="W128" s="37"/>
      <c r="X128" s="37"/>
      <c r="Y128" s="37"/>
      <c r="Z128" s="37"/>
      <c r="AA128" s="37"/>
      <c r="AB128" s="37"/>
      <c r="AC128" s="37"/>
      <c r="AD128" s="37"/>
      <c r="AE128" s="37"/>
      <c r="AR128" s="237" t="s">
        <v>189</v>
      </c>
      <c r="AT128" s="237" t="s">
        <v>185</v>
      </c>
      <c r="AU128" s="237" t="s">
        <v>86</v>
      </c>
      <c r="AY128" s="16" t="s">
        <v>183</v>
      </c>
      <c r="BE128" s="238">
        <f>IF(N128="základní",J128,0)</f>
        <v>0</v>
      </c>
      <c r="BF128" s="238">
        <f>IF(N128="snížená",J128,0)</f>
        <v>0</v>
      </c>
      <c r="BG128" s="238">
        <f>IF(N128="zákl. přenesená",J128,0)</f>
        <v>0</v>
      </c>
      <c r="BH128" s="238">
        <f>IF(N128="sníž. přenesená",J128,0)</f>
        <v>0</v>
      </c>
      <c r="BI128" s="238">
        <f>IF(N128="nulová",J128,0)</f>
        <v>0</v>
      </c>
      <c r="BJ128" s="16" t="s">
        <v>84</v>
      </c>
      <c r="BK128" s="238">
        <f>ROUND(I128*H128,2)</f>
        <v>0</v>
      </c>
      <c r="BL128" s="16" t="s">
        <v>189</v>
      </c>
      <c r="BM128" s="237" t="s">
        <v>413</v>
      </c>
    </row>
    <row r="129" spans="1:47" s="2" customFormat="1" ht="12">
      <c r="A129" s="37"/>
      <c r="B129" s="38"/>
      <c r="C129" s="39"/>
      <c r="D129" s="239" t="s">
        <v>191</v>
      </c>
      <c r="E129" s="39"/>
      <c r="F129" s="240" t="s">
        <v>214</v>
      </c>
      <c r="G129" s="39"/>
      <c r="H129" s="39"/>
      <c r="I129" s="241"/>
      <c r="J129" s="39"/>
      <c r="K129" s="39"/>
      <c r="L129" s="43"/>
      <c r="M129" s="242"/>
      <c r="N129" s="243"/>
      <c r="O129" s="90"/>
      <c r="P129" s="90"/>
      <c r="Q129" s="90"/>
      <c r="R129" s="90"/>
      <c r="S129" s="90"/>
      <c r="T129" s="91"/>
      <c r="U129" s="37"/>
      <c r="V129" s="37"/>
      <c r="W129" s="37"/>
      <c r="X129" s="37"/>
      <c r="Y129" s="37"/>
      <c r="Z129" s="37"/>
      <c r="AA129" s="37"/>
      <c r="AB129" s="37"/>
      <c r="AC129" s="37"/>
      <c r="AD129" s="37"/>
      <c r="AE129" s="37"/>
      <c r="AT129" s="16" t="s">
        <v>191</v>
      </c>
      <c r="AU129" s="16" t="s">
        <v>86</v>
      </c>
    </row>
    <row r="130" spans="1:47" s="2" customFormat="1" ht="12">
      <c r="A130" s="37"/>
      <c r="B130" s="38"/>
      <c r="C130" s="39"/>
      <c r="D130" s="244" t="s">
        <v>193</v>
      </c>
      <c r="E130" s="39"/>
      <c r="F130" s="245" t="s">
        <v>215</v>
      </c>
      <c r="G130" s="39"/>
      <c r="H130" s="39"/>
      <c r="I130" s="241"/>
      <c r="J130" s="39"/>
      <c r="K130" s="39"/>
      <c r="L130" s="43"/>
      <c r="M130" s="242"/>
      <c r="N130" s="243"/>
      <c r="O130" s="90"/>
      <c r="P130" s="90"/>
      <c r="Q130" s="90"/>
      <c r="R130" s="90"/>
      <c r="S130" s="90"/>
      <c r="T130" s="91"/>
      <c r="U130" s="37"/>
      <c r="V130" s="37"/>
      <c r="W130" s="37"/>
      <c r="X130" s="37"/>
      <c r="Y130" s="37"/>
      <c r="Z130" s="37"/>
      <c r="AA130" s="37"/>
      <c r="AB130" s="37"/>
      <c r="AC130" s="37"/>
      <c r="AD130" s="37"/>
      <c r="AE130" s="37"/>
      <c r="AT130" s="16" t="s">
        <v>193</v>
      </c>
      <c r="AU130" s="16" t="s">
        <v>86</v>
      </c>
    </row>
    <row r="131" spans="1:47" s="2" customFormat="1" ht="12">
      <c r="A131" s="37"/>
      <c r="B131" s="38"/>
      <c r="C131" s="39"/>
      <c r="D131" s="239" t="s">
        <v>195</v>
      </c>
      <c r="E131" s="39"/>
      <c r="F131" s="246" t="s">
        <v>216</v>
      </c>
      <c r="G131" s="39"/>
      <c r="H131" s="39"/>
      <c r="I131" s="241"/>
      <c r="J131" s="39"/>
      <c r="K131" s="39"/>
      <c r="L131" s="43"/>
      <c r="M131" s="242"/>
      <c r="N131" s="243"/>
      <c r="O131" s="90"/>
      <c r="P131" s="90"/>
      <c r="Q131" s="90"/>
      <c r="R131" s="90"/>
      <c r="S131" s="90"/>
      <c r="T131" s="91"/>
      <c r="U131" s="37"/>
      <c r="V131" s="37"/>
      <c r="W131" s="37"/>
      <c r="X131" s="37"/>
      <c r="Y131" s="37"/>
      <c r="Z131" s="37"/>
      <c r="AA131" s="37"/>
      <c r="AB131" s="37"/>
      <c r="AC131" s="37"/>
      <c r="AD131" s="37"/>
      <c r="AE131" s="37"/>
      <c r="AT131" s="16" t="s">
        <v>195</v>
      </c>
      <c r="AU131" s="16" t="s">
        <v>86</v>
      </c>
    </row>
    <row r="132" spans="1:51" s="13" customFormat="1" ht="12">
      <c r="A132" s="13"/>
      <c r="B132" s="247"/>
      <c r="C132" s="248"/>
      <c r="D132" s="239" t="s">
        <v>197</v>
      </c>
      <c r="E132" s="249" t="s">
        <v>1</v>
      </c>
      <c r="F132" s="250" t="s">
        <v>414</v>
      </c>
      <c r="G132" s="248"/>
      <c r="H132" s="251">
        <v>340.1</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197</v>
      </c>
      <c r="AU132" s="257" t="s">
        <v>86</v>
      </c>
      <c r="AV132" s="13" t="s">
        <v>86</v>
      </c>
      <c r="AW132" s="13" t="s">
        <v>32</v>
      </c>
      <c r="AX132" s="13" t="s">
        <v>76</v>
      </c>
      <c r="AY132" s="257" t="s">
        <v>183</v>
      </c>
    </row>
    <row r="133" spans="1:51" s="13" customFormat="1" ht="12">
      <c r="A133" s="13"/>
      <c r="B133" s="247"/>
      <c r="C133" s="248"/>
      <c r="D133" s="239" t="s">
        <v>197</v>
      </c>
      <c r="E133" s="249" t="s">
        <v>1</v>
      </c>
      <c r="F133" s="250" t="s">
        <v>415</v>
      </c>
      <c r="G133" s="248"/>
      <c r="H133" s="251">
        <v>-322.5</v>
      </c>
      <c r="I133" s="252"/>
      <c r="J133" s="248"/>
      <c r="K133" s="248"/>
      <c r="L133" s="253"/>
      <c r="M133" s="254"/>
      <c r="N133" s="255"/>
      <c r="O133" s="255"/>
      <c r="P133" s="255"/>
      <c r="Q133" s="255"/>
      <c r="R133" s="255"/>
      <c r="S133" s="255"/>
      <c r="T133" s="256"/>
      <c r="U133" s="13"/>
      <c r="V133" s="13"/>
      <c r="W133" s="13"/>
      <c r="X133" s="13"/>
      <c r="Y133" s="13"/>
      <c r="Z133" s="13"/>
      <c r="AA133" s="13"/>
      <c r="AB133" s="13"/>
      <c r="AC133" s="13"/>
      <c r="AD133" s="13"/>
      <c r="AE133" s="13"/>
      <c r="AT133" s="257" t="s">
        <v>197</v>
      </c>
      <c r="AU133" s="257" t="s">
        <v>86</v>
      </c>
      <c r="AV133" s="13" t="s">
        <v>86</v>
      </c>
      <c r="AW133" s="13" t="s">
        <v>32</v>
      </c>
      <c r="AX133" s="13" t="s">
        <v>76</v>
      </c>
      <c r="AY133" s="257" t="s">
        <v>183</v>
      </c>
    </row>
    <row r="134" spans="1:51" s="14" customFormat="1" ht="12">
      <c r="A134" s="14"/>
      <c r="B134" s="258"/>
      <c r="C134" s="259"/>
      <c r="D134" s="239" t="s">
        <v>197</v>
      </c>
      <c r="E134" s="260" t="s">
        <v>124</v>
      </c>
      <c r="F134" s="261" t="s">
        <v>202</v>
      </c>
      <c r="G134" s="259"/>
      <c r="H134" s="262">
        <v>17.6</v>
      </c>
      <c r="I134" s="263"/>
      <c r="J134" s="259"/>
      <c r="K134" s="259"/>
      <c r="L134" s="264"/>
      <c r="M134" s="265"/>
      <c r="N134" s="266"/>
      <c r="O134" s="266"/>
      <c r="P134" s="266"/>
      <c r="Q134" s="266"/>
      <c r="R134" s="266"/>
      <c r="S134" s="266"/>
      <c r="T134" s="267"/>
      <c r="U134" s="14"/>
      <c r="V134" s="14"/>
      <c r="W134" s="14"/>
      <c r="X134" s="14"/>
      <c r="Y134" s="14"/>
      <c r="Z134" s="14"/>
      <c r="AA134" s="14"/>
      <c r="AB134" s="14"/>
      <c r="AC134" s="14"/>
      <c r="AD134" s="14"/>
      <c r="AE134" s="14"/>
      <c r="AT134" s="268" t="s">
        <v>197</v>
      </c>
      <c r="AU134" s="268" t="s">
        <v>86</v>
      </c>
      <c r="AV134" s="14" t="s">
        <v>189</v>
      </c>
      <c r="AW134" s="14" t="s">
        <v>32</v>
      </c>
      <c r="AX134" s="14" t="s">
        <v>84</v>
      </c>
      <c r="AY134" s="268" t="s">
        <v>183</v>
      </c>
    </row>
    <row r="135" spans="1:65" s="2" customFormat="1" ht="24.15" customHeight="1">
      <c r="A135" s="37"/>
      <c r="B135" s="38"/>
      <c r="C135" s="226" t="s">
        <v>210</v>
      </c>
      <c r="D135" s="226" t="s">
        <v>185</v>
      </c>
      <c r="E135" s="227" t="s">
        <v>236</v>
      </c>
      <c r="F135" s="228" t="s">
        <v>237</v>
      </c>
      <c r="G135" s="229" t="s">
        <v>126</v>
      </c>
      <c r="H135" s="230">
        <v>322.5</v>
      </c>
      <c r="I135" s="231"/>
      <c r="J135" s="232">
        <f>ROUND(I135*H135,2)</f>
        <v>0</v>
      </c>
      <c r="K135" s="228" t="s">
        <v>188</v>
      </c>
      <c r="L135" s="43"/>
      <c r="M135" s="233" t="s">
        <v>1</v>
      </c>
      <c r="N135" s="234" t="s">
        <v>41</v>
      </c>
      <c r="O135" s="90"/>
      <c r="P135" s="235">
        <f>O135*H135</f>
        <v>0</v>
      </c>
      <c r="Q135" s="235">
        <v>0</v>
      </c>
      <c r="R135" s="235">
        <f>Q135*H135</f>
        <v>0</v>
      </c>
      <c r="S135" s="235">
        <v>0</v>
      </c>
      <c r="T135" s="236">
        <f>S135*H135</f>
        <v>0</v>
      </c>
      <c r="U135" s="37"/>
      <c r="V135" s="37"/>
      <c r="W135" s="37"/>
      <c r="X135" s="37"/>
      <c r="Y135" s="37"/>
      <c r="Z135" s="37"/>
      <c r="AA135" s="37"/>
      <c r="AB135" s="37"/>
      <c r="AC135" s="37"/>
      <c r="AD135" s="37"/>
      <c r="AE135" s="37"/>
      <c r="AR135" s="237" t="s">
        <v>189</v>
      </c>
      <c r="AT135" s="237" t="s">
        <v>185</v>
      </c>
      <c r="AU135" s="237" t="s">
        <v>86</v>
      </c>
      <c r="AY135" s="16" t="s">
        <v>183</v>
      </c>
      <c r="BE135" s="238">
        <f>IF(N135="základní",J135,0)</f>
        <v>0</v>
      </c>
      <c r="BF135" s="238">
        <f>IF(N135="snížená",J135,0)</f>
        <v>0</v>
      </c>
      <c r="BG135" s="238">
        <f>IF(N135="zákl. přenesená",J135,0)</f>
        <v>0</v>
      </c>
      <c r="BH135" s="238">
        <f>IF(N135="sníž. přenesená",J135,0)</f>
        <v>0</v>
      </c>
      <c r="BI135" s="238">
        <f>IF(N135="nulová",J135,0)</f>
        <v>0</v>
      </c>
      <c r="BJ135" s="16" t="s">
        <v>84</v>
      </c>
      <c r="BK135" s="238">
        <f>ROUND(I135*H135,2)</f>
        <v>0</v>
      </c>
      <c r="BL135" s="16" t="s">
        <v>189</v>
      </c>
      <c r="BM135" s="237" t="s">
        <v>416</v>
      </c>
    </row>
    <row r="136" spans="1:47" s="2" customFormat="1" ht="12">
      <c r="A136" s="37"/>
      <c r="B136" s="38"/>
      <c r="C136" s="39"/>
      <c r="D136" s="239" t="s">
        <v>191</v>
      </c>
      <c r="E136" s="39"/>
      <c r="F136" s="240" t="s">
        <v>239</v>
      </c>
      <c r="G136" s="39"/>
      <c r="H136" s="39"/>
      <c r="I136" s="241"/>
      <c r="J136" s="39"/>
      <c r="K136" s="39"/>
      <c r="L136" s="43"/>
      <c r="M136" s="242"/>
      <c r="N136" s="243"/>
      <c r="O136" s="90"/>
      <c r="P136" s="90"/>
      <c r="Q136" s="90"/>
      <c r="R136" s="90"/>
      <c r="S136" s="90"/>
      <c r="T136" s="91"/>
      <c r="U136" s="37"/>
      <c r="V136" s="37"/>
      <c r="W136" s="37"/>
      <c r="X136" s="37"/>
      <c r="Y136" s="37"/>
      <c r="Z136" s="37"/>
      <c r="AA136" s="37"/>
      <c r="AB136" s="37"/>
      <c r="AC136" s="37"/>
      <c r="AD136" s="37"/>
      <c r="AE136" s="37"/>
      <c r="AT136" s="16" t="s">
        <v>191</v>
      </c>
      <c r="AU136" s="16" t="s">
        <v>86</v>
      </c>
    </row>
    <row r="137" spans="1:47" s="2" customFormat="1" ht="12">
      <c r="A137" s="37"/>
      <c r="B137" s="38"/>
      <c r="C137" s="39"/>
      <c r="D137" s="244" t="s">
        <v>193</v>
      </c>
      <c r="E137" s="39"/>
      <c r="F137" s="245" t="s">
        <v>240</v>
      </c>
      <c r="G137" s="39"/>
      <c r="H137" s="39"/>
      <c r="I137" s="241"/>
      <c r="J137" s="39"/>
      <c r="K137" s="39"/>
      <c r="L137" s="43"/>
      <c r="M137" s="242"/>
      <c r="N137" s="243"/>
      <c r="O137" s="90"/>
      <c r="P137" s="90"/>
      <c r="Q137" s="90"/>
      <c r="R137" s="90"/>
      <c r="S137" s="90"/>
      <c r="T137" s="91"/>
      <c r="U137" s="37"/>
      <c r="V137" s="37"/>
      <c r="W137" s="37"/>
      <c r="X137" s="37"/>
      <c r="Y137" s="37"/>
      <c r="Z137" s="37"/>
      <c r="AA137" s="37"/>
      <c r="AB137" s="37"/>
      <c r="AC137" s="37"/>
      <c r="AD137" s="37"/>
      <c r="AE137" s="37"/>
      <c r="AT137" s="16" t="s">
        <v>193</v>
      </c>
      <c r="AU137" s="16" t="s">
        <v>86</v>
      </c>
    </row>
    <row r="138" spans="1:47" s="2" customFormat="1" ht="12">
      <c r="A138" s="37"/>
      <c r="B138" s="38"/>
      <c r="C138" s="39"/>
      <c r="D138" s="239" t="s">
        <v>195</v>
      </c>
      <c r="E138" s="39"/>
      <c r="F138" s="246" t="s">
        <v>241</v>
      </c>
      <c r="G138" s="39"/>
      <c r="H138" s="39"/>
      <c r="I138" s="241"/>
      <c r="J138" s="39"/>
      <c r="K138" s="39"/>
      <c r="L138" s="43"/>
      <c r="M138" s="242"/>
      <c r="N138" s="243"/>
      <c r="O138" s="90"/>
      <c r="P138" s="90"/>
      <c r="Q138" s="90"/>
      <c r="R138" s="90"/>
      <c r="S138" s="90"/>
      <c r="T138" s="91"/>
      <c r="U138" s="37"/>
      <c r="V138" s="37"/>
      <c r="W138" s="37"/>
      <c r="X138" s="37"/>
      <c r="Y138" s="37"/>
      <c r="Z138" s="37"/>
      <c r="AA138" s="37"/>
      <c r="AB138" s="37"/>
      <c r="AC138" s="37"/>
      <c r="AD138" s="37"/>
      <c r="AE138" s="37"/>
      <c r="AT138" s="16" t="s">
        <v>195</v>
      </c>
      <c r="AU138" s="16" t="s">
        <v>86</v>
      </c>
    </row>
    <row r="139" spans="1:51" s="13" customFormat="1" ht="12">
      <c r="A139" s="13"/>
      <c r="B139" s="247"/>
      <c r="C139" s="248"/>
      <c r="D139" s="239" t="s">
        <v>197</v>
      </c>
      <c r="E139" s="249" t="s">
        <v>1</v>
      </c>
      <c r="F139" s="250" t="s">
        <v>417</v>
      </c>
      <c r="G139" s="248"/>
      <c r="H139" s="251">
        <v>322.5</v>
      </c>
      <c r="I139" s="252"/>
      <c r="J139" s="248"/>
      <c r="K139" s="248"/>
      <c r="L139" s="253"/>
      <c r="M139" s="254"/>
      <c r="N139" s="255"/>
      <c r="O139" s="255"/>
      <c r="P139" s="255"/>
      <c r="Q139" s="255"/>
      <c r="R139" s="255"/>
      <c r="S139" s="255"/>
      <c r="T139" s="256"/>
      <c r="U139" s="13"/>
      <c r="V139" s="13"/>
      <c r="W139" s="13"/>
      <c r="X139" s="13"/>
      <c r="Y139" s="13"/>
      <c r="Z139" s="13"/>
      <c r="AA139" s="13"/>
      <c r="AB139" s="13"/>
      <c r="AC139" s="13"/>
      <c r="AD139" s="13"/>
      <c r="AE139" s="13"/>
      <c r="AT139" s="257" t="s">
        <v>197</v>
      </c>
      <c r="AU139" s="257" t="s">
        <v>86</v>
      </c>
      <c r="AV139" s="13" t="s">
        <v>86</v>
      </c>
      <c r="AW139" s="13" t="s">
        <v>32</v>
      </c>
      <c r="AX139" s="13" t="s">
        <v>76</v>
      </c>
      <c r="AY139" s="257" t="s">
        <v>183</v>
      </c>
    </row>
    <row r="140" spans="1:51" s="14" customFormat="1" ht="12">
      <c r="A140" s="14"/>
      <c r="B140" s="258"/>
      <c r="C140" s="259"/>
      <c r="D140" s="239" t="s">
        <v>197</v>
      </c>
      <c r="E140" s="260" t="s">
        <v>1</v>
      </c>
      <c r="F140" s="261" t="s">
        <v>202</v>
      </c>
      <c r="G140" s="259"/>
      <c r="H140" s="262">
        <v>322.5</v>
      </c>
      <c r="I140" s="263"/>
      <c r="J140" s="259"/>
      <c r="K140" s="259"/>
      <c r="L140" s="264"/>
      <c r="M140" s="265"/>
      <c r="N140" s="266"/>
      <c r="O140" s="266"/>
      <c r="P140" s="266"/>
      <c r="Q140" s="266"/>
      <c r="R140" s="266"/>
      <c r="S140" s="266"/>
      <c r="T140" s="267"/>
      <c r="U140" s="14"/>
      <c r="V140" s="14"/>
      <c r="W140" s="14"/>
      <c r="X140" s="14"/>
      <c r="Y140" s="14"/>
      <c r="Z140" s="14"/>
      <c r="AA140" s="14"/>
      <c r="AB140" s="14"/>
      <c r="AC140" s="14"/>
      <c r="AD140" s="14"/>
      <c r="AE140" s="14"/>
      <c r="AT140" s="268" t="s">
        <v>197</v>
      </c>
      <c r="AU140" s="268" t="s">
        <v>86</v>
      </c>
      <c r="AV140" s="14" t="s">
        <v>189</v>
      </c>
      <c r="AW140" s="14" t="s">
        <v>32</v>
      </c>
      <c r="AX140" s="14" t="s">
        <v>84</v>
      </c>
      <c r="AY140" s="268" t="s">
        <v>183</v>
      </c>
    </row>
    <row r="141" spans="1:65" s="2" customFormat="1" ht="37.8" customHeight="1">
      <c r="A141" s="37"/>
      <c r="B141" s="38"/>
      <c r="C141" s="226" t="s">
        <v>189</v>
      </c>
      <c r="D141" s="226" t="s">
        <v>185</v>
      </c>
      <c r="E141" s="227" t="s">
        <v>245</v>
      </c>
      <c r="F141" s="228" t="s">
        <v>246</v>
      </c>
      <c r="G141" s="229" t="s">
        <v>126</v>
      </c>
      <c r="H141" s="230">
        <v>17.6</v>
      </c>
      <c r="I141" s="231"/>
      <c r="J141" s="232">
        <f>ROUND(I141*H141,2)</f>
        <v>0</v>
      </c>
      <c r="K141" s="228" t="s">
        <v>188</v>
      </c>
      <c r="L141" s="43"/>
      <c r="M141" s="233" t="s">
        <v>1</v>
      </c>
      <c r="N141" s="234" t="s">
        <v>41</v>
      </c>
      <c r="O141" s="90"/>
      <c r="P141" s="235">
        <f>O141*H141</f>
        <v>0</v>
      </c>
      <c r="Q141" s="235">
        <v>0</v>
      </c>
      <c r="R141" s="235">
        <f>Q141*H141</f>
        <v>0</v>
      </c>
      <c r="S141" s="235">
        <v>0</v>
      </c>
      <c r="T141" s="236">
        <f>S141*H141</f>
        <v>0</v>
      </c>
      <c r="U141" s="37"/>
      <c r="V141" s="37"/>
      <c r="W141" s="37"/>
      <c r="X141" s="37"/>
      <c r="Y141" s="37"/>
      <c r="Z141" s="37"/>
      <c r="AA141" s="37"/>
      <c r="AB141" s="37"/>
      <c r="AC141" s="37"/>
      <c r="AD141" s="37"/>
      <c r="AE141" s="37"/>
      <c r="AR141" s="237" t="s">
        <v>189</v>
      </c>
      <c r="AT141" s="237" t="s">
        <v>185</v>
      </c>
      <c r="AU141" s="237" t="s">
        <v>86</v>
      </c>
      <c r="AY141" s="16" t="s">
        <v>183</v>
      </c>
      <c r="BE141" s="238">
        <f>IF(N141="základní",J141,0)</f>
        <v>0</v>
      </c>
      <c r="BF141" s="238">
        <f>IF(N141="snížená",J141,0)</f>
        <v>0</v>
      </c>
      <c r="BG141" s="238">
        <f>IF(N141="zákl. přenesená",J141,0)</f>
        <v>0</v>
      </c>
      <c r="BH141" s="238">
        <f>IF(N141="sníž. přenesená",J141,0)</f>
        <v>0</v>
      </c>
      <c r="BI141" s="238">
        <f>IF(N141="nulová",J141,0)</f>
        <v>0</v>
      </c>
      <c r="BJ141" s="16" t="s">
        <v>84</v>
      </c>
      <c r="BK141" s="238">
        <f>ROUND(I141*H141,2)</f>
        <v>0</v>
      </c>
      <c r="BL141" s="16" t="s">
        <v>189</v>
      </c>
      <c r="BM141" s="237" t="s">
        <v>418</v>
      </c>
    </row>
    <row r="142" spans="1:47" s="2" customFormat="1" ht="12">
      <c r="A142" s="37"/>
      <c r="B142" s="38"/>
      <c r="C142" s="39"/>
      <c r="D142" s="239" t="s">
        <v>191</v>
      </c>
      <c r="E142" s="39"/>
      <c r="F142" s="240" t="s">
        <v>248</v>
      </c>
      <c r="G142" s="39"/>
      <c r="H142" s="39"/>
      <c r="I142" s="241"/>
      <c r="J142" s="39"/>
      <c r="K142" s="39"/>
      <c r="L142" s="43"/>
      <c r="M142" s="242"/>
      <c r="N142" s="243"/>
      <c r="O142" s="90"/>
      <c r="P142" s="90"/>
      <c r="Q142" s="90"/>
      <c r="R142" s="90"/>
      <c r="S142" s="90"/>
      <c r="T142" s="91"/>
      <c r="U142" s="37"/>
      <c r="V142" s="37"/>
      <c r="W142" s="37"/>
      <c r="X142" s="37"/>
      <c r="Y142" s="37"/>
      <c r="Z142" s="37"/>
      <c r="AA142" s="37"/>
      <c r="AB142" s="37"/>
      <c r="AC142" s="37"/>
      <c r="AD142" s="37"/>
      <c r="AE142" s="37"/>
      <c r="AT142" s="16" t="s">
        <v>191</v>
      </c>
      <c r="AU142" s="16" t="s">
        <v>86</v>
      </c>
    </row>
    <row r="143" spans="1:47" s="2" customFormat="1" ht="12">
      <c r="A143" s="37"/>
      <c r="B143" s="38"/>
      <c r="C143" s="39"/>
      <c r="D143" s="244" t="s">
        <v>193</v>
      </c>
      <c r="E143" s="39"/>
      <c r="F143" s="245" t="s">
        <v>249</v>
      </c>
      <c r="G143" s="39"/>
      <c r="H143" s="39"/>
      <c r="I143" s="241"/>
      <c r="J143" s="39"/>
      <c r="K143" s="39"/>
      <c r="L143" s="43"/>
      <c r="M143" s="242"/>
      <c r="N143" s="243"/>
      <c r="O143" s="90"/>
      <c r="P143" s="90"/>
      <c r="Q143" s="90"/>
      <c r="R143" s="90"/>
      <c r="S143" s="90"/>
      <c r="T143" s="91"/>
      <c r="U143" s="37"/>
      <c r="V143" s="37"/>
      <c r="W143" s="37"/>
      <c r="X143" s="37"/>
      <c r="Y143" s="37"/>
      <c r="Z143" s="37"/>
      <c r="AA143" s="37"/>
      <c r="AB143" s="37"/>
      <c r="AC143" s="37"/>
      <c r="AD143" s="37"/>
      <c r="AE143" s="37"/>
      <c r="AT143" s="16" t="s">
        <v>193</v>
      </c>
      <c r="AU143" s="16" t="s">
        <v>86</v>
      </c>
    </row>
    <row r="144" spans="1:47" s="2" customFormat="1" ht="12">
      <c r="A144" s="37"/>
      <c r="B144" s="38"/>
      <c r="C144" s="39"/>
      <c r="D144" s="239" t="s">
        <v>195</v>
      </c>
      <c r="E144" s="39"/>
      <c r="F144" s="246" t="s">
        <v>233</v>
      </c>
      <c r="G144" s="39"/>
      <c r="H144" s="39"/>
      <c r="I144" s="241"/>
      <c r="J144" s="39"/>
      <c r="K144" s="39"/>
      <c r="L144" s="43"/>
      <c r="M144" s="242"/>
      <c r="N144" s="243"/>
      <c r="O144" s="90"/>
      <c r="P144" s="90"/>
      <c r="Q144" s="90"/>
      <c r="R144" s="90"/>
      <c r="S144" s="90"/>
      <c r="T144" s="91"/>
      <c r="U144" s="37"/>
      <c r="V144" s="37"/>
      <c r="W144" s="37"/>
      <c r="X144" s="37"/>
      <c r="Y144" s="37"/>
      <c r="Z144" s="37"/>
      <c r="AA144" s="37"/>
      <c r="AB144" s="37"/>
      <c r="AC144" s="37"/>
      <c r="AD144" s="37"/>
      <c r="AE144" s="37"/>
      <c r="AT144" s="16" t="s">
        <v>195</v>
      </c>
      <c r="AU144" s="16" t="s">
        <v>86</v>
      </c>
    </row>
    <row r="145" spans="1:51" s="13" customFormat="1" ht="12">
      <c r="A145" s="13"/>
      <c r="B145" s="247"/>
      <c r="C145" s="248"/>
      <c r="D145" s="239" t="s">
        <v>197</v>
      </c>
      <c r="E145" s="249" t="s">
        <v>1</v>
      </c>
      <c r="F145" s="250" t="s">
        <v>419</v>
      </c>
      <c r="G145" s="248"/>
      <c r="H145" s="251">
        <v>17.6</v>
      </c>
      <c r="I145" s="252"/>
      <c r="J145" s="248"/>
      <c r="K145" s="248"/>
      <c r="L145" s="253"/>
      <c r="M145" s="254"/>
      <c r="N145" s="255"/>
      <c r="O145" s="255"/>
      <c r="P145" s="255"/>
      <c r="Q145" s="255"/>
      <c r="R145" s="255"/>
      <c r="S145" s="255"/>
      <c r="T145" s="256"/>
      <c r="U145" s="13"/>
      <c r="V145" s="13"/>
      <c r="W145" s="13"/>
      <c r="X145" s="13"/>
      <c r="Y145" s="13"/>
      <c r="Z145" s="13"/>
      <c r="AA145" s="13"/>
      <c r="AB145" s="13"/>
      <c r="AC145" s="13"/>
      <c r="AD145" s="13"/>
      <c r="AE145" s="13"/>
      <c r="AT145" s="257" t="s">
        <v>197</v>
      </c>
      <c r="AU145" s="257" t="s">
        <v>86</v>
      </c>
      <c r="AV145" s="13" t="s">
        <v>86</v>
      </c>
      <c r="AW145" s="13" t="s">
        <v>32</v>
      </c>
      <c r="AX145" s="13" t="s">
        <v>84</v>
      </c>
      <c r="AY145" s="257" t="s">
        <v>183</v>
      </c>
    </row>
    <row r="146" spans="1:65" s="2" customFormat="1" ht="24.15" customHeight="1">
      <c r="A146" s="37"/>
      <c r="B146" s="38"/>
      <c r="C146" s="226" t="s">
        <v>227</v>
      </c>
      <c r="D146" s="226" t="s">
        <v>185</v>
      </c>
      <c r="E146" s="227" t="s">
        <v>282</v>
      </c>
      <c r="F146" s="228" t="s">
        <v>283</v>
      </c>
      <c r="G146" s="229" t="s">
        <v>137</v>
      </c>
      <c r="H146" s="230">
        <v>3225</v>
      </c>
      <c r="I146" s="231"/>
      <c r="J146" s="232">
        <f>ROUND(I146*H146,2)</f>
        <v>0</v>
      </c>
      <c r="K146" s="228" t="s">
        <v>188</v>
      </c>
      <c r="L146" s="43"/>
      <c r="M146" s="233" t="s">
        <v>1</v>
      </c>
      <c r="N146" s="234" t="s">
        <v>41</v>
      </c>
      <c r="O146" s="90"/>
      <c r="P146" s="235">
        <f>O146*H146</f>
        <v>0</v>
      </c>
      <c r="Q146" s="235">
        <v>0</v>
      </c>
      <c r="R146" s="235">
        <f>Q146*H146</f>
        <v>0</v>
      </c>
      <c r="S146" s="235">
        <v>0</v>
      </c>
      <c r="T146" s="236">
        <f>S146*H146</f>
        <v>0</v>
      </c>
      <c r="U146" s="37"/>
      <c r="V146" s="37"/>
      <c r="W146" s="37"/>
      <c r="X146" s="37"/>
      <c r="Y146" s="37"/>
      <c r="Z146" s="37"/>
      <c r="AA146" s="37"/>
      <c r="AB146" s="37"/>
      <c r="AC146" s="37"/>
      <c r="AD146" s="37"/>
      <c r="AE146" s="37"/>
      <c r="AR146" s="237" t="s">
        <v>189</v>
      </c>
      <c r="AT146" s="237" t="s">
        <v>185</v>
      </c>
      <c r="AU146" s="237" t="s">
        <v>86</v>
      </c>
      <c r="AY146" s="16" t="s">
        <v>183</v>
      </c>
      <c r="BE146" s="238">
        <f>IF(N146="základní",J146,0)</f>
        <v>0</v>
      </c>
      <c r="BF146" s="238">
        <f>IF(N146="snížená",J146,0)</f>
        <v>0</v>
      </c>
      <c r="BG146" s="238">
        <f>IF(N146="zákl. přenesená",J146,0)</f>
        <v>0</v>
      </c>
      <c r="BH146" s="238">
        <f>IF(N146="sníž. přenesená",J146,0)</f>
        <v>0</v>
      </c>
      <c r="BI146" s="238">
        <f>IF(N146="nulová",J146,0)</f>
        <v>0</v>
      </c>
      <c r="BJ146" s="16" t="s">
        <v>84</v>
      </c>
      <c r="BK146" s="238">
        <f>ROUND(I146*H146,2)</f>
        <v>0</v>
      </c>
      <c r="BL146" s="16" t="s">
        <v>189</v>
      </c>
      <c r="BM146" s="237" t="s">
        <v>420</v>
      </c>
    </row>
    <row r="147" spans="1:47" s="2" customFormat="1" ht="12">
      <c r="A147" s="37"/>
      <c r="B147" s="38"/>
      <c r="C147" s="39"/>
      <c r="D147" s="239" t="s">
        <v>191</v>
      </c>
      <c r="E147" s="39"/>
      <c r="F147" s="240" t="s">
        <v>285</v>
      </c>
      <c r="G147" s="39"/>
      <c r="H147" s="39"/>
      <c r="I147" s="241"/>
      <c r="J147" s="39"/>
      <c r="K147" s="39"/>
      <c r="L147" s="43"/>
      <c r="M147" s="242"/>
      <c r="N147" s="243"/>
      <c r="O147" s="90"/>
      <c r="P147" s="90"/>
      <c r="Q147" s="90"/>
      <c r="R147" s="90"/>
      <c r="S147" s="90"/>
      <c r="T147" s="91"/>
      <c r="U147" s="37"/>
      <c r="V147" s="37"/>
      <c r="W147" s="37"/>
      <c r="X147" s="37"/>
      <c r="Y147" s="37"/>
      <c r="Z147" s="37"/>
      <c r="AA147" s="37"/>
      <c r="AB147" s="37"/>
      <c r="AC147" s="37"/>
      <c r="AD147" s="37"/>
      <c r="AE147" s="37"/>
      <c r="AT147" s="16" t="s">
        <v>191</v>
      </c>
      <c r="AU147" s="16" t="s">
        <v>86</v>
      </c>
    </row>
    <row r="148" spans="1:47" s="2" customFormat="1" ht="12">
      <c r="A148" s="37"/>
      <c r="B148" s="38"/>
      <c r="C148" s="39"/>
      <c r="D148" s="244" t="s">
        <v>193</v>
      </c>
      <c r="E148" s="39"/>
      <c r="F148" s="245" t="s">
        <v>286</v>
      </c>
      <c r="G148" s="39"/>
      <c r="H148" s="39"/>
      <c r="I148" s="241"/>
      <c r="J148" s="39"/>
      <c r="K148" s="39"/>
      <c r="L148" s="43"/>
      <c r="M148" s="242"/>
      <c r="N148" s="243"/>
      <c r="O148" s="90"/>
      <c r="P148" s="90"/>
      <c r="Q148" s="90"/>
      <c r="R148" s="90"/>
      <c r="S148" s="90"/>
      <c r="T148" s="91"/>
      <c r="U148" s="37"/>
      <c r="V148" s="37"/>
      <c r="W148" s="37"/>
      <c r="X148" s="37"/>
      <c r="Y148" s="37"/>
      <c r="Z148" s="37"/>
      <c r="AA148" s="37"/>
      <c r="AB148" s="37"/>
      <c r="AC148" s="37"/>
      <c r="AD148" s="37"/>
      <c r="AE148" s="37"/>
      <c r="AT148" s="16" t="s">
        <v>193</v>
      </c>
      <c r="AU148" s="16" t="s">
        <v>86</v>
      </c>
    </row>
    <row r="149" spans="1:51" s="13" customFormat="1" ht="12">
      <c r="A149" s="13"/>
      <c r="B149" s="247"/>
      <c r="C149" s="248"/>
      <c r="D149" s="239" t="s">
        <v>197</v>
      </c>
      <c r="E149" s="249" t="s">
        <v>1</v>
      </c>
      <c r="F149" s="250" t="s">
        <v>421</v>
      </c>
      <c r="G149" s="248"/>
      <c r="H149" s="251">
        <v>3225</v>
      </c>
      <c r="I149" s="252"/>
      <c r="J149" s="248"/>
      <c r="K149" s="248"/>
      <c r="L149" s="253"/>
      <c r="M149" s="254"/>
      <c r="N149" s="255"/>
      <c r="O149" s="255"/>
      <c r="P149" s="255"/>
      <c r="Q149" s="255"/>
      <c r="R149" s="255"/>
      <c r="S149" s="255"/>
      <c r="T149" s="256"/>
      <c r="U149" s="13"/>
      <c r="V149" s="13"/>
      <c r="W149" s="13"/>
      <c r="X149" s="13"/>
      <c r="Y149" s="13"/>
      <c r="Z149" s="13"/>
      <c r="AA149" s="13"/>
      <c r="AB149" s="13"/>
      <c r="AC149" s="13"/>
      <c r="AD149" s="13"/>
      <c r="AE149" s="13"/>
      <c r="AT149" s="257" t="s">
        <v>197</v>
      </c>
      <c r="AU149" s="257" t="s">
        <v>86</v>
      </c>
      <c r="AV149" s="13" t="s">
        <v>86</v>
      </c>
      <c r="AW149" s="13" t="s">
        <v>32</v>
      </c>
      <c r="AX149" s="13" t="s">
        <v>84</v>
      </c>
      <c r="AY149" s="257" t="s">
        <v>183</v>
      </c>
    </row>
    <row r="150" spans="1:65" s="2" customFormat="1" ht="24.15" customHeight="1">
      <c r="A150" s="37"/>
      <c r="B150" s="38"/>
      <c r="C150" s="226" t="s">
        <v>235</v>
      </c>
      <c r="D150" s="226" t="s">
        <v>185</v>
      </c>
      <c r="E150" s="227" t="s">
        <v>297</v>
      </c>
      <c r="F150" s="228" t="s">
        <v>298</v>
      </c>
      <c r="G150" s="229" t="s">
        <v>137</v>
      </c>
      <c r="H150" s="230">
        <v>541</v>
      </c>
      <c r="I150" s="231"/>
      <c r="J150" s="232">
        <f>ROUND(I150*H150,2)</f>
        <v>0</v>
      </c>
      <c r="K150" s="228" t="s">
        <v>188</v>
      </c>
      <c r="L150" s="43"/>
      <c r="M150" s="233" t="s">
        <v>1</v>
      </c>
      <c r="N150" s="234" t="s">
        <v>41</v>
      </c>
      <c r="O150" s="90"/>
      <c r="P150" s="235">
        <f>O150*H150</f>
        <v>0</v>
      </c>
      <c r="Q150" s="235">
        <v>0</v>
      </c>
      <c r="R150" s="235">
        <f>Q150*H150</f>
        <v>0</v>
      </c>
      <c r="S150" s="235">
        <v>0</v>
      </c>
      <c r="T150" s="236">
        <f>S150*H150</f>
        <v>0</v>
      </c>
      <c r="U150" s="37"/>
      <c r="V150" s="37"/>
      <c r="W150" s="37"/>
      <c r="X150" s="37"/>
      <c r="Y150" s="37"/>
      <c r="Z150" s="37"/>
      <c r="AA150" s="37"/>
      <c r="AB150" s="37"/>
      <c r="AC150" s="37"/>
      <c r="AD150" s="37"/>
      <c r="AE150" s="37"/>
      <c r="AR150" s="237" t="s">
        <v>189</v>
      </c>
      <c r="AT150" s="237" t="s">
        <v>185</v>
      </c>
      <c r="AU150" s="237" t="s">
        <v>86</v>
      </c>
      <c r="AY150" s="16" t="s">
        <v>183</v>
      </c>
      <c r="BE150" s="238">
        <f>IF(N150="základní",J150,0)</f>
        <v>0</v>
      </c>
      <c r="BF150" s="238">
        <f>IF(N150="snížená",J150,0)</f>
        <v>0</v>
      </c>
      <c r="BG150" s="238">
        <f>IF(N150="zákl. přenesená",J150,0)</f>
        <v>0</v>
      </c>
      <c r="BH150" s="238">
        <f>IF(N150="sníž. přenesená",J150,0)</f>
        <v>0</v>
      </c>
      <c r="BI150" s="238">
        <f>IF(N150="nulová",J150,0)</f>
        <v>0</v>
      </c>
      <c r="BJ150" s="16" t="s">
        <v>84</v>
      </c>
      <c r="BK150" s="238">
        <f>ROUND(I150*H150,2)</f>
        <v>0</v>
      </c>
      <c r="BL150" s="16" t="s">
        <v>189</v>
      </c>
      <c r="BM150" s="237" t="s">
        <v>422</v>
      </c>
    </row>
    <row r="151" spans="1:47" s="2" customFormat="1" ht="12">
      <c r="A151" s="37"/>
      <c r="B151" s="38"/>
      <c r="C151" s="39"/>
      <c r="D151" s="239" t="s">
        <v>191</v>
      </c>
      <c r="E151" s="39"/>
      <c r="F151" s="240" t="s">
        <v>300</v>
      </c>
      <c r="G151" s="39"/>
      <c r="H151" s="39"/>
      <c r="I151" s="241"/>
      <c r="J151" s="39"/>
      <c r="K151" s="39"/>
      <c r="L151" s="43"/>
      <c r="M151" s="242"/>
      <c r="N151" s="243"/>
      <c r="O151" s="90"/>
      <c r="P151" s="90"/>
      <c r="Q151" s="90"/>
      <c r="R151" s="90"/>
      <c r="S151" s="90"/>
      <c r="T151" s="91"/>
      <c r="U151" s="37"/>
      <c r="V151" s="37"/>
      <c r="W151" s="37"/>
      <c r="X151" s="37"/>
      <c r="Y151" s="37"/>
      <c r="Z151" s="37"/>
      <c r="AA151" s="37"/>
      <c r="AB151" s="37"/>
      <c r="AC151" s="37"/>
      <c r="AD151" s="37"/>
      <c r="AE151" s="37"/>
      <c r="AT151" s="16" t="s">
        <v>191</v>
      </c>
      <c r="AU151" s="16" t="s">
        <v>86</v>
      </c>
    </row>
    <row r="152" spans="1:47" s="2" customFormat="1" ht="12">
      <c r="A152" s="37"/>
      <c r="B152" s="38"/>
      <c r="C152" s="39"/>
      <c r="D152" s="244" t="s">
        <v>193</v>
      </c>
      <c r="E152" s="39"/>
      <c r="F152" s="245" t="s">
        <v>301</v>
      </c>
      <c r="G152" s="39"/>
      <c r="H152" s="39"/>
      <c r="I152" s="241"/>
      <c r="J152" s="39"/>
      <c r="K152" s="39"/>
      <c r="L152" s="43"/>
      <c r="M152" s="242"/>
      <c r="N152" s="243"/>
      <c r="O152" s="90"/>
      <c r="P152" s="90"/>
      <c r="Q152" s="90"/>
      <c r="R152" s="90"/>
      <c r="S152" s="90"/>
      <c r="T152" s="91"/>
      <c r="U152" s="37"/>
      <c r="V152" s="37"/>
      <c r="W152" s="37"/>
      <c r="X152" s="37"/>
      <c r="Y152" s="37"/>
      <c r="Z152" s="37"/>
      <c r="AA152" s="37"/>
      <c r="AB152" s="37"/>
      <c r="AC152" s="37"/>
      <c r="AD152" s="37"/>
      <c r="AE152" s="37"/>
      <c r="AT152" s="16" t="s">
        <v>193</v>
      </c>
      <c r="AU152" s="16" t="s">
        <v>86</v>
      </c>
    </row>
    <row r="153" spans="1:47" s="2" customFormat="1" ht="12">
      <c r="A153" s="37"/>
      <c r="B153" s="38"/>
      <c r="C153" s="39"/>
      <c r="D153" s="239" t="s">
        <v>195</v>
      </c>
      <c r="E153" s="39"/>
      <c r="F153" s="246" t="s">
        <v>302</v>
      </c>
      <c r="G153" s="39"/>
      <c r="H153" s="39"/>
      <c r="I153" s="241"/>
      <c r="J153" s="39"/>
      <c r="K153" s="39"/>
      <c r="L153" s="43"/>
      <c r="M153" s="242"/>
      <c r="N153" s="243"/>
      <c r="O153" s="90"/>
      <c r="P153" s="90"/>
      <c r="Q153" s="90"/>
      <c r="R153" s="90"/>
      <c r="S153" s="90"/>
      <c r="T153" s="91"/>
      <c r="U153" s="37"/>
      <c r="V153" s="37"/>
      <c r="W153" s="37"/>
      <c r="X153" s="37"/>
      <c r="Y153" s="37"/>
      <c r="Z153" s="37"/>
      <c r="AA153" s="37"/>
      <c r="AB153" s="37"/>
      <c r="AC153" s="37"/>
      <c r="AD153" s="37"/>
      <c r="AE153" s="37"/>
      <c r="AT153" s="16" t="s">
        <v>195</v>
      </c>
      <c r="AU153" s="16" t="s">
        <v>86</v>
      </c>
    </row>
    <row r="154" spans="1:51" s="13" customFormat="1" ht="12">
      <c r="A154" s="13"/>
      <c r="B154" s="247"/>
      <c r="C154" s="248"/>
      <c r="D154" s="239" t="s">
        <v>197</v>
      </c>
      <c r="E154" s="249" t="s">
        <v>150</v>
      </c>
      <c r="F154" s="250" t="s">
        <v>423</v>
      </c>
      <c r="G154" s="248"/>
      <c r="H154" s="251">
        <v>541</v>
      </c>
      <c r="I154" s="252"/>
      <c r="J154" s="248"/>
      <c r="K154" s="248"/>
      <c r="L154" s="253"/>
      <c r="M154" s="254"/>
      <c r="N154" s="255"/>
      <c r="O154" s="255"/>
      <c r="P154" s="255"/>
      <c r="Q154" s="255"/>
      <c r="R154" s="255"/>
      <c r="S154" s="255"/>
      <c r="T154" s="256"/>
      <c r="U154" s="13"/>
      <c r="V154" s="13"/>
      <c r="W154" s="13"/>
      <c r="X154" s="13"/>
      <c r="Y154" s="13"/>
      <c r="Z154" s="13"/>
      <c r="AA154" s="13"/>
      <c r="AB154" s="13"/>
      <c r="AC154" s="13"/>
      <c r="AD154" s="13"/>
      <c r="AE154" s="13"/>
      <c r="AT154" s="257" t="s">
        <v>197</v>
      </c>
      <c r="AU154" s="257" t="s">
        <v>86</v>
      </c>
      <c r="AV154" s="13" t="s">
        <v>86</v>
      </c>
      <c r="AW154" s="13" t="s">
        <v>32</v>
      </c>
      <c r="AX154" s="13" t="s">
        <v>84</v>
      </c>
      <c r="AY154" s="257" t="s">
        <v>183</v>
      </c>
    </row>
    <row r="155" spans="1:65" s="2" customFormat="1" ht="16.5" customHeight="1">
      <c r="A155" s="37"/>
      <c r="B155" s="38"/>
      <c r="C155" s="269" t="s">
        <v>244</v>
      </c>
      <c r="D155" s="269" t="s">
        <v>304</v>
      </c>
      <c r="E155" s="270" t="s">
        <v>305</v>
      </c>
      <c r="F155" s="271" t="s">
        <v>306</v>
      </c>
      <c r="G155" s="272" t="s">
        <v>307</v>
      </c>
      <c r="H155" s="273">
        <v>5.41</v>
      </c>
      <c r="I155" s="274"/>
      <c r="J155" s="275">
        <f>ROUND(I155*H155,2)</f>
        <v>0</v>
      </c>
      <c r="K155" s="271" t="s">
        <v>1</v>
      </c>
      <c r="L155" s="276"/>
      <c r="M155" s="277" t="s">
        <v>1</v>
      </c>
      <c r="N155" s="278" t="s">
        <v>41</v>
      </c>
      <c r="O155" s="90"/>
      <c r="P155" s="235">
        <f>O155*H155</f>
        <v>0</v>
      </c>
      <c r="Q155" s="235">
        <v>0.001</v>
      </c>
      <c r="R155" s="235">
        <f>Q155*H155</f>
        <v>0.00541</v>
      </c>
      <c r="S155" s="235">
        <v>0</v>
      </c>
      <c r="T155" s="236">
        <f>S155*H155</f>
        <v>0</v>
      </c>
      <c r="U155" s="37"/>
      <c r="V155" s="37"/>
      <c r="W155" s="37"/>
      <c r="X155" s="37"/>
      <c r="Y155" s="37"/>
      <c r="Z155" s="37"/>
      <c r="AA155" s="37"/>
      <c r="AB155" s="37"/>
      <c r="AC155" s="37"/>
      <c r="AD155" s="37"/>
      <c r="AE155" s="37"/>
      <c r="AR155" s="237" t="s">
        <v>251</v>
      </c>
      <c r="AT155" s="237" t="s">
        <v>304</v>
      </c>
      <c r="AU155" s="237" t="s">
        <v>86</v>
      </c>
      <c r="AY155" s="16" t="s">
        <v>183</v>
      </c>
      <c r="BE155" s="238">
        <f>IF(N155="základní",J155,0)</f>
        <v>0</v>
      </c>
      <c r="BF155" s="238">
        <f>IF(N155="snížená",J155,0)</f>
        <v>0</v>
      </c>
      <c r="BG155" s="238">
        <f>IF(N155="zákl. přenesená",J155,0)</f>
        <v>0</v>
      </c>
      <c r="BH155" s="238">
        <f>IF(N155="sníž. přenesená",J155,0)</f>
        <v>0</v>
      </c>
      <c r="BI155" s="238">
        <f>IF(N155="nulová",J155,0)</f>
        <v>0</v>
      </c>
      <c r="BJ155" s="16" t="s">
        <v>84</v>
      </c>
      <c r="BK155" s="238">
        <f>ROUND(I155*H155,2)</f>
        <v>0</v>
      </c>
      <c r="BL155" s="16" t="s">
        <v>189</v>
      </c>
      <c r="BM155" s="237" t="s">
        <v>424</v>
      </c>
    </row>
    <row r="156" spans="1:47" s="2" customFormat="1" ht="12">
      <c r="A156" s="37"/>
      <c r="B156" s="38"/>
      <c r="C156" s="39"/>
      <c r="D156" s="239" t="s">
        <v>191</v>
      </c>
      <c r="E156" s="39"/>
      <c r="F156" s="240" t="s">
        <v>306</v>
      </c>
      <c r="G156" s="39"/>
      <c r="H156" s="39"/>
      <c r="I156" s="241"/>
      <c r="J156" s="39"/>
      <c r="K156" s="39"/>
      <c r="L156" s="43"/>
      <c r="M156" s="242"/>
      <c r="N156" s="243"/>
      <c r="O156" s="90"/>
      <c r="P156" s="90"/>
      <c r="Q156" s="90"/>
      <c r="R156" s="90"/>
      <c r="S156" s="90"/>
      <c r="T156" s="91"/>
      <c r="U156" s="37"/>
      <c r="V156" s="37"/>
      <c r="W156" s="37"/>
      <c r="X156" s="37"/>
      <c r="Y156" s="37"/>
      <c r="Z156" s="37"/>
      <c r="AA156" s="37"/>
      <c r="AB156" s="37"/>
      <c r="AC156" s="37"/>
      <c r="AD156" s="37"/>
      <c r="AE156" s="37"/>
      <c r="AT156" s="16" t="s">
        <v>191</v>
      </c>
      <c r="AU156" s="16" t="s">
        <v>86</v>
      </c>
    </row>
    <row r="157" spans="1:47" s="2" customFormat="1" ht="12">
      <c r="A157" s="37"/>
      <c r="B157" s="38"/>
      <c r="C157" s="39"/>
      <c r="D157" s="239" t="s">
        <v>309</v>
      </c>
      <c r="E157" s="39"/>
      <c r="F157" s="246" t="s">
        <v>310</v>
      </c>
      <c r="G157" s="39"/>
      <c r="H157" s="39"/>
      <c r="I157" s="241"/>
      <c r="J157" s="39"/>
      <c r="K157" s="39"/>
      <c r="L157" s="43"/>
      <c r="M157" s="242"/>
      <c r="N157" s="243"/>
      <c r="O157" s="90"/>
      <c r="P157" s="90"/>
      <c r="Q157" s="90"/>
      <c r="R157" s="90"/>
      <c r="S157" s="90"/>
      <c r="T157" s="91"/>
      <c r="U157" s="37"/>
      <c r="V157" s="37"/>
      <c r="W157" s="37"/>
      <c r="X157" s="37"/>
      <c r="Y157" s="37"/>
      <c r="Z157" s="37"/>
      <c r="AA157" s="37"/>
      <c r="AB157" s="37"/>
      <c r="AC157" s="37"/>
      <c r="AD157" s="37"/>
      <c r="AE157" s="37"/>
      <c r="AT157" s="16" t="s">
        <v>309</v>
      </c>
      <c r="AU157" s="16" t="s">
        <v>86</v>
      </c>
    </row>
    <row r="158" spans="1:51" s="13" customFormat="1" ht="12">
      <c r="A158" s="13"/>
      <c r="B158" s="247"/>
      <c r="C158" s="248"/>
      <c r="D158" s="239" t="s">
        <v>197</v>
      </c>
      <c r="E158" s="249" t="s">
        <v>1</v>
      </c>
      <c r="F158" s="250" t="s">
        <v>311</v>
      </c>
      <c r="G158" s="248"/>
      <c r="H158" s="251">
        <v>5.41</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197</v>
      </c>
      <c r="AU158" s="257" t="s">
        <v>86</v>
      </c>
      <c r="AV158" s="13" t="s">
        <v>86</v>
      </c>
      <c r="AW158" s="13" t="s">
        <v>32</v>
      </c>
      <c r="AX158" s="13" t="s">
        <v>84</v>
      </c>
      <c r="AY158" s="257" t="s">
        <v>183</v>
      </c>
    </row>
    <row r="159" spans="1:65" s="2" customFormat="1" ht="24.15" customHeight="1">
      <c r="A159" s="37"/>
      <c r="B159" s="38"/>
      <c r="C159" s="226" t="s">
        <v>251</v>
      </c>
      <c r="D159" s="226" t="s">
        <v>185</v>
      </c>
      <c r="E159" s="227" t="s">
        <v>313</v>
      </c>
      <c r="F159" s="228" t="s">
        <v>314</v>
      </c>
      <c r="G159" s="229" t="s">
        <v>137</v>
      </c>
      <c r="H159" s="230">
        <v>340.21</v>
      </c>
      <c r="I159" s="231"/>
      <c r="J159" s="232">
        <f>ROUND(I159*H159,2)</f>
        <v>0</v>
      </c>
      <c r="K159" s="228" t="s">
        <v>188</v>
      </c>
      <c r="L159" s="43"/>
      <c r="M159" s="233" t="s">
        <v>1</v>
      </c>
      <c r="N159" s="234" t="s">
        <v>41</v>
      </c>
      <c r="O159" s="90"/>
      <c r="P159" s="235">
        <f>O159*H159</f>
        <v>0</v>
      </c>
      <c r="Q159" s="235">
        <v>0</v>
      </c>
      <c r="R159" s="235">
        <f>Q159*H159</f>
        <v>0</v>
      </c>
      <c r="S159" s="235">
        <v>0</v>
      </c>
      <c r="T159" s="236">
        <f>S159*H159</f>
        <v>0</v>
      </c>
      <c r="U159" s="37"/>
      <c r="V159" s="37"/>
      <c r="W159" s="37"/>
      <c r="X159" s="37"/>
      <c r="Y159" s="37"/>
      <c r="Z159" s="37"/>
      <c r="AA159" s="37"/>
      <c r="AB159" s="37"/>
      <c r="AC159" s="37"/>
      <c r="AD159" s="37"/>
      <c r="AE159" s="37"/>
      <c r="AR159" s="237" t="s">
        <v>189</v>
      </c>
      <c r="AT159" s="237" t="s">
        <v>185</v>
      </c>
      <c r="AU159" s="237" t="s">
        <v>86</v>
      </c>
      <c r="AY159" s="16" t="s">
        <v>183</v>
      </c>
      <c r="BE159" s="238">
        <f>IF(N159="základní",J159,0)</f>
        <v>0</v>
      </c>
      <c r="BF159" s="238">
        <f>IF(N159="snížená",J159,0)</f>
        <v>0</v>
      </c>
      <c r="BG159" s="238">
        <f>IF(N159="zákl. přenesená",J159,0)</f>
        <v>0</v>
      </c>
      <c r="BH159" s="238">
        <f>IF(N159="sníž. přenesená",J159,0)</f>
        <v>0</v>
      </c>
      <c r="BI159" s="238">
        <f>IF(N159="nulová",J159,0)</f>
        <v>0</v>
      </c>
      <c r="BJ159" s="16" t="s">
        <v>84</v>
      </c>
      <c r="BK159" s="238">
        <f>ROUND(I159*H159,2)</f>
        <v>0</v>
      </c>
      <c r="BL159" s="16" t="s">
        <v>189</v>
      </c>
      <c r="BM159" s="237" t="s">
        <v>425</v>
      </c>
    </row>
    <row r="160" spans="1:47" s="2" customFormat="1" ht="12">
      <c r="A160" s="37"/>
      <c r="B160" s="38"/>
      <c r="C160" s="39"/>
      <c r="D160" s="239" t="s">
        <v>191</v>
      </c>
      <c r="E160" s="39"/>
      <c r="F160" s="240" t="s">
        <v>316</v>
      </c>
      <c r="G160" s="39"/>
      <c r="H160" s="39"/>
      <c r="I160" s="241"/>
      <c r="J160" s="39"/>
      <c r="K160" s="39"/>
      <c r="L160" s="43"/>
      <c r="M160" s="242"/>
      <c r="N160" s="243"/>
      <c r="O160" s="90"/>
      <c r="P160" s="90"/>
      <c r="Q160" s="90"/>
      <c r="R160" s="90"/>
      <c r="S160" s="90"/>
      <c r="T160" s="91"/>
      <c r="U160" s="37"/>
      <c r="V160" s="37"/>
      <c r="W160" s="37"/>
      <c r="X160" s="37"/>
      <c r="Y160" s="37"/>
      <c r="Z160" s="37"/>
      <c r="AA160" s="37"/>
      <c r="AB160" s="37"/>
      <c r="AC160" s="37"/>
      <c r="AD160" s="37"/>
      <c r="AE160" s="37"/>
      <c r="AT160" s="16" t="s">
        <v>191</v>
      </c>
      <c r="AU160" s="16" t="s">
        <v>86</v>
      </c>
    </row>
    <row r="161" spans="1:47" s="2" customFormat="1" ht="12">
      <c r="A161" s="37"/>
      <c r="B161" s="38"/>
      <c r="C161" s="39"/>
      <c r="D161" s="244" t="s">
        <v>193</v>
      </c>
      <c r="E161" s="39"/>
      <c r="F161" s="245" t="s">
        <v>317</v>
      </c>
      <c r="G161" s="39"/>
      <c r="H161" s="39"/>
      <c r="I161" s="241"/>
      <c r="J161" s="39"/>
      <c r="K161" s="39"/>
      <c r="L161" s="43"/>
      <c r="M161" s="242"/>
      <c r="N161" s="243"/>
      <c r="O161" s="90"/>
      <c r="P161" s="90"/>
      <c r="Q161" s="90"/>
      <c r="R161" s="90"/>
      <c r="S161" s="90"/>
      <c r="T161" s="91"/>
      <c r="U161" s="37"/>
      <c r="V161" s="37"/>
      <c r="W161" s="37"/>
      <c r="X161" s="37"/>
      <c r="Y161" s="37"/>
      <c r="Z161" s="37"/>
      <c r="AA161" s="37"/>
      <c r="AB161" s="37"/>
      <c r="AC161" s="37"/>
      <c r="AD161" s="37"/>
      <c r="AE161" s="37"/>
      <c r="AT161" s="16" t="s">
        <v>193</v>
      </c>
      <c r="AU161" s="16" t="s">
        <v>86</v>
      </c>
    </row>
    <row r="162" spans="1:47" s="2" customFormat="1" ht="12">
      <c r="A162" s="37"/>
      <c r="B162" s="38"/>
      <c r="C162" s="39"/>
      <c r="D162" s="239" t="s">
        <v>195</v>
      </c>
      <c r="E162" s="39"/>
      <c r="F162" s="246" t="s">
        <v>318</v>
      </c>
      <c r="G162" s="39"/>
      <c r="H162" s="39"/>
      <c r="I162" s="241"/>
      <c r="J162" s="39"/>
      <c r="K162" s="39"/>
      <c r="L162" s="43"/>
      <c r="M162" s="242"/>
      <c r="N162" s="243"/>
      <c r="O162" s="90"/>
      <c r="P162" s="90"/>
      <c r="Q162" s="90"/>
      <c r="R162" s="90"/>
      <c r="S162" s="90"/>
      <c r="T162" s="91"/>
      <c r="U162" s="37"/>
      <c r="V162" s="37"/>
      <c r="W162" s="37"/>
      <c r="X162" s="37"/>
      <c r="Y162" s="37"/>
      <c r="Z162" s="37"/>
      <c r="AA162" s="37"/>
      <c r="AB162" s="37"/>
      <c r="AC162" s="37"/>
      <c r="AD162" s="37"/>
      <c r="AE162" s="37"/>
      <c r="AT162" s="16" t="s">
        <v>195</v>
      </c>
      <c r="AU162" s="16" t="s">
        <v>86</v>
      </c>
    </row>
    <row r="163" spans="1:51" s="13" customFormat="1" ht="12">
      <c r="A163" s="13"/>
      <c r="B163" s="247"/>
      <c r="C163" s="248"/>
      <c r="D163" s="239" t="s">
        <v>197</v>
      </c>
      <c r="E163" s="249" t="s">
        <v>1</v>
      </c>
      <c r="F163" s="250" t="s">
        <v>426</v>
      </c>
      <c r="G163" s="248"/>
      <c r="H163" s="251">
        <v>340.21</v>
      </c>
      <c r="I163" s="252"/>
      <c r="J163" s="248"/>
      <c r="K163" s="248"/>
      <c r="L163" s="253"/>
      <c r="M163" s="254"/>
      <c r="N163" s="255"/>
      <c r="O163" s="255"/>
      <c r="P163" s="255"/>
      <c r="Q163" s="255"/>
      <c r="R163" s="255"/>
      <c r="S163" s="255"/>
      <c r="T163" s="256"/>
      <c r="U163" s="13"/>
      <c r="V163" s="13"/>
      <c r="W163" s="13"/>
      <c r="X163" s="13"/>
      <c r="Y163" s="13"/>
      <c r="Z163" s="13"/>
      <c r="AA163" s="13"/>
      <c r="AB163" s="13"/>
      <c r="AC163" s="13"/>
      <c r="AD163" s="13"/>
      <c r="AE163" s="13"/>
      <c r="AT163" s="257" t="s">
        <v>197</v>
      </c>
      <c r="AU163" s="257" t="s">
        <v>86</v>
      </c>
      <c r="AV163" s="13" t="s">
        <v>86</v>
      </c>
      <c r="AW163" s="13" t="s">
        <v>32</v>
      </c>
      <c r="AX163" s="13" t="s">
        <v>84</v>
      </c>
      <c r="AY163" s="257" t="s">
        <v>183</v>
      </c>
    </row>
    <row r="164" spans="1:65" s="2" customFormat="1" ht="24.15" customHeight="1">
      <c r="A164" s="37"/>
      <c r="B164" s="38"/>
      <c r="C164" s="226" t="s">
        <v>258</v>
      </c>
      <c r="D164" s="226" t="s">
        <v>185</v>
      </c>
      <c r="E164" s="227" t="s">
        <v>321</v>
      </c>
      <c r="F164" s="228" t="s">
        <v>322</v>
      </c>
      <c r="G164" s="229" t="s">
        <v>137</v>
      </c>
      <c r="H164" s="230">
        <v>95.28</v>
      </c>
      <c r="I164" s="231"/>
      <c r="J164" s="232">
        <f>ROUND(I164*H164,2)</f>
        <v>0</v>
      </c>
      <c r="K164" s="228" t="s">
        <v>188</v>
      </c>
      <c r="L164" s="43"/>
      <c r="M164" s="233" t="s">
        <v>1</v>
      </c>
      <c r="N164" s="234" t="s">
        <v>41</v>
      </c>
      <c r="O164" s="90"/>
      <c r="P164" s="235">
        <f>O164*H164</f>
        <v>0</v>
      </c>
      <c r="Q164" s="235">
        <v>0</v>
      </c>
      <c r="R164" s="235">
        <f>Q164*H164</f>
        <v>0</v>
      </c>
      <c r="S164" s="235">
        <v>0</v>
      </c>
      <c r="T164" s="236">
        <f>S164*H164</f>
        <v>0</v>
      </c>
      <c r="U164" s="37"/>
      <c r="V164" s="37"/>
      <c r="W164" s="37"/>
      <c r="X164" s="37"/>
      <c r="Y164" s="37"/>
      <c r="Z164" s="37"/>
      <c r="AA164" s="37"/>
      <c r="AB164" s="37"/>
      <c r="AC164" s="37"/>
      <c r="AD164" s="37"/>
      <c r="AE164" s="37"/>
      <c r="AR164" s="237" t="s">
        <v>189</v>
      </c>
      <c r="AT164" s="237" t="s">
        <v>185</v>
      </c>
      <c r="AU164" s="237" t="s">
        <v>86</v>
      </c>
      <c r="AY164" s="16" t="s">
        <v>183</v>
      </c>
      <c r="BE164" s="238">
        <f>IF(N164="základní",J164,0)</f>
        <v>0</v>
      </c>
      <c r="BF164" s="238">
        <f>IF(N164="snížená",J164,0)</f>
        <v>0</v>
      </c>
      <c r="BG164" s="238">
        <f>IF(N164="zákl. přenesená",J164,0)</f>
        <v>0</v>
      </c>
      <c r="BH164" s="238">
        <f>IF(N164="sníž. přenesená",J164,0)</f>
        <v>0</v>
      </c>
      <c r="BI164" s="238">
        <f>IF(N164="nulová",J164,0)</f>
        <v>0</v>
      </c>
      <c r="BJ164" s="16" t="s">
        <v>84</v>
      </c>
      <c r="BK164" s="238">
        <f>ROUND(I164*H164,2)</f>
        <v>0</v>
      </c>
      <c r="BL164" s="16" t="s">
        <v>189</v>
      </c>
      <c r="BM164" s="237" t="s">
        <v>427</v>
      </c>
    </row>
    <row r="165" spans="1:47" s="2" customFormat="1" ht="12">
      <c r="A165" s="37"/>
      <c r="B165" s="38"/>
      <c r="C165" s="39"/>
      <c r="D165" s="239" t="s">
        <v>191</v>
      </c>
      <c r="E165" s="39"/>
      <c r="F165" s="240" t="s">
        <v>324</v>
      </c>
      <c r="G165" s="39"/>
      <c r="H165" s="39"/>
      <c r="I165" s="241"/>
      <c r="J165" s="39"/>
      <c r="K165" s="39"/>
      <c r="L165" s="43"/>
      <c r="M165" s="242"/>
      <c r="N165" s="243"/>
      <c r="O165" s="90"/>
      <c r="P165" s="90"/>
      <c r="Q165" s="90"/>
      <c r="R165" s="90"/>
      <c r="S165" s="90"/>
      <c r="T165" s="91"/>
      <c r="U165" s="37"/>
      <c r="V165" s="37"/>
      <c r="W165" s="37"/>
      <c r="X165" s="37"/>
      <c r="Y165" s="37"/>
      <c r="Z165" s="37"/>
      <c r="AA165" s="37"/>
      <c r="AB165" s="37"/>
      <c r="AC165" s="37"/>
      <c r="AD165" s="37"/>
      <c r="AE165" s="37"/>
      <c r="AT165" s="16" t="s">
        <v>191</v>
      </c>
      <c r="AU165" s="16" t="s">
        <v>86</v>
      </c>
    </row>
    <row r="166" spans="1:47" s="2" customFormat="1" ht="12">
      <c r="A166" s="37"/>
      <c r="B166" s="38"/>
      <c r="C166" s="39"/>
      <c r="D166" s="244" t="s">
        <v>193</v>
      </c>
      <c r="E166" s="39"/>
      <c r="F166" s="245" t="s">
        <v>325</v>
      </c>
      <c r="G166" s="39"/>
      <c r="H166" s="39"/>
      <c r="I166" s="241"/>
      <c r="J166" s="39"/>
      <c r="K166" s="39"/>
      <c r="L166" s="43"/>
      <c r="M166" s="242"/>
      <c r="N166" s="243"/>
      <c r="O166" s="90"/>
      <c r="P166" s="90"/>
      <c r="Q166" s="90"/>
      <c r="R166" s="90"/>
      <c r="S166" s="90"/>
      <c r="T166" s="91"/>
      <c r="U166" s="37"/>
      <c r="V166" s="37"/>
      <c r="W166" s="37"/>
      <c r="X166" s="37"/>
      <c r="Y166" s="37"/>
      <c r="Z166" s="37"/>
      <c r="AA166" s="37"/>
      <c r="AB166" s="37"/>
      <c r="AC166" s="37"/>
      <c r="AD166" s="37"/>
      <c r="AE166" s="37"/>
      <c r="AT166" s="16" t="s">
        <v>193</v>
      </c>
      <c r="AU166" s="16" t="s">
        <v>86</v>
      </c>
    </row>
    <row r="167" spans="1:47" s="2" customFormat="1" ht="12">
      <c r="A167" s="37"/>
      <c r="B167" s="38"/>
      <c r="C167" s="39"/>
      <c r="D167" s="239" t="s">
        <v>195</v>
      </c>
      <c r="E167" s="39"/>
      <c r="F167" s="246" t="s">
        <v>326</v>
      </c>
      <c r="G167" s="39"/>
      <c r="H167" s="39"/>
      <c r="I167" s="241"/>
      <c r="J167" s="39"/>
      <c r="K167" s="39"/>
      <c r="L167" s="43"/>
      <c r="M167" s="242"/>
      <c r="N167" s="243"/>
      <c r="O167" s="90"/>
      <c r="P167" s="90"/>
      <c r="Q167" s="90"/>
      <c r="R167" s="90"/>
      <c r="S167" s="90"/>
      <c r="T167" s="91"/>
      <c r="U167" s="37"/>
      <c r="V167" s="37"/>
      <c r="W167" s="37"/>
      <c r="X167" s="37"/>
      <c r="Y167" s="37"/>
      <c r="Z167" s="37"/>
      <c r="AA167" s="37"/>
      <c r="AB167" s="37"/>
      <c r="AC167" s="37"/>
      <c r="AD167" s="37"/>
      <c r="AE167" s="37"/>
      <c r="AT167" s="16" t="s">
        <v>195</v>
      </c>
      <c r="AU167" s="16" t="s">
        <v>86</v>
      </c>
    </row>
    <row r="168" spans="1:51" s="13" customFormat="1" ht="12">
      <c r="A168" s="13"/>
      <c r="B168" s="247"/>
      <c r="C168" s="248"/>
      <c r="D168" s="239" t="s">
        <v>197</v>
      </c>
      <c r="E168" s="249" t="s">
        <v>1</v>
      </c>
      <c r="F168" s="250" t="s">
        <v>428</v>
      </c>
      <c r="G168" s="248"/>
      <c r="H168" s="251">
        <v>95.28</v>
      </c>
      <c r="I168" s="252"/>
      <c r="J168" s="248"/>
      <c r="K168" s="248"/>
      <c r="L168" s="253"/>
      <c r="M168" s="254"/>
      <c r="N168" s="255"/>
      <c r="O168" s="255"/>
      <c r="P168" s="255"/>
      <c r="Q168" s="255"/>
      <c r="R168" s="255"/>
      <c r="S168" s="255"/>
      <c r="T168" s="256"/>
      <c r="U168" s="13"/>
      <c r="V168" s="13"/>
      <c r="W168" s="13"/>
      <c r="X168" s="13"/>
      <c r="Y168" s="13"/>
      <c r="Z168" s="13"/>
      <c r="AA168" s="13"/>
      <c r="AB168" s="13"/>
      <c r="AC168" s="13"/>
      <c r="AD168" s="13"/>
      <c r="AE168" s="13"/>
      <c r="AT168" s="257" t="s">
        <v>197</v>
      </c>
      <c r="AU168" s="257" t="s">
        <v>86</v>
      </c>
      <c r="AV168" s="13" t="s">
        <v>86</v>
      </c>
      <c r="AW168" s="13" t="s">
        <v>32</v>
      </c>
      <c r="AX168" s="13" t="s">
        <v>84</v>
      </c>
      <c r="AY168" s="257" t="s">
        <v>183</v>
      </c>
    </row>
    <row r="169" spans="1:65" s="2" customFormat="1" ht="24.15" customHeight="1">
      <c r="A169" s="37"/>
      <c r="B169" s="38"/>
      <c r="C169" s="226" t="s">
        <v>265</v>
      </c>
      <c r="D169" s="226" t="s">
        <v>185</v>
      </c>
      <c r="E169" s="227" t="s">
        <v>336</v>
      </c>
      <c r="F169" s="228" t="s">
        <v>337</v>
      </c>
      <c r="G169" s="229" t="s">
        <v>338</v>
      </c>
      <c r="H169" s="230">
        <v>0.323</v>
      </c>
      <c r="I169" s="231"/>
      <c r="J169" s="232">
        <f>ROUND(I169*H169,2)</f>
        <v>0</v>
      </c>
      <c r="K169" s="228" t="s">
        <v>188</v>
      </c>
      <c r="L169" s="43"/>
      <c r="M169" s="233" t="s">
        <v>1</v>
      </c>
      <c r="N169" s="234" t="s">
        <v>41</v>
      </c>
      <c r="O169" s="90"/>
      <c r="P169" s="235">
        <f>O169*H169</f>
        <v>0</v>
      </c>
      <c r="Q169" s="235">
        <v>0</v>
      </c>
      <c r="R169" s="235">
        <f>Q169*H169</f>
        <v>0</v>
      </c>
      <c r="S169" s="235">
        <v>0</v>
      </c>
      <c r="T169" s="236">
        <f>S169*H169</f>
        <v>0</v>
      </c>
      <c r="U169" s="37"/>
      <c r="V169" s="37"/>
      <c r="W169" s="37"/>
      <c r="X169" s="37"/>
      <c r="Y169" s="37"/>
      <c r="Z169" s="37"/>
      <c r="AA169" s="37"/>
      <c r="AB169" s="37"/>
      <c r="AC169" s="37"/>
      <c r="AD169" s="37"/>
      <c r="AE169" s="37"/>
      <c r="AR169" s="237" t="s">
        <v>189</v>
      </c>
      <c r="AT169" s="237" t="s">
        <v>185</v>
      </c>
      <c r="AU169" s="237" t="s">
        <v>86</v>
      </c>
      <c r="AY169" s="16" t="s">
        <v>183</v>
      </c>
      <c r="BE169" s="238">
        <f>IF(N169="základní",J169,0)</f>
        <v>0</v>
      </c>
      <c r="BF169" s="238">
        <f>IF(N169="snížená",J169,0)</f>
        <v>0</v>
      </c>
      <c r="BG169" s="238">
        <f>IF(N169="zákl. přenesená",J169,0)</f>
        <v>0</v>
      </c>
      <c r="BH169" s="238">
        <f>IF(N169="sníž. přenesená",J169,0)</f>
        <v>0</v>
      </c>
      <c r="BI169" s="238">
        <f>IF(N169="nulová",J169,0)</f>
        <v>0</v>
      </c>
      <c r="BJ169" s="16" t="s">
        <v>84</v>
      </c>
      <c r="BK169" s="238">
        <f>ROUND(I169*H169,2)</f>
        <v>0</v>
      </c>
      <c r="BL169" s="16" t="s">
        <v>189</v>
      </c>
      <c r="BM169" s="237" t="s">
        <v>429</v>
      </c>
    </row>
    <row r="170" spans="1:47" s="2" customFormat="1" ht="12">
      <c r="A170" s="37"/>
      <c r="B170" s="38"/>
      <c r="C170" s="39"/>
      <c r="D170" s="239" t="s">
        <v>191</v>
      </c>
      <c r="E170" s="39"/>
      <c r="F170" s="240" t="s">
        <v>340</v>
      </c>
      <c r="G170" s="39"/>
      <c r="H170" s="39"/>
      <c r="I170" s="241"/>
      <c r="J170" s="39"/>
      <c r="K170" s="39"/>
      <c r="L170" s="43"/>
      <c r="M170" s="242"/>
      <c r="N170" s="243"/>
      <c r="O170" s="90"/>
      <c r="P170" s="90"/>
      <c r="Q170" s="90"/>
      <c r="R170" s="90"/>
      <c r="S170" s="90"/>
      <c r="T170" s="91"/>
      <c r="U170" s="37"/>
      <c r="V170" s="37"/>
      <c r="W170" s="37"/>
      <c r="X170" s="37"/>
      <c r="Y170" s="37"/>
      <c r="Z170" s="37"/>
      <c r="AA170" s="37"/>
      <c r="AB170" s="37"/>
      <c r="AC170" s="37"/>
      <c r="AD170" s="37"/>
      <c r="AE170" s="37"/>
      <c r="AT170" s="16" t="s">
        <v>191</v>
      </c>
      <c r="AU170" s="16" t="s">
        <v>86</v>
      </c>
    </row>
    <row r="171" spans="1:47" s="2" customFormat="1" ht="12">
      <c r="A171" s="37"/>
      <c r="B171" s="38"/>
      <c r="C171" s="39"/>
      <c r="D171" s="244" t="s">
        <v>193</v>
      </c>
      <c r="E171" s="39"/>
      <c r="F171" s="245" t="s">
        <v>341</v>
      </c>
      <c r="G171" s="39"/>
      <c r="H171" s="39"/>
      <c r="I171" s="241"/>
      <c r="J171" s="39"/>
      <c r="K171" s="39"/>
      <c r="L171" s="43"/>
      <c r="M171" s="242"/>
      <c r="N171" s="243"/>
      <c r="O171" s="90"/>
      <c r="P171" s="90"/>
      <c r="Q171" s="90"/>
      <c r="R171" s="90"/>
      <c r="S171" s="90"/>
      <c r="T171" s="91"/>
      <c r="U171" s="37"/>
      <c r="V171" s="37"/>
      <c r="W171" s="37"/>
      <c r="X171" s="37"/>
      <c r="Y171" s="37"/>
      <c r="Z171" s="37"/>
      <c r="AA171" s="37"/>
      <c r="AB171" s="37"/>
      <c r="AC171" s="37"/>
      <c r="AD171" s="37"/>
      <c r="AE171" s="37"/>
      <c r="AT171" s="16" t="s">
        <v>193</v>
      </c>
      <c r="AU171" s="16" t="s">
        <v>86</v>
      </c>
    </row>
    <row r="172" spans="1:51" s="13" customFormat="1" ht="12">
      <c r="A172" s="13"/>
      <c r="B172" s="247"/>
      <c r="C172" s="248"/>
      <c r="D172" s="239" t="s">
        <v>197</v>
      </c>
      <c r="E172" s="249" t="s">
        <v>1</v>
      </c>
      <c r="F172" s="250" t="s">
        <v>430</v>
      </c>
      <c r="G172" s="248"/>
      <c r="H172" s="251">
        <v>0.323</v>
      </c>
      <c r="I172" s="252"/>
      <c r="J172" s="248"/>
      <c r="K172" s="248"/>
      <c r="L172" s="253"/>
      <c r="M172" s="254"/>
      <c r="N172" s="255"/>
      <c r="O172" s="255"/>
      <c r="P172" s="255"/>
      <c r="Q172" s="255"/>
      <c r="R172" s="255"/>
      <c r="S172" s="255"/>
      <c r="T172" s="256"/>
      <c r="U172" s="13"/>
      <c r="V172" s="13"/>
      <c r="W172" s="13"/>
      <c r="X172" s="13"/>
      <c r="Y172" s="13"/>
      <c r="Z172" s="13"/>
      <c r="AA172" s="13"/>
      <c r="AB172" s="13"/>
      <c r="AC172" s="13"/>
      <c r="AD172" s="13"/>
      <c r="AE172" s="13"/>
      <c r="AT172" s="257" t="s">
        <v>197</v>
      </c>
      <c r="AU172" s="257" t="s">
        <v>86</v>
      </c>
      <c r="AV172" s="13" t="s">
        <v>86</v>
      </c>
      <c r="AW172" s="13" t="s">
        <v>32</v>
      </c>
      <c r="AX172" s="13" t="s">
        <v>84</v>
      </c>
      <c r="AY172" s="257" t="s">
        <v>183</v>
      </c>
    </row>
    <row r="173" spans="1:65" s="2" customFormat="1" ht="24.15" customHeight="1">
      <c r="A173" s="37"/>
      <c r="B173" s="38"/>
      <c r="C173" s="226" t="s">
        <v>273</v>
      </c>
      <c r="D173" s="226" t="s">
        <v>185</v>
      </c>
      <c r="E173" s="227" t="s">
        <v>344</v>
      </c>
      <c r="F173" s="228" t="s">
        <v>345</v>
      </c>
      <c r="G173" s="229" t="s">
        <v>137</v>
      </c>
      <c r="H173" s="230">
        <v>645</v>
      </c>
      <c r="I173" s="231"/>
      <c r="J173" s="232">
        <f>ROUND(I173*H173,2)</f>
        <v>0</v>
      </c>
      <c r="K173" s="228" t="s">
        <v>1</v>
      </c>
      <c r="L173" s="43"/>
      <c r="M173" s="233" t="s">
        <v>1</v>
      </c>
      <c r="N173" s="234" t="s">
        <v>41</v>
      </c>
      <c r="O173" s="90"/>
      <c r="P173" s="235">
        <f>O173*H173</f>
        <v>0</v>
      </c>
      <c r="Q173" s="235">
        <v>0</v>
      </c>
      <c r="R173" s="235">
        <f>Q173*H173</f>
        <v>0</v>
      </c>
      <c r="S173" s="235">
        <v>0</v>
      </c>
      <c r="T173" s="236">
        <f>S173*H173</f>
        <v>0</v>
      </c>
      <c r="U173" s="37"/>
      <c r="V173" s="37"/>
      <c r="W173" s="37"/>
      <c r="X173" s="37"/>
      <c r="Y173" s="37"/>
      <c r="Z173" s="37"/>
      <c r="AA173" s="37"/>
      <c r="AB173" s="37"/>
      <c r="AC173" s="37"/>
      <c r="AD173" s="37"/>
      <c r="AE173" s="37"/>
      <c r="AR173" s="237" t="s">
        <v>189</v>
      </c>
      <c r="AT173" s="237" t="s">
        <v>185</v>
      </c>
      <c r="AU173" s="237" t="s">
        <v>86</v>
      </c>
      <c r="AY173" s="16" t="s">
        <v>183</v>
      </c>
      <c r="BE173" s="238">
        <f>IF(N173="základní",J173,0)</f>
        <v>0</v>
      </c>
      <c r="BF173" s="238">
        <f>IF(N173="snížená",J173,0)</f>
        <v>0</v>
      </c>
      <c r="BG173" s="238">
        <f>IF(N173="zákl. přenesená",J173,0)</f>
        <v>0</v>
      </c>
      <c r="BH173" s="238">
        <f>IF(N173="sníž. přenesená",J173,0)</f>
        <v>0</v>
      </c>
      <c r="BI173" s="238">
        <f>IF(N173="nulová",J173,0)</f>
        <v>0</v>
      </c>
      <c r="BJ173" s="16" t="s">
        <v>84</v>
      </c>
      <c r="BK173" s="238">
        <f>ROUND(I173*H173,2)</f>
        <v>0</v>
      </c>
      <c r="BL173" s="16" t="s">
        <v>189</v>
      </c>
      <c r="BM173" s="237" t="s">
        <v>431</v>
      </c>
    </row>
    <row r="174" spans="1:47" s="2" customFormat="1" ht="12">
      <c r="A174" s="37"/>
      <c r="B174" s="38"/>
      <c r="C174" s="39"/>
      <c r="D174" s="239" t="s">
        <v>191</v>
      </c>
      <c r="E174" s="39"/>
      <c r="F174" s="240" t="s">
        <v>345</v>
      </c>
      <c r="G174" s="39"/>
      <c r="H174" s="39"/>
      <c r="I174" s="241"/>
      <c r="J174" s="39"/>
      <c r="K174" s="39"/>
      <c r="L174" s="43"/>
      <c r="M174" s="242"/>
      <c r="N174" s="243"/>
      <c r="O174" s="90"/>
      <c r="P174" s="90"/>
      <c r="Q174" s="90"/>
      <c r="R174" s="90"/>
      <c r="S174" s="90"/>
      <c r="T174" s="91"/>
      <c r="U174" s="37"/>
      <c r="V174" s="37"/>
      <c r="W174" s="37"/>
      <c r="X174" s="37"/>
      <c r="Y174" s="37"/>
      <c r="Z174" s="37"/>
      <c r="AA174" s="37"/>
      <c r="AB174" s="37"/>
      <c r="AC174" s="37"/>
      <c r="AD174" s="37"/>
      <c r="AE174" s="37"/>
      <c r="AT174" s="16" t="s">
        <v>191</v>
      </c>
      <c r="AU174" s="16" t="s">
        <v>86</v>
      </c>
    </row>
    <row r="175" spans="1:47" s="2" customFormat="1" ht="12">
      <c r="A175" s="37"/>
      <c r="B175" s="38"/>
      <c r="C175" s="39"/>
      <c r="D175" s="239" t="s">
        <v>309</v>
      </c>
      <c r="E175" s="39"/>
      <c r="F175" s="246" t="s">
        <v>348</v>
      </c>
      <c r="G175" s="39"/>
      <c r="H175" s="39"/>
      <c r="I175" s="241"/>
      <c r="J175" s="39"/>
      <c r="K175" s="39"/>
      <c r="L175" s="43"/>
      <c r="M175" s="242"/>
      <c r="N175" s="243"/>
      <c r="O175" s="90"/>
      <c r="P175" s="90"/>
      <c r="Q175" s="90"/>
      <c r="R175" s="90"/>
      <c r="S175" s="90"/>
      <c r="T175" s="91"/>
      <c r="U175" s="37"/>
      <c r="V175" s="37"/>
      <c r="W175" s="37"/>
      <c r="X175" s="37"/>
      <c r="Y175" s="37"/>
      <c r="Z175" s="37"/>
      <c r="AA175" s="37"/>
      <c r="AB175" s="37"/>
      <c r="AC175" s="37"/>
      <c r="AD175" s="37"/>
      <c r="AE175" s="37"/>
      <c r="AT175" s="16" t="s">
        <v>309</v>
      </c>
      <c r="AU175" s="16" t="s">
        <v>86</v>
      </c>
    </row>
    <row r="176" spans="1:51" s="13" customFormat="1" ht="12">
      <c r="A176" s="13"/>
      <c r="B176" s="247"/>
      <c r="C176" s="248"/>
      <c r="D176" s="239" t="s">
        <v>197</v>
      </c>
      <c r="E176" s="249" t="s">
        <v>1</v>
      </c>
      <c r="F176" s="250" t="s">
        <v>142</v>
      </c>
      <c r="G176" s="248"/>
      <c r="H176" s="251">
        <v>645</v>
      </c>
      <c r="I176" s="252"/>
      <c r="J176" s="248"/>
      <c r="K176" s="248"/>
      <c r="L176" s="253"/>
      <c r="M176" s="254"/>
      <c r="N176" s="255"/>
      <c r="O176" s="255"/>
      <c r="P176" s="255"/>
      <c r="Q176" s="255"/>
      <c r="R176" s="255"/>
      <c r="S176" s="255"/>
      <c r="T176" s="256"/>
      <c r="U176" s="13"/>
      <c r="V176" s="13"/>
      <c r="W176" s="13"/>
      <c r="X176" s="13"/>
      <c r="Y176" s="13"/>
      <c r="Z176" s="13"/>
      <c r="AA176" s="13"/>
      <c r="AB176" s="13"/>
      <c r="AC176" s="13"/>
      <c r="AD176" s="13"/>
      <c r="AE176" s="13"/>
      <c r="AT176" s="257" t="s">
        <v>197</v>
      </c>
      <c r="AU176" s="257" t="s">
        <v>86</v>
      </c>
      <c r="AV176" s="13" t="s">
        <v>86</v>
      </c>
      <c r="AW176" s="13" t="s">
        <v>32</v>
      </c>
      <c r="AX176" s="13" t="s">
        <v>84</v>
      </c>
      <c r="AY176" s="257" t="s">
        <v>183</v>
      </c>
    </row>
    <row r="177" spans="1:65" s="2" customFormat="1" ht="16.5" customHeight="1">
      <c r="A177" s="37"/>
      <c r="B177" s="38"/>
      <c r="C177" s="226" t="s">
        <v>281</v>
      </c>
      <c r="D177" s="226" t="s">
        <v>185</v>
      </c>
      <c r="E177" s="227" t="s">
        <v>360</v>
      </c>
      <c r="F177" s="228" t="s">
        <v>361</v>
      </c>
      <c r="G177" s="229" t="s">
        <v>126</v>
      </c>
      <c r="H177" s="230">
        <v>322.5</v>
      </c>
      <c r="I177" s="231"/>
      <c r="J177" s="232">
        <f>ROUND(I177*H177,2)</f>
        <v>0</v>
      </c>
      <c r="K177" s="228" t="s">
        <v>1</v>
      </c>
      <c r="L177" s="43"/>
      <c r="M177" s="233" t="s">
        <v>1</v>
      </c>
      <c r="N177" s="234" t="s">
        <v>41</v>
      </c>
      <c r="O177" s="90"/>
      <c r="P177" s="235">
        <f>O177*H177</f>
        <v>0</v>
      </c>
      <c r="Q177" s="235">
        <v>0</v>
      </c>
      <c r="R177" s="235">
        <f>Q177*H177</f>
        <v>0</v>
      </c>
      <c r="S177" s="235">
        <v>0</v>
      </c>
      <c r="T177" s="236">
        <f>S177*H177</f>
        <v>0</v>
      </c>
      <c r="U177" s="37"/>
      <c r="V177" s="37"/>
      <c r="W177" s="37"/>
      <c r="X177" s="37"/>
      <c r="Y177" s="37"/>
      <c r="Z177" s="37"/>
      <c r="AA177" s="37"/>
      <c r="AB177" s="37"/>
      <c r="AC177" s="37"/>
      <c r="AD177" s="37"/>
      <c r="AE177" s="37"/>
      <c r="AR177" s="237" t="s">
        <v>189</v>
      </c>
      <c r="AT177" s="237" t="s">
        <v>185</v>
      </c>
      <c r="AU177" s="237" t="s">
        <v>86</v>
      </c>
      <c r="AY177" s="16" t="s">
        <v>183</v>
      </c>
      <c r="BE177" s="238">
        <f>IF(N177="základní",J177,0)</f>
        <v>0</v>
      </c>
      <c r="BF177" s="238">
        <f>IF(N177="snížená",J177,0)</f>
        <v>0</v>
      </c>
      <c r="BG177" s="238">
        <f>IF(N177="zákl. přenesená",J177,0)</f>
        <v>0</v>
      </c>
      <c r="BH177" s="238">
        <f>IF(N177="sníž. přenesená",J177,0)</f>
        <v>0</v>
      </c>
      <c r="BI177" s="238">
        <f>IF(N177="nulová",J177,0)</f>
        <v>0</v>
      </c>
      <c r="BJ177" s="16" t="s">
        <v>84</v>
      </c>
      <c r="BK177" s="238">
        <f>ROUND(I177*H177,2)</f>
        <v>0</v>
      </c>
      <c r="BL177" s="16" t="s">
        <v>189</v>
      </c>
      <c r="BM177" s="237" t="s">
        <v>432</v>
      </c>
    </row>
    <row r="178" spans="1:47" s="2" customFormat="1" ht="12">
      <c r="A178" s="37"/>
      <c r="B178" s="38"/>
      <c r="C178" s="39"/>
      <c r="D178" s="239" t="s">
        <v>191</v>
      </c>
      <c r="E178" s="39"/>
      <c r="F178" s="240" t="s">
        <v>361</v>
      </c>
      <c r="G178" s="39"/>
      <c r="H178" s="39"/>
      <c r="I178" s="241"/>
      <c r="J178" s="39"/>
      <c r="K178" s="39"/>
      <c r="L178" s="43"/>
      <c r="M178" s="242"/>
      <c r="N178" s="243"/>
      <c r="O178" s="90"/>
      <c r="P178" s="90"/>
      <c r="Q178" s="90"/>
      <c r="R178" s="90"/>
      <c r="S178" s="90"/>
      <c r="T178" s="91"/>
      <c r="U178" s="37"/>
      <c r="V178" s="37"/>
      <c r="W178" s="37"/>
      <c r="X178" s="37"/>
      <c r="Y178" s="37"/>
      <c r="Z178" s="37"/>
      <c r="AA178" s="37"/>
      <c r="AB178" s="37"/>
      <c r="AC178" s="37"/>
      <c r="AD178" s="37"/>
      <c r="AE178" s="37"/>
      <c r="AT178" s="16" t="s">
        <v>191</v>
      </c>
      <c r="AU178" s="16" t="s">
        <v>86</v>
      </c>
    </row>
    <row r="179" spans="1:47" s="2" customFormat="1" ht="12">
      <c r="A179" s="37"/>
      <c r="B179" s="38"/>
      <c r="C179" s="39"/>
      <c r="D179" s="239" t="s">
        <v>309</v>
      </c>
      <c r="E179" s="39"/>
      <c r="F179" s="246" t="s">
        <v>363</v>
      </c>
      <c r="G179" s="39"/>
      <c r="H179" s="39"/>
      <c r="I179" s="241"/>
      <c r="J179" s="39"/>
      <c r="K179" s="39"/>
      <c r="L179" s="43"/>
      <c r="M179" s="242"/>
      <c r="N179" s="243"/>
      <c r="O179" s="90"/>
      <c r="P179" s="90"/>
      <c r="Q179" s="90"/>
      <c r="R179" s="90"/>
      <c r="S179" s="90"/>
      <c r="T179" s="91"/>
      <c r="U179" s="37"/>
      <c r="V179" s="37"/>
      <c r="W179" s="37"/>
      <c r="X179" s="37"/>
      <c r="Y179" s="37"/>
      <c r="Z179" s="37"/>
      <c r="AA179" s="37"/>
      <c r="AB179" s="37"/>
      <c r="AC179" s="37"/>
      <c r="AD179" s="37"/>
      <c r="AE179" s="37"/>
      <c r="AT179" s="16" t="s">
        <v>309</v>
      </c>
      <c r="AU179" s="16" t="s">
        <v>86</v>
      </c>
    </row>
    <row r="180" spans="1:51" s="13" customFormat="1" ht="12">
      <c r="A180" s="13"/>
      <c r="B180" s="247"/>
      <c r="C180" s="248"/>
      <c r="D180" s="239" t="s">
        <v>197</v>
      </c>
      <c r="E180" s="249" t="s">
        <v>1</v>
      </c>
      <c r="F180" s="250" t="s">
        <v>364</v>
      </c>
      <c r="G180" s="248"/>
      <c r="H180" s="251">
        <v>322.5</v>
      </c>
      <c r="I180" s="252"/>
      <c r="J180" s="248"/>
      <c r="K180" s="248"/>
      <c r="L180" s="253"/>
      <c r="M180" s="254"/>
      <c r="N180" s="255"/>
      <c r="O180" s="255"/>
      <c r="P180" s="255"/>
      <c r="Q180" s="255"/>
      <c r="R180" s="255"/>
      <c r="S180" s="255"/>
      <c r="T180" s="256"/>
      <c r="U180" s="13"/>
      <c r="V180" s="13"/>
      <c r="W180" s="13"/>
      <c r="X180" s="13"/>
      <c r="Y180" s="13"/>
      <c r="Z180" s="13"/>
      <c r="AA180" s="13"/>
      <c r="AB180" s="13"/>
      <c r="AC180" s="13"/>
      <c r="AD180" s="13"/>
      <c r="AE180" s="13"/>
      <c r="AT180" s="257" t="s">
        <v>197</v>
      </c>
      <c r="AU180" s="257" t="s">
        <v>86</v>
      </c>
      <c r="AV180" s="13" t="s">
        <v>86</v>
      </c>
      <c r="AW180" s="13" t="s">
        <v>32</v>
      </c>
      <c r="AX180" s="13" t="s">
        <v>84</v>
      </c>
      <c r="AY180" s="257" t="s">
        <v>183</v>
      </c>
    </row>
    <row r="181" spans="1:65" s="2" customFormat="1" ht="16.5" customHeight="1">
      <c r="A181" s="37"/>
      <c r="B181" s="38"/>
      <c r="C181" s="226" t="s">
        <v>288</v>
      </c>
      <c r="D181" s="226" t="s">
        <v>185</v>
      </c>
      <c r="E181" s="227" t="s">
        <v>349</v>
      </c>
      <c r="F181" s="228" t="s">
        <v>350</v>
      </c>
      <c r="G181" s="229" t="s">
        <v>126</v>
      </c>
      <c r="H181" s="230">
        <v>8.8</v>
      </c>
      <c r="I181" s="231"/>
      <c r="J181" s="232">
        <f>ROUND(I181*H181,2)</f>
        <v>0</v>
      </c>
      <c r="K181" s="228" t="s">
        <v>1</v>
      </c>
      <c r="L181" s="43"/>
      <c r="M181" s="233" t="s">
        <v>1</v>
      </c>
      <c r="N181" s="234" t="s">
        <v>41</v>
      </c>
      <c r="O181" s="90"/>
      <c r="P181" s="235">
        <f>O181*H181</f>
        <v>0</v>
      </c>
      <c r="Q181" s="235">
        <v>0</v>
      </c>
      <c r="R181" s="235">
        <f>Q181*H181</f>
        <v>0</v>
      </c>
      <c r="S181" s="235">
        <v>0</v>
      </c>
      <c r="T181" s="236">
        <f>S181*H181</f>
        <v>0</v>
      </c>
      <c r="U181" s="37"/>
      <c r="V181" s="37"/>
      <c r="W181" s="37"/>
      <c r="X181" s="37"/>
      <c r="Y181" s="37"/>
      <c r="Z181" s="37"/>
      <c r="AA181" s="37"/>
      <c r="AB181" s="37"/>
      <c r="AC181" s="37"/>
      <c r="AD181" s="37"/>
      <c r="AE181" s="37"/>
      <c r="AR181" s="237" t="s">
        <v>189</v>
      </c>
      <c r="AT181" s="237" t="s">
        <v>185</v>
      </c>
      <c r="AU181" s="237" t="s">
        <v>86</v>
      </c>
      <c r="AY181" s="16" t="s">
        <v>183</v>
      </c>
      <c r="BE181" s="238">
        <f>IF(N181="základní",J181,0)</f>
        <v>0</v>
      </c>
      <c r="BF181" s="238">
        <f>IF(N181="snížená",J181,0)</f>
        <v>0</v>
      </c>
      <c r="BG181" s="238">
        <f>IF(N181="zákl. přenesená",J181,0)</f>
        <v>0</v>
      </c>
      <c r="BH181" s="238">
        <f>IF(N181="sníž. přenesená",J181,0)</f>
        <v>0</v>
      </c>
      <c r="BI181" s="238">
        <f>IF(N181="nulová",J181,0)</f>
        <v>0</v>
      </c>
      <c r="BJ181" s="16" t="s">
        <v>84</v>
      </c>
      <c r="BK181" s="238">
        <f>ROUND(I181*H181,2)</f>
        <v>0</v>
      </c>
      <c r="BL181" s="16" t="s">
        <v>189</v>
      </c>
      <c r="BM181" s="237" t="s">
        <v>433</v>
      </c>
    </row>
    <row r="182" spans="1:47" s="2" customFormat="1" ht="12">
      <c r="A182" s="37"/>
      <c r="B182" s="38"/>
      <c r="C182" s="39"/>
      <c r="D182" s="239" t="s">
        <v>191</v>
      </c>
      <c r="E182" s="39"/>
      <c r="F182" s="240" t="s">
        <v>350</v>
      </c>
      <c r="G182" s="39"/>
      <c r="H182" s="39"/>
      <c r="I182" s="241"/>
      <c r="J182" s="39"/>
      <c r="K182" s="39"/>
      <c r="L182" s="43"/>
      <c r="M182" s="242"/>
      <c r="N182" s="243"/>
      <c r="O182" s="90"/>
      <c r="P182" s="90"/>
      <c r="Q182" s="90"/>
      <c r="R182" s="90"/>
      <c r="S182" s="90"/>
      <c r="T182" s="91"/>
      <c r="U182" s="37"/>
      <c r="V182" s="37"/>
      <c r="W182" s="37"/>
      <c r="X182" s="37"/>
      <c r="Y182" s="37"/>
      <c r="Z182" s="37"/>
      <c r="AA182" s="37"/>
      <c r="AB182" s="37"/>
      <c r="AC182" s="37"/>
      <c r="AD182" s="37"/>
      <c r="AE182" s="37"/>
      <c r="AT182" s="16" t="s">
        <v>191</v>
      </c>
      <c r="AU182" s="16" t="s">
        <v>86</v>
      </c>
    </row>
    <row r="183" spans="1:51" s="13" customFormat="1" ht="12">
      <c r="A183" s="13"/>
      <c r="B183" s="247"/>
      <c r="C183" s="248"/>
      <c r="D183" s="239" t="s">
        <v>197</v>
      </c>
      <c r="E183" s="249" t="s">
        <v>1</v>
      </c>
      <c r="F183" s="250" t="s">
        <v>434</v>
      </c>
      <c r="G183" s="248"/>
      <c r="H183" s="251">
        <v>8.8</v>
      </c>
      <c r="I183" s="252"/>
      <c r="J183" s="248"/>
      <c r="K183" s="248"/>
      <c r="L183" s="253"/>
      <c r="M183" s="254"/>
      <c r="N183" s="255"/>
      <c r="O183" s="255"/>
      <c r="P183" s="255"/>
      <c r="Q183" s="255"/>
      <c r="R183" s="255"/>
      <c r="S183" s="255"/>
      <c r="T183" s="256"/>
      <c r="U183" s="13"/>
      <c r="V183" s="13"/>
      <c r="W183" s="13"/>
      <c r="X183" s="13"/>
      <c r="Y183" s="13"/>
      <c r="Z183" s="13"/>
      <c r="AA183" s="13"/>
      <c r="AB183" s="13"/>
      <c r="AC183" s="13"/>
      <c r="AD183" s="13"/>
      <c r="AE183" s="13"/>
      <c r="AT183" s="257" t="s">
        <v>197</v>
      </c>
      <c r="AU183" s="257" t="s">
        <v>86</v>
      </c>
      <c r="AV183" s="13" t="s">
        <v>86</v>
      </c>
      <c r="AW183" s="13" t="s">
        <v>32</v>
      </c>
      <c r="AX183" s="13" t="s">
        <v>84</v>
      </c>
      <c r="AY183" s="257" t="s">
        <v>183</v>
      </c>
    </row>
    <row r="184" spans="1:63" s="12" customFormat="1" ht="22.8" customHeight="1">
      <c r="A184" s="12"/>
      <c r="B184" s="210"/>
      <c r="C184" s="211"/>
      <c r="D184" s="212" t="s">
        <v>75</v>
      </c>
      <c r="E184" s="224" t="s">
        <v>397</v>
      </c>
      <c r="F184" s="224" t="s">
        <v>398</v>
      </c>
      <c r="G184" s="211"/>
      <c r="H184" s="211"/>
      <c r="I184" s="214"/>
      <c r="J184" s="225">
        <f>BK184</f>
        <v>0</v>
      </c>
      <c r="K184" s="211"/>
      <c r="L184" s="216"/>
      <c r="M184" s="217"/>
      <c r="N184" s="218"/>
      <c r="O184" s="218"/>
      <c r="P184" s="219">
        <f>SUM(P185:P188)</f>
        <v>0</v>
      </c>
      <c r="Q184" s="218"/>
      <c r="R184" s="219">
        <f>SUM(R185:R188)</f>
        <v>0</v>
      </c>
      <c r="S184" s="218"/>
      <c r="T184" s="220">
        <f>SUM(T185:T188)</f>
        <v>0</v>
      </c>
      <c r="U184" s="12"/>
      <c r="V184" s="12"/>
      <c r="W184" s="12"/>
      <c r="X184" s="12"/>
      <c r="Y184" s="12"/>
      <c r="Z184" s="12"/>
      <c r="AA184" s="12"/>
      <c r="AB184" s="12"/>
      <c r="AC184" s="12"/>
      <c r="AD184" s="12"/>
      <c r="AE184" s="12"/>
      <c r="AR184" s="221" t="s">
        <v>84</v>
      </c>
      <c r="AT184" s="222" t="s">
        <v>75</v>
      </c>
      <c r="AU184" s="222" t="s">
        <v>84</v>
      </c>
      <c r="AY184" s="221" t="s">
        <v>183</v>
      </c>
      <c r="BK184" s="223">
        <f>SUM(BK185:BK188)</f>
        <v>0</v>
      </c>
    </row>
    <row r="185" spans="1:65" s="2" customFormat="1" ht="16.5" customHeight="1">
      <c r="A185" s="37"/>
      <c r="B185" s="38"/>
      <c r="C185" s="226" t="s">
        <v>296</v>
      </c>
      <c r="D185" s="226" t="s">
        <v>185</v>
      </c>
      <c r="E185" s="227" t="s">
        <v>400</v>
      </c>
      <c r="F185" s="228" t="s">
        <v>401</v>
      </c>
      <c r="G185" s="229" t="s">
        <v>402</v>
      </c>
      <c r="H185" s="230">
        <v>0.005</v>
      </c>
      <c r="I185" s="231"/>
      <c r="J185" s="232">
        <f>ROUND(I185*H185,2)</f>
        <v>0</v>
      </c>
      <c r="K185" s="228" t="s">
        <v>188</v>
      </c>
      <c r="L185" s="43"/>
      <c r="M185" s="233" t="s">
        <v>1</v>
      </c>
      <c r="N185" s="234" t="s">
        <v>41</v>
      </c>
      <c r="O185" s="90"/>
      <c r="P185" s="235">
        <f>O185*H185</f>
        <v>0</v>
      </c>
      <c r="Q185" s="235">
        <v>0</v>
      </c>
      <c r="R185" s="235">
        <f>Q185*H185</f>
        <v>0</v>
      </c>
      <c r="S185" s="235">
        <v>0</v>
      </c>
      <c r="T185" s="236">
        <f>S185*H185</f>
        <v>0</v>
      </c>
      <c r="U185" s="37"/>
      <c r="V185" s="37"/>
      <c r="W185" s="37"/>
      <c r="X185" s="37"/>
      <c r="Y185" s="37"/>
      <c r="Z185" s="37"/>
      <c r="AA185" s="37"/>
      <c r="AB185" s="37"/>
      <c r="AC185" s="37"/>
      <c r="AD185" s="37"/>
      <c r="AE185" s="37"/>
      <c r="AR185" s="237" t="s">
        <v>189</v>
      </c>
      <c r="AT185" s="237" t="s">
        <v>185</v>
      </c>
      <c r="AU185" s="237" t="s">
        <v>86</v>
      </c>
      <c r="AY185" s="16" t="s">
        <v>183</v>
      </c>
      <c r="BE185" s="238">
        <f>IF(N185="základní",J185,0)</f>
        <v>0</v>
      </c>
      <c r="BF185" s="238">
        <f>IF(N185="snížená",J185,0)</f>
        <v>0</v>
      </c>
      <c r="BG185" s="238">
        <f>IF(N185="zákl. přenesená",J185,0)</f>
        <v>0</v>
      </c>
      <c r="BH185" s="238">
        <f>IF(N185="sníž. přenesená",J185,0)</f>
        <v>0</v>
      </c>
      <c r="BI185" s="238">
        <f>IF(N185="nulová",J185,0)</f>
        <v>0</v>
      </c>
      <c r="BJ185" s="16" t="s">
        <v>84</v>
      </c>
      <c r="BK185" s="238">
        <f>ROUND(I185*H185,2)</f>
        <v>0</v>
      </c>
      <c r="BL185" s="16" t="s">
        <v>189</v>
      </c>
      <c r="BM185" s="237" t="s">
        <v>435</v>
      </c>
    </row>
    <row r="186" spans="1:47" s="2" customFormat="1" ht="12">
      <c r="A186" s="37"/>
      <c r="B186" s="38"/>
      <c r="C186" s="39"/>
      <c r="D186" s="239" t="s">
        <v>191</v>
      </c>
      <c r="E186" s="39"/>
      <c r="F186" s="240" t="s">
        <v>404</v>
      </c>
      <c r="G186" s="39"/>
      <c r="H186" s="39"/>
      <c r="I186" s="241"/>
      <c r="J186" s="39"/>
      <c r="K186" s="39"/>
      <c r="L186" s="43"/>
      <c r="M186" s="242"/>
      <c r="N186" s="243"/>
      <c r="O186" s="90"/>
      <c r="P186" s="90"/>
      <c r="Q186" s="90"/>
      <c r="R186" s="90"/>
      <c r="S186" s="90"/>
      <c r="T186" s="91"/>
      <c r="U186" s="37"/>
      <c r="V186" s="37"/>
      <c r="W186" s="37"/>
      <c r="X186" s="37"/>
      <c r="Y186" s="37"/>
      <c r="Z186" s="37"/>
      <c r="AA186" s="37"/>
      <c r="AB186" s="37"/>
      <c r="AC186" s="37"/>
      <c r="AD186" s="37"/>
      <c r="AE186" s="37"/>
      <c r="AT186" s="16" t="s">
        <v>191</v>
      </c>
      <c r="AU186" s="16" t="s">
        <v>86</v>
      </c>
    </row>
    <row r="187" spans="1:47" s="2" customFormat="1" ht="12">
      <c r="A187" s="37"/>
      <c r="B187" s="38"/>
      <c r="C187" s="39"/>
      <c r="D187" s="244" t="s">
        <v>193</v>
      </c>
      <c r="E187" s="39"/>
      <c r="F187" s="245" t="s">
        <v>405</v>
      </c>
      <c r="G187" s="39"/>
      <c r="H187" s="39"/>
      <c r="I187" s="241"/>
      <c r="J187" s="39"/>
      <c r="K187" s="39"/>
      <c r="L187" s="43"/>
      <c r="M187" s="242"/>
      <c r="N187" s="243"/>
      <c r="O187" s="90"/>
      <c r="P187" s="90"/>
      <c r="Q187" s="90"/>
      <c r="R187" s="90"/>
      <c r="S187" s="90"/>
      <c r="T187" s="91"/>
      <c r="U187" s="37"/>
      <c r="V187" s="37"/>
      <c r="W187" s="37"/>
      <c r="X187" s="37"/>
      <c r="Y187" s="37"/>
      <c r="Z187" s="37"/>
      <c r="AA187" s="37"/>
      <c r="AB187" s="37"/>
      <c r="AC187" s="37"/>
      <c r="AD187" s="37"/>
      <c r="AE187" s="37"/>
      <c r="AT187" s="16" t="s">
        <v>193</v>
      </c>
      <c r="AU187" s="16" t="s">
        <v>86</v>
      </c>
    </row>
    <row r="188" spans="1:47" s="2" customFormat="1" ht="12">
      <c r="A188" s="37"/>
      <c r="B188" s="38"/>
      <c r="C188" s="39"/>
      <c r="D188" s="239" t="s">
        <v>195</v>
      </c>
      <c r="E188" s="39"/>
      <c r="F188" s="246" t="s">
        <v>406</v>
      </c>
      <c r="G188" s="39"/>
      <c r="H188" s="39"/>
      <c r="I188" s="241"/>
      <c r="J188" s="39"/>
      <c r="K188" s="39"/>
      <c r="L188" s="43"/>
      <c r="M188" s="279"/>
      <c r="N188" s="280"/>
      <c r="O188" s="281"/>
      <c r="P188" s="281"/>
      <c r="Q188" s="281"/>
      <c r="R188" s="281"/>
      <c r="S188" s="281"/>
      <c r="T188" s="282"/>
      <c r="U188" s="37"/>
      <c r="V188" s="37"/>
      <c r="W188" s="37"/>
      <c r="X188" s="37"/>
      <c r="Y188" s="37"/>
      <c r="Z188" s="37"/>
      <c r="AA188" s="37"/>
      <c r="AB188" s="37"/>
      <c r="AC188" s="37"/>
      <c r="AD188" s="37"/>
      <c r="AE188" s="37"/>
      <c r="AT188" s="16" t="s">
        <v>195</v>
      </c>
      <c r="AU188" s="16" t="s">
        <v>86</v>
      </c>
    </row>
    <row r="189" spans="1:31" s="2" customFormat="1" ht="6.95" customHeight="1">
      <c r="A189" s="37"/>
      <c r="B189" s="65"/>
      <c r="C189" s="66"/>
      <c r="D189" s="66"/>
      <c r="E189" s="66"/>
      <c r="F189" s="66"/>
      <c r="G189" s="66"/>
      <c r="H189" s="66"/>
      <c r="I189" s="66"/>
      <c r="J189" s="66"/>
      <c r="K189" s="66"/>
      <c r="L189" s="43"/>
      <c r="M189" s="37"/>
      <c r="O189" s="37"/>
      <c r="P189" s="37"/>
      <c r="Q189" s="37"/>
      <c r="R189" s="37"/>
      <c r="S189" s="37"/>
      <c r="T189" s="37"/>
      <c r="U189" s="37"/>
      <c r="V189" s="37"/>
      <c r="W189" s="37"/>
      <c r="X189" s="37"/>
      <c r="Y189" s="37"/>
      <c r="Z189" s="37"/>
      <c r="AA189" s="37"/>
      <c r="AB189" s="37"/>
      <c r="AC189" s="37"/>
      <c r="AD189" s="37"/>
      <c r="AE189" s="37"/>
    </row>
  </sheetData>
  <sheetProtection password="CDA2" sheet="1" objects="1" scenarios="1" formatColumns="0" formatRows="0" autoFilter="0"/>
  <autoFilter ref="C118:K188"/>
  <mergeCells count="9">
    <mergeCell ref="E7:H7"/>
    <mergeCell ref="E9:H9"/>
    <mergeCell ref="E18:H18"/>
    <mergeCell ref="E27:H27"/>
    <mergeCell ref="E85:H85"/>
    <mergeCell ref="E87:H87"/>
    <mergeCell ref="E109:H109"/>
    <mergeCell ref="E111:H111"/>
    <mergeCell ref="L2:V2"/>
  </mergeCells>
  <hyperlinks>
    <hyperlink ref="F124" r:id="rId1" display="https://podminky.urs.cz/item/CS_URS_2022_02/121151127"/>
    <hyperlink ref="F130" r:id="rId2" display="https://podminky.urs.cz/item/CS_URS_2022_02/131251107"/>
    <hyperlink ref="F137" r:id="rId3" display="https://podminky.urs.cz/item/CS_URS_2022_02/162306111"/>
    <hyperlink ref="F143" r:id="rId4" display="https://podminky.urs.cz/item/CS_URS_2022_02/162351103"/>
    <hyperlink ref="F148" r:id="rId5" display="https://podminky.urs.cz/item/CS_URS_2022_02/181006111"/>
    <hyperlink ref="F152" r:id="rId6" display="https://podminky.urs.cz/item/CS_URS_2022_02/181451121"/>
    <hyperlink ref="F161" r:id="rId7" display="https://podminky.urs.cz/item/CS_URS_2022_02/181951111"/>
    <hyperlink ref="F166" r:id="rId8" display="https://podminky.urs.cz/item/CS_URS_2022_02/182151111"/>
    <hyperlink ref="F171" r:id="rId9" display="https://podminky.urs.cz/item/CS_URS_2022_02/183551223"/>
    <hyperlink ref="F187" r:id="rId10" display="https://podminky.urs.cz/item/CS_URS_2022_02/998331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
</worksheet>
</file>

<file path=xl/worksheets/sheet4.xml><?xml version="1.0" encoding="utf-8"?>
<worksheet xmlns="http://schemas.openxmlformats.org/spreadsheetml/2006/main" xmlns:r="http://schemas.openxmlformats.org/officeDocument/2006/relationships">
  <sheetPr>
    <pageSetUpPr fitToPage="1"/>
  </sheetPr>
  <dimension ref="A2:BM1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6" t="s">
        <v>92</v>
      </c>
      <c r="AZ2" s="145" t="s">
        <v>124</v>
      </c>
      <c r="BA2" s="145" t="s">
        <v>125</v>
      </c>
      <c r="BB2" s="145" t="s">
        <v>126</v>
      </c>
      <c r="BC2" s="145" t="s">
        <v>436</v>
      </c>
      <c r="BD2" s="145" t="s">
        <v>86</v>
      </c>
    </row>
    <row r="3" spans="2:56" s="1" customFormat="1" ht="6.95" customHeight="1">
      <c r="B3" s="146"/>
      <c r="C3" s="147"/>
      <c r="D3" s="147"/>
      <c r="E3" s="147"/>
      <c r="F3" s="147"/>
      <c r="G3" s="147"/>
      <c r="H3" s="147"/>
      <c r="I3" s="147"/>
      <c r="J3" s="147"/>
      <c r="K3" s="147"/>
      <c r="L3" s="19"/>
      <c r="AT3" s="16" t="s">
        <v>86</v>
      </c>
      <c r="AZ3" s="145" t="s">
        <v>142</v>
      </c>
      <c r="BA3" s="145" t="s">
        <v>143</v>
      </c>
      <c r="BB3" s="145" t="s">
        <v>137</v>
      </c>
      <c r="BC3" s="145" t="s">
        <v>437</v>
      </c>
      <c r="BD3" s="145" t="s">
        <v>86</v>
      </c>
    </row>
    <row r="4" spans="2:56" s="1" customFormat="1" ht="24.95" customHeight="1">
      <c r="B4" s="19"/>
      <c r="D4" s="148" t="s">
        <v>131</v>
      </c>
      <c r="L4" s="19"/>
      <c r="M4" s="149" t="s">
        <v>10</v>
      </c>
      <c r="AT4" s="16" t="s">
        <v>4</v>
      </c>
      <c r="AZ4" s="145" t="s">
        <v>150</v>
      </c>
      <c r="BA4" s="145" t="s">
        <v>151</v>
      </c>
      <c r="BB4" s="145" t="s">
        <v>307</v>
      </c>
      <c r="BC4" s="145" t="s">
        <v>438</v>
      </c>
      <c r="BD4" s="145" t="s">
        <v>86</v>
      </c>
    </row>
    <row r="5" spans="2:12" s="1" customFormat="1" ht="6.95" customHeight="1">
      <c r="B5" s="19"/>
      <c r="L5" s="19"/>
    </row>
    <row r="6" spans="2:12" s="1" customFormat="1" ht="12" customHeight="1">
      <c r="B6" s="19"/>
      <c r="D6" s="150" t="s">
        <v>16</v>
      </c>
      <c r="L6" s="19"/>
    </row>
    <row r="7" spans="2:12" s="1" customFormat="1" ht="16.5" customHeight="1">
      <c r="B7" s="19"/>
      <c r="E7" s="151" t="str">
        <f>'Rekapitulace stavby'!K6</f>
        <v>Biocentrum Na Dvorských v k.ú. Vrbátky</v>
      </c>
      <c r="F7" s="150"/>
      <c r="G7" s="150"/>
      <c r="H7" s="150"/>
      <c r="L7" s="19"/>
    </row>
    <row r="8" spans="1:31" s="2" customFormat="1" ht="12" customHeight="1">
      <c r="A8" s="37"/>
      <c r="B8" s="43"/>
      <c r="C8" s="37"/>
      <c r="D8" s="150" t="s">
        <v>145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52" t="s">
        <v>439</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50" t="s">
        <v>18</v>
      </c>
      <c r="E11" s="37"/>
      <c r="F11" s="140" t="s">
        <v>1</v>
      </c>
      <c r="G11" s="37"/>
      <c r="H11" s="37"/>
      <c r="I11" s="150" t="s">
        <v>19</v>
      </c>
      <c r="J11" s="140" t="s">
        <v>1</v>
      </c>
      <c r="K11" s="37"/>
      <c r="L11" s="62"/>
      <c r="S11" s="37"/>
      <c r="T11" s="37"/>
      <c r="U11" s="37"/>
      <c r="V11" s="37"/>
      <c r="W11" s="37"/>
      <c r="X11" s="37"/>
      <c r="Y11" s="37"/>
      <c r="Z11" s="37"/>
      <c r="AA11" s="37"/>
      <c r="AB11" s="37"/>
      <c r="AC11" s="37"/>
      <c r="AD11" s="37"/>
      <c r="AE11" s="37"/>
    </row>
    <row r="12" spans="1:31" s="2" customFormat="1" ht="12" customHeight="1">
      <c r="A12" s="37"/>
      <c r="B12" s="43"/>
      <c r="C12" s="37"/>
      <c r="D12" s="150" t="s">
        <v>20</v>
      </c>
      <c r="E12" s="37"/>
      <c r="F12" s="140" t="s">
        <v>21</v>
      </c>
      <c r="G12" s="37"/>
      <c r="H12" s="37"/>
      <c r="I12" s="150" t="s">
        <v>22</v>
      </c>
      <c r="J12" s="153" t="str">
        <f>'Rekapitulace stavby'!AN8</f>
        <v>12. 1. 2021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50" t="s">
        <v>24</v>
      </c>
      <c r="E14" s="37"/>
      <c r="F14" s="37"/>
      <c r="G14" s="37"/>
      <c r="H14" s="37"/>
      <c r="I14" s="150" t="s">
        <v>25</v>
      </c>
      <c r="J14" s="140"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0" t="s">
        <v>26</v>
      </c>
      <c r="F15" s="37"/>
      <c r="G15" s="37"/>
      <c r="H15" s="37"/>
      <c r="I15" s="150" t="s">
        <v>27</v>
      </c>
      <c r="J15" s="140"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50" t="s">
        <v>28</v>
      </c>
      <c r="E17" s="37"/>
      <c r="F17" s="37"/>
      <c r="G17" s="37"/>
      <c r="H17" s="37"/>
      <c r="I17" s="150"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0"/>
      <c r="G18" s="140"/>
      <c r="H18" s="140"/>
      <c r="I18" s="150"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50" t="s">
        <v>30</v>
      </c>
      <c r="E20" s="37"/>
      <c r="F20" s="37"/>
      <c r="G20" s="37"/>
      <c r="H20" s="37"/>
      <c r="I20" s="150" t="s">
        <v>25</v>
      </c>
      <c r="J20" s="140"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0" t="str">
        <f>IF('Rekapitulace stavby'!E17="","",'Rekapitulace stavby'!E17)</f>
        <v xml:space="preserve"> </v>
      </c>
      <c r="F21" s="37"/>
      <c r="G21" s="37"/>
      <c r="H21" s="37"/>
      <c r="I21" s="150" t="s">
        <v>27</v>
      </c>
      <c r="J21" s="140"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50" t="s">
        <v>33</v>
      </c>
      <c r="E23" s="37"/>
      <c r="F23" s="37"/>
      <c r="G23" s="37"/>
      <c r="H23" s="37"/>
      <c r="I23" s="150" t="s">
        <v>25</v>
      </c>
      <c r="J23" s="140" t="s">
        <v>1</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0" t="s">
        <v>34</v>
      </c>
      <c r="F24" s="37"/>
      <c r="G24" s="37"/>
      <c r="H24" s="37"/>
      <c r="I24" s="150" t="s">
        <v>27</v>
      </c>
      <c r="J24" s="140" t="s">
        <v>1</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50" t="s">
        <v>35</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54"/>
      <c r="B27" s="155"/>
      <c r="C27" s="154"/>
      <c r="D27" s="154"/>
      <c r="E27" s="156" t="s">
        <v>1</v>
      </c>
      <c r="F27" s="156"/>
      <c r="G27" s="156"/>
      <c r="H27" s="156"/>
      <c r="I27" s="154"/>
      <c r="J27" s="154"/>
      <c r="K27" s="154"/>
      <c r="L27" s="157"/>
      <c r="S27" s="154"/>
      <c r="T27" s="154"/>
      <c r="U27" s="154"/>
      <c r="V27" s="154"/>
      <c r="W27" s="154"/>
      <c r="X27" s="154"/>
      <c r="Y27" s="154"/>
      <c r="Z27" s="154"/>
      <c r="AA27" s="154"/>
      <c r="AB27" s="154"/>
      <c r="AC27" s="154"/>
      <c r="AD27" s="154"/>
      <c r="AE27" s="15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58"/>
      <c r="E29" s="158"/>
      <c r="F29" s="158"/>
      <c r="G29" s="158"/>
      <c r="H29" s="158"/>
      <c r="I29" s="158"/>
      <c r="J29" s="158"/>
      <c r="K29" s="158"/>
      <c r="L29" s="62"/>
      <c r="S29" s="37"/>
      <c r="T29" s="37"/>
      <c r="U29" s="37"/>
      <c r="V29" s="37"/>
      <c r="W29" s="37"/>
      <c r="X29" s="37"/>
      <c r="Y29" s="37"/>
      <c r="Z29" s="37"/>
      <c r="AA29" s="37"/>
      <c r="AB29" s="37"/>
      <c r="AC29" s="37"/>
      <c r="AD29" s="37"/>
      <c r="AE29" s="37"/>
    </row>
    <row r="30" spans="1:31" s="2" customFormat="1" ht="25.4" customHeight="1">
      <c r="A30" s="37"/>
      <c r="B30" s="43"/>
      <c r="C30" s="37"/>
      <c r="D30" s="159" t="s">
        <v>36</v>
      </c>
      <c r="E30" s="37"/>
      <c r="F30" s="37"/>
      <c r="G30" s="37"/>
      <c r="H30" s="37"/>
      <c r="I30" s="37"/>
      <c r="J30" s="160">
        <f>ROUND(J119,2)</f>
        <v>0</v>
      </c>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61" t="s">
        <v>38</v>
      </c>
      <c r="G32" s="37"/>
      <c r="H32" s="37"/>
      <c r="I32" s="161" t="s">
        <v>37</v>
      </c>
      <c r="J32" s="161" t="s">
        <v>39</v>
      </c>
      <c r="K32" s="37"/>
      <c r="L32" s="62"/>
      <c r="S32" s="37"/>
      <c r="T32" s="37"/>
      <c r="U32" s="37"/>
      <c r="V32" s="37"/>
      <c r="W32" s="37"/>
      <c r="X32" s="37"/>
      <c r="Y32" s="37"/>
      <c r="Z32" s="37"/>
      <c r="AA32" s="37"/>
      <c r="AB32" s="37"/>
      <c r="AC32" s="37"/>
      <c r="AD32" s="37"/>
      <c r="AE32" s="37"/>
    </row>
    <row r="33" spans="1:31" s="2" customFormat="1" ht="14.4" customHeight="1">
      <c r="A33" s="37"/>
      <c r="B33" s="43"/>
      <c r="C33" s="37"/>
      <c r="D33" s="162" t="s">
        <v>40</v>
      </c>
      <c r="E33" s="150" t="s">
        <v>41</v>
      </c>
      <c r="F33" s="163">
        <f>ROUND((SUM(BE119:BE188)),2)</f>
        <v>0</v>
      </c>
      <c r="G33" s="37"/>
      <c r="H33" s="37"/>
      <c r="I33" s="164">
        <v>0.21</v>
      </c>
      <c r="J33" s="163">
        <f>ROUND(((SUM(BE119:BE188))*I33),2)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50" t="s">
        <v>42</v>
      </c>
      <c r="F34" s="163">
        <f>ROUND((SUM(BF119:BF188)),2)</f>
        <v>0</v>
      </c>
      <c r="G34" s="37"/>
      <c r="H34" s="37"/>
      <c r="I34" s="164">
        <v>0.15</v>
      </c>
      <c r="J34" s="163">
        <f>ROUND(((SUM(BF119:BF188))*I34),2)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50" t="s">
        <v>43</v>
      </c>
      <c r="F35" s="163">
        <f>ROUND((SUM(BG119:BG188)),2)</f>
        <v>0</v>
      </c>
      <c r="G35" s="37"/>
      <c r="H35" s="37"/>
      <c r="I35" s="164">
        <v>0.21</v>
      </c>
      <c r="J35" s="16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50" t="s">
        <v>44</v>
      </c>
      <c r="F36" s="163">
        <f>ROUND((SUM(BH119:BH188)),2)</f>
        <v>0</v>
      </c>
      <c r="G36" s="37"/>
      <c r="H36" s="37"/>
      <c r="I36" s="164">
        <v>0.15</v>
      </c>
      <c r="J36" s="16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45</v>
      </c>
      <c r="F37" s="163">
        <f>ROUND((SUM(BI119:BI188)),2)</f>
        <v>0</v>
      </c>
      <c r="G37" s="37"/>
      <c r="H37" s="37"/>
      <c r="I37" s="164">
        <v>0</v>
      </c>
      <c r="J37" s="16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65"/>
      <c r="D39" s="166" t="s">
        <v>46</v>
      </c>
      <c r="E39" s="167"/>
      <c r="F39" s="167"/>
      <c r="G39" s="168" t="s">
        <v>47</v>
      </c>
      <c r="H39" s="169" t="s">
        <v>48</v>
      </c>
      <c r="I39" s="167"/>
      <c r="J39" s="170">
        <f>SUM(J30:J37)</f>
        <v>0</v>
      </c>
      <c r="K39" s="17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hidden="1">
      <c r="A86" s="37"/>
      <c r="B86" s="38"/>
      <c r="C86" s="31" t="s">
        <v>145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hidden="1">
      <c r="A87" s="37"/>
      <c r="B87" s="38"/>
      <c r="C87" s="39"/>
      <c r="D87" s="39"/>
      <c r="E87" s="75" t="str">
        <f>E9</f>
        <v>19070-10XR-PA-03 - SO 03 Vodní tůň č. 3</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hidden="1">
      <c r="A89" s="37"/>
      <c r="B89" s="38"/>
      <c r="C89" s="31" t="s">
        <v>20</v>
      </c>
      <c r="D89" s="39"/>
      <c r="E89" s="39"/>
      <c r="F89" s="26" t="str">
        <f>F12</f>
        <v>k.ú. Vrbátky</v>
      </c>
      <c r="G89" s="39"/>
      <c r="H89" s="39"/>
      <c r="I89" s="31" t="s">
        <v>22</v>
      </c>
      <c r="J89" s="78" t="str">
        <f>IF(J12="","",J12)</f>
        <v>12. 1. 2021</v>
      </c>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hidden="1">
      <c r="A91" s="37"/>
      <c r="B91" s="38"/>
      <c r="C91" s="31" t="s">
        <v>24</v>
      </c>
      <c r="D91" s="39"/>
      <c r="E91" s="39"/>
      <c r="F91" s="26" t="str">
        <f>E15</f>
        <v>Obec Vrbátky</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hidden="1">
      <c r="A92" s="37"/>
      <c r="B92" s="38"/>
      <c r="C92" s="31" t="s">
        <v>28</v>
      </c>
      <c r="D92" s="39"/>
      <c r="E92" s="39"/>
      <c r="F92" s="26" t="str">
        <f>IF(E18="","",E18)</f>
        <v>Vyplň údaj</v>
      </c>
      <c r="G92" s="39"/>
      <c r="H92" s="39"/>
      <c r="I92" s="31" t="s">
        <v>33</v>
      </c>
      <c r="J92" s="35" t="str">
        <f>E24</f>
        <v>Ing. Alena Petříková</v>
      </c>
      <c r="K92" s="39"/>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hidden="1">
      <c r="A94" s="37"/>
      <c r="B94" s="38"/>
      <c r="C94" s="184" t="s">
        <v>160</v>
      </c>
      <c r="D94" s="185"/>
      <c r="E94" s="185"/>
      <c r="F94" s="185"/>
      <c r="G94" s="185"/>
      <c r="H94" s="185"/>
      <c r="I94" s="185"/>
      <c r="J94" s="186" t="s">
        <v>161</v>
      </c>
      <c r="K94" s="185"/>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hidden="1">
      <c r="A96" s="37"/>
      <c r="B96" s="38"/>
      <c r="C96" s="187" t="s">
        <v>162</v>
      </c>
      <c r="D96" s="39"/>
      <c r="E96" s="39"/>
      <c r="F96" s="39"/>
      <c r="G96" s="39"/>
      <c r="H96" s="39"/>
      <c r="I96" s="39"/>
      <c r="J96" s="109">
        <f>J119</f>
        <v>0</v>
      </c>
      <c r="K96" s="39"/>
      <c r="L96" s="62"/>
      <c r="S96" s="37"/>
      <c r="T96" s="37"/>
      <c r="U96" s="37"/>
      <c r="V96" s="37"/>
      <c r="W96" s="37"/>
      <c r="X96" s="37"/>
      <c r="Y96" s="37"/>
      <c r="Z96" s="37"/>
      <c r="AA96" s="37"/>
      <c r="AB96" s="37"/>
      <c r="AC96" s="37"/>
      <c r="AD96" s="37"/>
      <c r="AE96" s="37"/>
      <c r="AU96" s="16" t="s">
        <v>163</v>
      </c>
    </row>
    <row r="97" spans="1:31" s="9" customFormat="1" ht="24.95" customHeight="1" hidden="1">
      <c r="A97" s="9"/>
      <c r="B97" s="188"/>
      <c r="C97" s="189"/>
      <c r="D97" s="190" t="s">
        <v>164</v>
      </c>
      <c r="E97" s="191"/>
      <c r="F97" s="191"/>
      <c r="G97" s="191"/>
      <c r="H97" s="191"/>
      <c r="I97" s="191"/>
      <c r="J97" s="192">
        <f>J120</f>
        <v>0</v>
      </c>
      <c r="K97" s="189"/>
      <c r="L97" s="193"/>
      <c r="S97" s="9"/>
      <c r="T97" s="9"/>
      <c r="U97" s="9"/>
      <c r="V97" s="9"/>
      <c r="W97" s="9"/>
      <c r="X97" s="9"/>
      <c r="Y97" s="9"/>
      <c r="Z97" s="9"/>
      <c r="AA97" s="9"/>
      <c r="AB97" s="9"/>
      <c r="AC97" s="9"/>
      <c r="AD97" s="9"/>
      <c r="AE97" s="9"/>
    </row>
    <row r="98" spans="1:31" s="10" customFormat="1" ht="19.9" customHeight="1" hidden="1">
      <c r="A98" s="10"/>
      <c r="B98" s="194"/>
      <c r="C98" s="132"/>
      <c r="D98" s="195" t="s">
        <v>165</v>
      </c>
      <c r="E98" s="196"/>
      <c r="F98" s="196"/>
      <c r="G98" s="196"/>
      <c r="H98" s="196"/>
      <c r="I98" s="196"/>
      <c r="J98" s="197">
        <f>J121</f>
        <v>0</v>
      </c>
      <c r="K98" s="132"/>
      <c r="L98" s="198"/>
      <c r="S98" s="10"/>
      <c r="T98" s="10"/>
      <c r="U98" s="10"/>
      <c r="V98" s="10"/>
      <c r="W98" s="10"/>
      <c r="X98" s="10"/>
      <c r="Y98" s="10"/>
      <c r="Z98" s="10"/>
      <c r="AA98" s="10"/>
      <c r="AB98" s="10"/>
      <c r="AC98" s="10"/>
      <c r="AD98" s="10"/>
      <c r="AE98" s="10"/>
    </row>
    <row r="99" spans="1:31" s="10" customFormat="1" ht="19.9" customHeight="1" hidden="1">
      <c r="A99" s="10"/>
      <c r="B99" s="194"/>
      <c r="C99" s="132"/>
      <c r="D99" s="195" t="s">
        <v>167</v>
      </c>
      <c r="E99" s="196"/>
      <c r="F99" s="196"/>
      <c r="G99" s="196"/>
      <c r="H99" s="196"/>
      <c r="I99" s="196"/>
      <c r="J99" s="197">
        <f>J184</f>
        <v>0</v>
      </c>
      <c r="K99" s="132"/>
      <c r="L99" s="198"/>
      <c r="S99" s="10"/>
      <c r="T99" s="10"/>
      <c r="U99" s="10"/>
      <c r="V99" s="10"/>
      <c r="W99" s="10"/>
      <c r="X99" s="10"/>
      <c r="Y99" s="10"/>
      <c r="Z99" s="10"/>
      <c r="AA99" s="10"/>
      <c r="AB99" s="10"/>
      <c r="AC99" s="10"/>
      <c r="AD99" s="10"/>
      <c r="AE99" s="10"/>
    </row>
    <row r="100" spans="1:31" s="2" customFormat="1" ht="21.8" customHeight="1" hidden="1">
      <c r="A100" s="37"/>
      <c r="B100" s="38"/>
      <c r="C100" s="39"/>
      <c r="D100" s="39"/>
      <c r="E100" s="39"/>
      <c r="F100" s="39"/>
      <c r="G100" s="39"/>
      <c r="H100" s="39"/>
      <c r="I100" s="39"/>
      <c r="J100" s="39"/>
      <c r="K100" s="39"/>
      <c r="L100" s="62"/>
      <c r="S100" s="37"/>
      <c r="T100" s="37"/>
      <c r="U100" s="37"/>
      <c r="V100" s="37"/>
      <c r="W100" s="37"/>
      <c r="X100" s="37"/>
      <c r="Y100" s="37"/>
      <c r="Z100" s="37"/>
      <c r="AA100" s="37"/>
      <c r="AB100" s="37"/>
      <c r="AC100" s="37"/>
      <c r="AD100" s="37"/>
      <c r="AE100" s="37"/>
    </row>
    <row r="101" spans="1:31" s="2" customFormat="1" ht="6.95" customHeight="1" hidden="1">
      <c r="A101" s="37"/>
      <c r="B101" s="65"/>
      <c r="C101" s="66"/>
      <c r="D101" s="66"/>
      <c r="E101" s="66"/>
      <c r="F101" s="66"/>
      <c r="G101" s="66"/>
      <c r="H101" s="66"/>
      <c r="I101" s="66"/>
      <c r="J101" s="66"/>
      <c r="K101" s="66"/>
      <c r="L101" s="62"/>
      <c r="S101" s="37"/>
      <c r="T101" s="37"/>
      <c r="U101" s="37"/>
      <c r="V101" s="37"/>
      <c r="W101" s="37"/>
      <c r="X101" s="37"/>
      <c r="Y101" s="37"/>
      <c r="Z101" s="37"/>
      <c r="AA101" s="37"/>
      <c r="AB101" s="37"/>
      <c r="AC101" s="37"/>
      <c r="AD101" s="37"/>
      <c r="AE101" s="37"/>
    </row>
    <row r="102" ht="12" hidden="1"/>
    <row r="103" ht="12" hidden="1"/>
    <row r="104" ht="12" hidden="1"/>
    <row r="105" spans="1:31" s="2" customFormat="1" ht="6.95" customHeight="1">
      <c r="A105" s="37"/>
      <c r="B105" s="67"/>
      <c r="C105" s="68"/>
      <c r="D105" s="68"/>
      <c r="E105" s="68"/>
      <c r="F105" s="68"/>
      <c r="G105" s="68"/>
      <c r="H105" s="68"/>
      <c r="I105" s="68"/>
      <c r="J105" s="68"/>
      <c r="K105" s="68"/>
      <c r="L105" s="62"/>
      <c r="S105" s="37"/>
      <c r="T105" s="37"/>
      <c r="U105" s="37"/>
      <c r="V105" s="37"/>
      <c r="W105" s="37"/>
      <c r="X105" s="37"/>
      <c r="Y105" s="37"/>
      <c r="Z105" s="37"/>
      <c r="AA105" s="37"/>
      <c r="AB105" s="37"/>
      <c r="AC105" s="37"/>
      <c r="AD105" s="37"/>
      <c r="AE105" s="37"/>
    </row>
    <row r="106" spans="1:31" s="2" customFormat="1" ht="24.95" customHeight="1">
      <c r="A106" s="37"/>
      <c r="B106" s="38"/>
      <c r="C106" s="22" t="s">
        <v>168</v>
      </c>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6.95" customHeight="1">
      <c r="A107" s="37"/>
      <c r="B107" s="38"/>
      <c r="C107" s="39"/>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12" customHeight="1">
      <c r="A108" s="37"/>
      <c r="B108" s="38"/>
      <c r="C108" s="31" t="s">
        <v>16</v>
      </c>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6.5" customHeight="1">
      <c r="A109" s="37"/>
      <c r="B109" s="38"/>
      <c r="C109" s="39"/>
      <c r="D109" s="39"/>
      <c r="E109" s="183" t="str">
        <f>E7</f>
        <v>Biocentrum Na Dvorských v k.ú. Vrbátky</v>
      </c>
      <c r="F109" s="31"/>
      <c r="G109" s="31"/>
      <c r="H109" s="31"/>
      <c r="I109" s="39"/>
      <c r="J109" s="39"/>
      <c r="K109" s="39"/>
      <c r="L109" s="62"/>
      <c r="S109" s="37"/>
      <c r="T109" s="37"/>
      <c r="U109" s="37"/>
      <c r="V109" s="37"/>
      <c r="W109" s="37"/>
      <c r="X109" s="37"/>
      <c r="Y109" s="37"/>
      <c r="Z109" s="37"/>
      <c r="AA109" s="37"/>
      <c r="AB109" s="37"/>
      <c r="AC109" s="37"/>
      <c r="AD109" s="37"/>
      <c r="AE109" s="37"/>
    </row>
    <row r="110" spans="1:31" s="2" customFormat="1" ht="12" customHeight="1">
      <c r="A110" s="37"/>
      <c r="B110" s="38"/>
      <c r="C110" s="31" t="s">
        <v>145</v>
      </c>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16.5" customHeight="1">
      <c r="A111" s="37"/>
      <c r="B111" s="38"/>
      <c r="C111" s="39"/>
      <c r="D111" s="39"/>
      <c r="E111" s="75" t="str">
        <f>E9</f>
        <v>19070-10XR-PA-03 - SO 03 Vodní tůň č. 3</v>
      </c>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20</v>
      </c>
      <c r="D113" s="39"/>
      <c r="E113" s="39"/>
      <c r="F113" s="26" t="str">
        <f>F12</f>
        <v>k.ú. Vrbátky</v>
      </c>
      <c r="G113" s="39"/>
      <c r="H113" s="39"/>
      <c r="I113" s="31" t="s">
        <v>22</v>
      </c>
      <c r="J113" s="78" t="str">
        <f>IF(J12="","",J12)</f>
        <v>12. 1. 2021</v>
      </c>
      <c r="K113" s="39"/>
      <c r="L113" s="62"/>
      <c r="S113" s="37"/>
      <c r="T113" s="37"/>
      <c r="U113" s="37"/>
      <c r="V113" s="37"/>
      <c r="W113" s="37"/>
      <c r="X113" s="37"/>
      <c r="Y113" s="37"/>
      <c r="Z113" s="37"/>
      <c r="AA113" s="37"/>
      <c r="AB113" s="37"/>
      <c r="AC113" s="37"/>
      <c r="AD113" s="37"/>
      <c r="AE113" s="37"/>
    </row>
    <row r="114" spans="1:31" s="2" customFormat="1" ht="6.95" customHeight="1">
      <c r="A114" s="37"/>
      <c r="B114" s="38"/>
      <c r="C114" s="39"/>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15.15" customHeight="1">
      <c r="A115" s="37"/>
      <c r="B115" s="38"/>
      <c r="C115" s="31" t="s">
        <v>24</v>
      </c>
      <c r="D115" s="39"/>
      <c r="E115" s="39"/>
      <c r="F115" s="26" t="str">
        <f>E15</f>
        <v>Obec Vrbátky</v>
      </c>
      <c r="G115" s="39"/>
      <c r="H115" s="39"/>
      <c r="I115" s="31" t="s">
        <v>30</v>
      </c>
      <c r="J115" s="35" t="str">
        <f>E21</f>
        <v xml:space="preserve"> </v>
      </c>
      <c r="K115" s="39"/>
      <c r="L115" s="62"/>
      <c r="S115" s="37"/>
      <c r="T115" s="37"/>
      <c r="U115" s="37"/>
      <c r="V115" s="37"/>
      <c r="W115" s="37"/>
      <c r="X115" s="37"/>
      <c r="Y115" s="37"/>
      <c r="Z115" s="37"/>
      <c r="AA115" s="37"/>
      <c r="AB115" s="37"/>
      <c r="AC115" s="37"/>
      <c r="AD115" s="37"/>
      <c r="AE115" s="37"/>
    </row>
    <row r="116" spans="1:31" s="2" customFormat="1" ht="15.15" customHeight="1">
      <c r="A116" s="37"/>
      <c r="B116" s="38"/>
      <c r="C116" s="31" t="s">
        <v>28</v>
      </c>
      <c r="D116" s="39"/>
      <c r="E116" s="39"/>
      <c r="F116" s="26" t="str">
        <f>IF(E18="","",E18)</f>
        <v>Vyplň údaj</v>
      </c>
      <c r="G116" s="39"/>
      <c r="H116" s="39"/>
      <c r="I116" s="31" t="s">
        <v>33</v>
      </c>
      <c r="J116" s="35" t="str">
        <f>E24</f>
        <v>Ing. Alena Petříková</v>
      </c>
      <c r="K116" s="39"/>
      <c r="L116" s="62"/>
      <c r="S116" s="37"/>
      <c r="T116" s="37"/>
      <c r="U116" s="37"/>
      <c r="V116" s="37"/>
      <c r="W116" s="37"/>
      <c r="X116" s="37"/>
      <c r="Y116" s="37"/>
      <c r="Z116" s="37"/>
      <c r="AA116" s="37"/>
      <c r="AB116" s="37"/>
      <c r="AC116" s="37"/>
      <c r="AD116" s="37"/>
      <c r="AE116" s="37"/>
    </row>
    <row r="117" spans="1:31" s="2" customFormat="1" ht="10.3"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11" customFormat="1" ht="29.25" customHeight="1">
      <c r="A118" s="199"/>
      <c r="B118" s="200"/>
      <c r="C118" s="201" t="s">
        <v>169</v>
      </c>
      <c r="D118" s="202" t="s">
        <v>61</v>
      </c>
      <c r="E118" s="202" t="s">
        <v>57</v>
      </c>
      <c r="F118" s="202" t="s">
        <v>58</v>
      </c>
      <c r="G118" s="202" t="s">
        <v>170</v>
      </c>
      <c r="H118" s="202" t="s">
        <v>171</v>
      </c>
      <c r="I118" s="202" t="s">
        <v>172</v>
      </c>
      <c r="J118" s="202" t="s">
        <v>161</v>
      </c>
      <c r="K118" s="203" t="s">
        <v>173</v>
      </c>
      <c r="L118" s="204"/>
      <c r="M118" s="99" t="s">
        <v>1</v>
      </c>
      <c r="N118" s="100" t="s">
        <v>40</v>
      </c>
      <c r="O118" s="100" t="s">
        <v>174</v>
      </c>
      <c r="P118" s="100" t="s">
        <v>175</v>
      </c>
      <c r="Q118" s="100" t="s">
        <v>176</v>
      </c>
      <c r="R118" s="100" t="s">
        <v>177</v>
      </c>
      <c r="S118" s="100" t="s">
        <v>178</v>
      </c>
      <c r="T118" s="101" t="s">
        <v>179</v>
      </c>
      <c r="U118" s="199"/>
      <c r="V118" s="199"/>
      <c r="W118" s="199"/>
      <c r="X118" s="199"/>
      <c r="Y118" s="199"/>
      <c r="Z118" s="199"/>
      <c r="AA118" s="199"/>
      <c r="AB118" s="199"/>
      <c r="AC118" s="199"/>
      <c r="AD118" s="199"/>
      <c r="AE118" s="199"/>
    </row>
    <row r="119" spans="1:63" s="2" customFormat="1" ht="22.8" customHeight="1">
      <c r="A119" s="37"/>
      <c r="B119" s="38"/>
      <c r="C119" s="106" t="s">
        <v>180</v>
      </c>
      <c r="D119" s="39"/>
      <c r="E119" s="39"/>
      <c r="F119" s="39"/>
      <c r="G119" s="39"/>
      <c r="H119" s="39"/>
      <c r="I119" s="39"/>
      <c r="J119" s="205">
        <f>BK119</f>
        <v>0</v>
      </c>
      <c r="K119" s="39"/>
      <c r="L119" s="43"/>
      <c r="M119" s="102"/>
      <c r="N119" s="206"/>
      <c r="O119" s="103"/>
      <c r="P119" s="207">
        <f>P120</f>
        <v>0</v>
      </c>
      <c r="Q119" s="103"/>
      <c r="R119" s="207">
        <f>R120</f>
        <v>0.0095</v>
      </c>
      <c r="S119" s="103"/>
      <c r="T119" s="208">
        <f>T120</f>
        <v>0</v>
      </c>
      <c r="U119" s="37"/>
      <c r="V119" s="37"/>
      <c r="W119" s="37"/>
      <c r="X119" s="37"/>
      <c r="Y119" s="37"/>
      <c r="Z119" s="37"/>
      <c r="AA119" s="37"/>
      <c r="AB119" s="37"/>
      <c r="AC119" s="37"/>
      <c r="AD119" s="37"/>
      <c r="AE119" s="37"/>
      <c r="AT119" s="16" t="s">
        <v>75</v>
      </c>
      <c r="AU119" s="16" t="s">
        <v>163</v>
      </c>
      <c r="BK119" s="209">
        <f>BK120</f>
        <v>0</v>
      </c>
    </row>
    <row r="120" spans="1:63" s="12" customFormat="1" ht="25.9" customHeight="1">
      <c r="A120" s="12"/>
      <c r="B120" s="210"/>
      <c r="C120" s="211"/>
      <c r="D120" s="212" t="s">
        <v>75</v>
      </c>
      <c r="E120" s="213" t="s">
        <v>181</v>
      </c>
      <c r="F120" s="213" t="s">
        <v>182</v>
      </c>
      <c r="G120" s="211"/>
      <c r="H120" s="211"/>
      <c r="I120" s="214"/>
      <c r="J120" s="215">
        <f>BK120</f>
        <v>0</v>
      </c>
      <c r="K120" s="211"/>
      <c r="L120" s="216"/>
      <c r="M120" s="217"/>
      <c r="N120" s="218"/>
      <c r="O120" s="218"/>
      <c r="P120" s="219">
        <f>P121+P184</f>
        <v>0</v>
      </c>
      <c r="Q120" s="218"/>
      <c r="R120" s="219">
        <f>R121+R184</f>
        <v>0.0095</v>
      </c>
      <c r="S120" s="218"/>
      <c r="T120" s="220">
        <f>T121+T184</f>
        <v>0</v>
      </c>
      <c r="U120" s="12"/>
      <c r="V120" s="12"/>
      <c r="W120" s="12"/>
      <c r="X120" s="12"/>
      <c r="Y120" s="12"/>
      <c r="Z120" s="12"/>
      <c r="AA120" s="12"/>
      <c r="AB120" s="12"/>
      <c r="AC120" s="12"/>
      <c r="AD120" s="12"/>
      <c r="AE120" s="12"/>
      <c r="AR120" s="221" t="s">
        <v>84</v>
      </c>
      <c r="AT120" s="222" t="s">
        <v>75</v>
      </c>
      <c r="AU120" s="222" t="s">
        <v>76</v>
      </c>
      <c r="AY120" s="221" t="s">
        <v>183</v>
      </c>
      <c r="BK120" s="223">
        <f>BK121+BK184</f>
        <v>0</v>
      </c>
    </row>
    <row r="121" spans="1:63" s="12" customFormat="1" ht="22.8" customHeight="1">
      <c r="A121" s="12"/>
      <c r="B121" s="210"/>
      <c r="C121" s="211"/>
      <c r="D121" s="212" t="s">
        <v>75</v>
      </c>
      <c r="E121" s="224" t="s">
        <v>84</v>
      </c>
      <c r="F121" s="224" t="s">
        <v>184</v>
      </c>
      <c r="G121" s="211"/>
      <c r="H121" s="211"/>
      <c r="I121" s="214"/>
      <c r="J121" s="225">
        <f>BK121</f>
        <v>0</v>
      </c>
      <c r="K121" s="211"/>
      <c r="L121" s="216"/>
      <c r="M121" s="217"/>
      <c r="N121" s="218"/>
      <c r="O121" s="218"/>
      <c r="P121" s="219">
        <f>SUM(P122:P183)</f>
        <v>0</v>
      </c>
      <c r="Q121" s="218"/>
      <c r="R121" s="219">
        <f>SUM(R122:R183)</f>
        <v>0.0095</v>
      </c>
      <c r="S121" s="218"/>
      <c r="T121" s="220">
        <f>SUM(T122:T183)</f>
        <v>0</v>
      </c>
      <c r="U121" s="12"/>
      <c r="V121" s="12"/>
      <c r="W121" s="12"/>
      <c r="X121" s="12"/>
      <c r="Y121" s="12"/>
      <c r="Z121" s="12"/>
      <c r="AA121" s="12"/>
      <c r="AB121" s="12"/>
      <c r="AC121" s="12"/>
      <c r="AD121" s="12"/>
      <c r="AE121" s="12"/>
      <c r="AR121" s="221" t="s">
        <v>84</v>
      </c>
      <c r="AT121" s="222" t="s">
        <v>75</v>
      </c>
      <c r="AU121" s="222" t="s">
        <v>84</v>
      </c>
      <c r="AY121" s="221" t="s">
        <v>183</v>
      </c>
      <c r="BK121" s="223">
        <f>SUM(BK122:BK183)</f>
        <v>0</v>
      </c>
    </row>
    <row r="122" spans="1:65" s="2" customFormat="1" ht="24.15" customHeight="1">
      <c r="A122" s="37"/>
      <c r="B122" s="38"/>
      <c r="C122" s="226" t="s">
        <v>84</v>
      </c>
      <c r="D122" s="226" t="s">
        <v>185</v>
      </c>
      <c r="E122" s="227" t="s">
        <v>186</v>
      </c>
      <c r="F122" s="228" t="s">
        <v>187</v>
      </c>
      <c r="G122" s="229" t="s">
        <v>137</v>
      </c>
      <c r="H122" s="230">
        <v>1520</v>
      </c>
      <c r="I122" s="231"/>
      <c r="J122" s="232">
        <f>ROUND(I122*H122,2)</f>
        <v>0</v>
      </c>
      <c r="K122" s="228" t="s">
        <v>188</v>
      </c>
      <c r="L122" s="43"/>
      <c r="M122" s="233" t="s">
        <v>1</v>
      </c>
      <c r="N122" s="234" t="s">
        <v>41</v>
      </c>
      <c r="O122" s="90"/>
      <c r="P122" s="235">
        <f>O122*H122</f>
        <v>0</v>
      </c>
      <c r="Q122" s="235">
        <v>0</v>
      </c>
      <c r="R122" s="235">
        <f>Q122*H122</f>
        <v>0</v>
      </c>
      <c r="S122" s="235">
        <v>0</v>
      </c>
      <c r="T122" s="236">
        <f>S122*H122</f>
        <v>0</v>
      </c>
      <c r="U122" s="37"/>
      <c r="V122" s="37"/>
      <c r="W122" s="37"/>
      <c r="X122" s="37"/>
      <c r="Y122" s="37"/>
      <c r="Z122" s="37"/>
      <c r="AA122" s="37"/>
      <c r="AB122" s="37"/>
      <c r="AC122" s="37"/>
      <c r="AD122" s="37"/>
      <c r="AE122" s="37"/>
      <c r="AR122" s="237" t="s">
        <v>189</v>
      </c>
      <c r="AT122" s="237" t="s">
        <v>185</v>
      </c>
      <c r="AU122" s="237" t="s">
        <v>86</v>
      </c>
      <c r="AY122" s="16" t="s">
        <v>183</v>
      </c>
      <c r="BE122" s="238">
        <f>IF(N122="základní",J122,0)</f>
        <v>0</v>
      </c>
      <c r="BF122" s="238">
        <f>IF(N122="snížená",J122,0)</f>
        <v>0</v>
      </c>
      <c r="BG122" s="238">
        <f>IF(N122="zákl. přenesená",J122,0)</f>
        <v>0</v>
      </c>
      <c r="BH122" s="238">
        <f>IF(N122="sníž. přenesená",J122,0)</f>
        <v>0</v>
      </c>
      <c r="BI122" s="238">
        <f>IF(N122="nulová",J122,0)</f>
        <v>0</v>
      </c>
      <c r="BJ122" s="16" t="s">
        <v>84</v>
      </c>
      <c r="BK122" s="238">
        <f>ROUND(I122*H122,2)</f>
        <v>0</v>
      </c>
      <c r="BL122" s="16" t="s">
        <v>189</v>
      </c>
      <c r="BM122" s="237" t="s">
        <v>440</v>
      </c>
    </row>
    <row r="123" spans="1:47" s="2" customFormat="1" ht="12">
      <c r="A123" s="37"/>
      <c r="B123" s="38"/>
      <c r="C123" s="39"/>
      <c r="D123" s="239" t="s">
        <v>191</v>
      </c>
      <c r="E123" s="39"/>
      <c r="F123" s="240" t="s">
        <v>192</v>
      </c>
      <c r="G123" s="39"/>
      <c r="H123" s="39"/>
      <c r="I123" s="241"/>
      <c r="J123" s="39"/>
      <c r="K123" s="39"/>
      <c r="L123" s="43"/>
      <c r="M123" s="242"/>
      <c r="N123" s="243"/>
      <c r="O123" s="90"/>
      <c r="P123" s="90"/>
      <c r="Q123" s="90"/>
      <c r="R123" s="90"/>
      <c r="S123" s="90"/>
      <c r="T123" s="91"/>
      <c r="U123" s="37"/>
      <c r="V123" s="37"/>
      <c r="W123" s="37"/>
      <c r="X123" s="37"/>
      <c r="Y123" s="37"/>
      <c r="Z123" s="37"/>
      <c r="AA123" s="37"/>
      <c r="AB123" s="37"/>
      <c r="AC123" s="37"/>
      <c r="AD123" s="37"/>
      <c r="AE123" s="37"/>
      <c r="AT123" s="16" t="s">
        <v>191</v>
      </c>
      <c r="AU123" s="16" t="s">
        <v>86</v>
      </c>
    </row>
    <row r="124" spans="1:47" s="2" customFormat="1" ht="12">
      <c r="A124" s="37"/>
      <c r="B124" s="38"/>
      <c r="C124" s="39"/>
      <c r="D124" s="244" t="s">
        <v>193</v>
      </c>
      <c r="E124" s="39"/>
      <c r="F124" s="245" t="s">
        <v>194</v>
      </c>
      <c r="G124" s="39"/>
      <c r="H124" s="39"/>
      <c r="I124" s="241"/>
      <c r="J124" s="39"/>
      <c r="K124" s="39"/>
      <c r="L124" s="43"/>
      <c r="M124" s="242"/>
      <c r="N124" s="243"/>
      <c r="O124" s="90"/>
      <c r="P124" s="90"/>
      <c r="Q124" s="90"/>
      <c r="R124" s="90"/>
      <c r="S124" s="90"/>
      <c r="T124" s="91"/>
      <c r="U124" s="37"/>
      <c r="V124" s="37"/>
      <c r="W124" s="37"/>
      <c r="X124" s="37"/>
      <c r="Y124" s="37"/>
      <c r="Z124" s="37"/>
      <c r="AA124" s="37"/>
      <c r="AB124" s="37"/>
      <c r="AC124" s="37"/>
      <c r="AD124" s="37"/>
      <c r="AE124" s="37"/>
      <c r="AT124" s="16" t="s">
        <v>193</v>
      </c>
      <c r="AU124" s="16" t="s">
        <v>86</v>
      </c>
    </row>
    <row r="125" spans="1:47" s="2" customFormat="1" ht="12">
      <c r="A125" s="37"/>
      <c r="B125" s="38"/>
      <c r="C125" s="39"/>
      <c r="D125" s="239" t="s">
        <v>195</v>
      </c>
      <c r="E125" s="39"/>
      <c r="F125" s="246" t="s">
        <v>196</v>
      </c>
      <c r="G125" s="39"/>
      <c r="H125" s="39"/>
      <c r="I125" s="241"/>
      <c r="J125" s="39"/>
      <c r="K125" s="39"/>
      <c r="L125" s="43"/>
      <c r="M125" s="242"/>
      <c r="N125" s="243"/>
      <c r="O125" s="90"/>
      <c r="P125" s="90"/>
      <c r="Q125" s="90"/>
      <c r="R125" s="90"/>
      <c r="S125" s="90"/>
      <c r="T125" s="91"/>
      <c r="U125" s="37"/>
      <c r="V125" s="37"/>
      <c r="W125" s="37"/>
      <c r="X125" s="37"/>
      <c r="Y125" s="37"/>
      <c r="Z125" s="37"/>
      <c r="AA125" s="37"/>
      <c r="AB125" s="37"/>
      <c r="AC125" s="37"/>
      <c r="AD125" s="37"/>
      <c r="AE125" s="37"/>
      <c r="AT125" s="16" t="s">
        <v>195</v>
      </c>
      <c r="AU125" s="16" t="s">
        <v>86</v>
      </c>
    </row>
    <row r="126" spans="1:51" s="13" customFormat="1" ht="12">
      <c r="A126" s="13"/>
      <c r="B126" s="247"/>
      <c r="C126" s="248"/>
      <c r="D126" s="239" t="s">
        <v>197</v>
      </c>
      <c r="E126" s="249" t="s">
        <v>1</v>
      </c>
      <c r="F126" s="250" t="s">
        <v>441</v>
      </c>
      <c r="G126" s="248"/>
      <c r="H126" s="251">
        <v>1520</v>
      </c>
      <c r="I126" s="252"/>
      <c r="J126" s="248"/>
      <c r="K126" s="248"/>
      <c r="L126" s="253"/>
      <c r="M126" s="254"/>
      <c r="N126" s="255"/>
      <c r="O126" s="255"/>
      <c r="P126" s="255"/>
      <c r="Q126" s="255"/>
      <c r="R126" s="255"/>
      <c r="S126" s="255"/>
      <c r="T126" s="256"/>
      <c r="U126" s="13"/>
      <c r="V126" s="13"/>
      <c r="W126" s="13"/>
      <c r="X126" s="13"/>
      <c r="Y126" s="13"/>
      <c r="Z126" s="13"/>
      <c r="AA126" s="13"/>
      <c r="AB126" s="13"/>
      <c r="AC126" s="13"/>
      <c r="AD126" s="13"/>
      <c r="AE126" s="13"/>
      <c r="AT126" s="257" t="s">
        <v>197</v>
      </c>
      <c r="AU126" s="257" t="s">
        <v>86</v>
      </c>
      <c r="AV126" s="13" t="s">
        <v>86</v>
      </c>
      <c r="AW126" s="13" t="s">
        <v>32</v>
      </c>
      <c r="AX126" s="13" t="s">
        <v>76</v>
      </c>
      <c r="AY126" s="257" t="s">
        <v>183</v>
      </c>
    </row>
    <row r="127" spans="1:51" s="14" customFormat="1" ht="12">
      <c r="A127" s="14"/>
      <c r="B127" s="258"/>
      <c r="C127" s="259"/>
      <c r="D127" s="239" t="s">
        <v>197</v>
      </c>
      <c r="E127" s="260" t="s">
        <v>142</v>
      </c>
      <c r="F127" s="261" t="s">
        <v>202</v>
      </c>
      <c r="G127" s="259"/>
      <c r="H127" s="262">
        <v>1520</v>
      </c>
      <c r="I127" s="263"/>
      <c r="J127" s="259"/>
      <c r="K127" s="259"/>
      <c r="L127" s="264"/>
      <c r="M127" s="265"/>
      <c r="N127" s="266"/>
      <c r="O127" s="266"/>
      <c r="P127" s="266"/>
      <c r="Q127" s="266"/>
      <c r="R127" s="266"/>
      <c r="S127" s="266"/>
      <c r="T127" s="267"/>
      <c r="U127" s="14"/>
      <c r="V127" s="14"/>
      <c r="W127" s="14"/>
      <c r="X127" s="14"/>
      <c r="Y127" s="14"/>
      <c r="Z127" s="14"/>
      <c r="AA127" s="14"/>
      <c r="AB127" s="14"/>
      <c r="AC127" s="14"/>
      <c r="AD127" s="14"/>
      <c r="AE127" s="14"/>
      <c r="AT127" s="268" t="s">
        <v>197</v>
      </c>
      <c r="AU127" s="268" t="s">
        <v>86</v>
      </c>
      <c r="AV127" s="14" t="s">
        <v>189</v>
      </c>
      <c r="AW127" s="14" t="s">
        <v>32</v>
      </c>
      <c r="AX127" s="14" t="s">
        <v>84</v>
      </c>
      <c r="AY127" s="268" t="s">
        <v>183</v>
      </c>
    </row>
    <row r="128" spans="1:65" s="2" customFormat="1" ht="24.15" customHeight="1">
      <c r="A128" s="37"/>
      <c r="B128" s="38"/>
      <c r="C128" s="226" t="s">
        <v>86</v>
      </c>
      <c r="D128" s="226" t="s">
        <v>185</v>
      </c>
      <c r="E128" s="227" t="s">
        <v>211</v>
      </c>
      <c r="F128" s="228" t="s">
        <v>212</v>
      </c>
      <c r="G128" s="229" t="s">
        <v>126</v>
      </c>
      <c r="H128" s="230">
        <v>827.74</v>
      </c>
      <c r="I128" s="231"/>
      <c r="J128" s="232">
        <f>ROUND(I128*H128,2)</f>
        <v>0</v>
      </c>
      <c r="K128" s="228" t="s">
        <v>188</v>
      </c>
      <c r="L128" s="43"/>
      <c r="M128" s="233" t="s">
        <v>1</v>
      </c>
      <c r="N128" s="234" t="s">
        <v>41</v>
      </c>
      <c r="O128" s="90"/>
      <c r="P128" s="235">
        <f>O128*H128</f>
        <v>0</v>
      </c>
      <c r="Q128" s="235">
        <v>0</v>
      </c>
      <c r="R128" s="235">
        <f>Q128*H128</f>
        <v>0</v>
      </c>
      <c r="S128" s="235">
        <v>0</v>
      </c>
      <c r="T128" s="236">
        <f>S128*H128</f>
        <v>0</v>
      </c>
      <c r="U128" s="37"/>
      <c r="V128" s="37"/>
      <c r="W128" s="37"/>
      <c r="X128" s="37"/>
      <c r="Y128" s="37"/>
      <c r="Z128" s="37"/>
      <c r="AA128" s="37"/>
      <c r="AB128" s="37"/>
      <c r="AC128" s="37"/>
      <c r="AD128" s="37"/>
      <c r="AE128" s="37"/>
      <c r="AR128" s="237" t="s">
        <v>189</v>
      </c>
      <c r="AT128" s="237" t="s">
        <v>185</v>
      </c>
      <c r="AU128" s="237" t="s">
        <v>86</v>
      </c>
      <c r="AY128" s="16" t="s">
        <v>183</v>
      </c>
      <c r="BE128" s="238">
        <f>IF(N128="základní",J128,0)</f>
        <v>0</v>
      </c>
      <c r="BF128" s="238">
        <f>IF(N128="snížená",J128,0)</f>
        <v>0</v>
      </c>
      <c r="BG128" s="238">
        <f>IF(N128="zákl. přenesená",J128,0)</f>
        <v>0</v>
      </c>
      <c r="BH128" s="238">
        <f>IF(N128="sníž. přenesená",J128,0)</f>
        <v>0</v>
      </c>
      <c r="BI128" s="238">
        <f>IF(N128="nulová",J128,0)</f>
        <v>0</v>
      </c>
      <c r="BJ128" s="16" t="s">
        <v>84</v>
      </c>
      <c r="BK128" s="238">
        <f>ROUND(I128*H128,2)</f>
        <v>0</v>
      </c>
      <c r="BL128" s="16" t="s">
        <v>189</v>
      </c>
      <c r="BM128" s="237" t="s">
        <v>442</v>
      </c>
    </row>
    <row r="129" spans="1:47" s="2" customFormat="1" ht="12">
      <c r="A129" s="37"/>
      <c r="B129" s="38"/>
      <c r="C129" s="39"/>
      <c r="D129" s="239" t="s">
        <v>191</v>
      </c>
      <c r="E129" s="39"/>
      <c r="F129" s="240" t="s">
        <v>214</v>
      </c>
      <c r="G129" s="39"/>
      <c r="H129" s="39"/>
      <c r="I129" s="241"/>
      <c r="J129" s="39"/>
      <c r="K129" s="39"/>
      <c r="L129" s="43"/>
      <c r="M129" s="242"/>
      <c r="N129" s="243"/>
      <c r="O129" s="90"/>
      <c r="P129" s="90"/>
      <c r="Q129" s="90"/>
      <c r="R129" s="90"/>
      <c r="S129" s="90"/>
      <c r="T129" s="91"/>
      <c r="U129" s="37"/>
      <c r="V129" s="37"/>
      <c r="W129" s="37"/>
      <c r="X129" s="37"/>
      <c r="Y129" s="37"/>
      <c r="Z129" s="37"/>
      <c r="AA129" s="37"/>
      <c r="AB129" s="37"/>
      <c r="AC129" s="37"/>
      <c r="AD129" s="37"/>
      <c r="AE129" s="37"/>
      <c r="AT129" s="16" t="s">
        <v>191</v>
      </c>
      <c r="AU129" s="16" t="s">
        <v>86</v>
      </c>
    </row>
    <row r="130" spans="1:47" s="2" customFormat="1" ht="12">
      <c r="A130" s="37"/>
      <c r="B130" s="38"/>
      <c r="C130" s="39"/>
      <c r="D130" s="244" t="s">
        <v>193</v>
      </c>
      <c r="E130" s="39"/>
      <c r="F130" s="245" t="s">
        <v>215</v>
      </c>
      <c r="G130" s="39"/>
      <c r="H130" s="39"/>
      <c r="I130" s="241"/>
      <c r="J130" s="39"/>
      <c r="K130" s="39"/>
      <c r="L130" s="43"/>
      <c r="M130" s="242"/>
      <c r="N130" s="243"/>
      <c r="O130" s="90"/>
      <c r="P130" s="90"/>
      <c r="Q130" s="90"/>
      <c r="R130" s="90"/>
      <c r="S130" s="90"/>
      <c r="T130" s="91"/>
      <c r="U130" s="37"/>
      <c r="V130" s="37"/>
      <c r="W130" s="37"/>
      <c r="X130" s="37"/>
      <c r="Y130" s="37"/>
      <c r="Z130" s="37"/>
      <c r="AA130" s="37"/>
      <c r="AB130" s="37"/>
      <c r="AC130" s="37"/>
      <c r="AD130" s="37"/>
      <c r="AE130" s="37"/>
      <c r="AT130" s="16" t="s">
        <v>193</v>
      </c>
      <c r="AU130" s="16" t="s">
        <v>86</v>
      </c>
    </row>
    <row r="131" spans="1:47" s="2" customFormat="1" ht="12">
      <c r="A131" s="37"/>
      <c r="B131" s="38"/>
      <c r="C131" s="39"/>
      <c r="D131" s="239" t="s">
        <v>195</v>
      </c>
      <c r="E131" s="39"/>
      <c r="F131" s="246" t="s">
        <v>216</v>
      </c>
      <c r="G131" s="39"/>
      <c r="H131" s="39"/>
      <c r="I131" s="241"/>
      <c r="J131" s="39"/>
      <c r="K131" s="39"/>
      <c r="L131" s="43"/>
      <c r="M131" s="242"/>
      <c r="N131" s="243"/>
      <c r="O131" s="90"/>
      <c r="P131" s="90"/>
      <c r="Q131" s="90"/>
      <c r="R131" s="90"/>
      <c r="S131" s="90"/>
      <c r="T131" s="91"/>
      <c r="U131" s="37"/>
      <c r="V131" s="37"/>
      <c r="W131" s="37"/>
      <c r="X131" s="37"/>
      <c r="Y131" s="37"/>
      <c r="Z131" s="37"/>
      <c r="AA131" s="37"/>
      <c r="AB131" s="37"/>
      <c r="AC131" s="37"/>
      <c r="AD131" s="37"/>
      <c r="AE131" s="37"/>
      <c r="AT131" s="16" t="s">
        <v>195</v>
      </c>
      <c r="AU131" s="16" t="s">
        <v>86</v>
      </c>
    </row>
    <row r="132" spans="1:51" s="13" customFormat="1" ht="12">
      <c r="A132" s="13"/>
      <c r="B132" s="247"/>
      <c r="C132" s="248"/>
      <c r="D132" s="239" t="s">
        <v>197</v>
      </c>
      <c r="E132" s="249" t="s">
        <v>1</v>
      </c>
      <c r="F132" s="250" t="s">
        <v>443</v>
      </c>
      <c r="G132" s="248"/>
      <c r="H132" s="251">
        <v>1587.74</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197</v>
      </c>
      <c r="AU132" s="257" t="s">
        <v>86</v>
      </c>
      <c r="AV132" s="13" t="s">
        <v>86</v>
      </c>
      <c r="AW132" s="13" t="s">
        <v>32</v>
      </c>
      <c r="AX132" s="13" t="s">
        <v>76</v>
      </c>
      <c r="AY132" s="257" t="s">
        <v>183</v>
      </c>
    </row>
    <row r="133" spans="1:51" s="13" customFormat="1" ht="12">
      <c r="A133" s="13"/>
      <c r="B133" s="247"/>
      <c r="C133" s="248"/>
      <c r="D133" s="239" t="s">
        <v>197</v>
      </c>
      <c r="E133" s="249" t="s">
        <v>1</v>
      </c>
      <c r="F133" s="250" t="s">
        <v>415</v>
      </c>
      <c r="G133" s="248"/>
      <c r="H133" s="251">
        <v>-760</v>
      </c>
      <c r="I133" s="252"/>
      <c r="J133" s="248"/>
      <c r="K133" s="248"/>
      <c r="L133" s="253"/>
      <c r="M133" s="254"/>
      <c r="N133" s="255"/>
      <c r="O133" s="255"/>
      <c r="P133" s="255"/>
      <c r="Q133" s="255"/>
      <c r="R133" s="255"/>
      <c r="S133" s="255"/>
      <c r="T133" s="256"/>
      <c r="U133" s="13"/>
      <c r="V133" s="13"/>
      <c r="W133" s="13"/>
      <c r="X133" s="13"/>
      <c r="Y133" s="13"/>
      <c r="Z133" s="13"/>
      <c r="AA133" s="13"/>
      <c r="AB133" s="13"/>
      <c r="AC133" s="13"/>
      <c r="AD133" s="13"/>
      <c r="AE133" s="13"/>
      <c r="AT133" s="257" t="s">
        <v>197</v>
      </c>
      <c r="AU133" s="257" t="s">
        <v>86</v>
      </c>
      <c r="AV133" s="13" t="s">
        <v>86</v>
      </c>
      <c r="AW133" s="13" t="s">
        <v>32</v>
      </c>
      <c r="AX133" s="13" t="s">
        <v>76</v>
      </c>
      <c r="AY133" s="257" t="s">
        <v>183</v>
      </c>
    </row>
    <row r="134" spans="1:51" s="14" customFormat="1" ht="12">
      <c r="A134" s="14"/>
      <c r="B134" s="258"/>
      <c r="C134" s="259"/>
      <c r="D134" s="239" t="s">
        <v>197</v>
      </c>
      <c r="E134" s="260" t="s">
        <v>124</v>
      </c>
      <c r="F134" s="261" t="s">
        <v>202</v>
      </c>
      <c r="G134" s="259"/>
      <c r="H134" s="262">
        <v>827.74</v>
      </c>
      <c r="I134" s="263"/>
      <c r="J134" s="259"/>
      <c r="K134" s="259"/>
      <c r="L134" s="264"/>
      <c r="M134" s="265"/>
      <c r="N134" s="266"/>
      <c r="O134" s="266"/>
      <c r="P134" s="266"/>
      <c r="Q134" s="266"/>
      <c r="R134" s="266"/>
      <c r="S134" s="266"/>
      <c r="T134" s="267"/>
      <c r="U134" s="14"/>
      <c r="V134" s="14"/>
      <c r="W134" s="14"/>
      <c r="X134" s="14"/>
      <c r="Y134" s="14"/>
      <c r="Z134" s="14"/>
      <c r="AA134" s="14"/>
      <c r="AB134" s="14"/>
      <c r="AC134" s="14"/>
      <c r="AD134" s="14"/>
      <c r="AE134" s="14"/>
      <c r="AT134" s="268" t="s">
        <v>197</v>
      </c>
      <c r="AU134" s="268" t="s">
        <v>86</v>
      </c>
      <c r="AV134" s="14" t="s">
        <v>189</v>
      </c>
      <c r="AW134" s="14" t="s">
        <v>32</v>
      </c>
      <c r="AX134" s="14" t="s">
        <v>84</v>
      </c>
      <c r="AY134" s="268" t="s">
        <v>183</v>
      </c>
    </row>
    <row r="135" spans="1:65" s="2" customFormat="1" ht="37.8" customHeight="1">
      <c r="A135" s="37"/>
      <c r="B135" s="38"/>
      <c r="C135" s="226" t="s">
        <v>210</v>
      </c>
      <c r="D135" s="226" t="s">
        <v>185</v>
      </c>
      <c r="E135" s="227" t="s">
        <v>228</v>
      </c>
      <c r="F135" s="228" t="s">
        <v>229</v>
      </c>
      <c r="G135" s="229" t="s">
        <v>126</v>
      </c>
      <c r="H135" s="230">
        <v>827.74</v>
      </c>
      <c r="I135" s="231"/>
      <c r="J135" s="232">
        <f>ROUND(I135*H135,2)</f>
        <v>0</v>
      </c>
      <c r="K135" s="228" t="s">
        <v>188</v>
      </c>
      <c r="L135" s="43"/>
      <c r="M135" s="233" t="s">
        <v>1</v>
      </c>
      <c r="N135" s="234" t="s">
        <v>41</v>
      </c>
      <c r="O135" s="90"/>
      <c r="P135" s="235">
        <f>O135*H135</f>
        <v>0</v>
      </c>
      <c r="Q135" s="235">
        <v>0</v>
      </c>
      <c r="R135" s="235">
        <f>Q135*H135</f>
        <v>0</v>
      </c>
      <c r="S135" s="235">
        <v>0</v>
      </c>
      <c r="T135" s="236">
        <f>S135*H135</f>
        <v>0</v>
      </c>
      <c r="U135" s="37"/>
      <c r="V135" s="37"/>
      <c r="W135" s="37"/>
      <c r="X135" s="37"/>
      <c r="Y135" s="37"/>
      <c r="Z135" s="37"/>
      <c r="AA135" s="37"/>
      <c r="AB135" s="37"/>
      <c r="AC135" s="37"/>
      <c r="AD135" s="37"/>
      <c r="AE135" s="37"/>
      <c r="AR135" s="237" t="s">
        <v>189</v>
      </c>
      <c r="AT135" s="237" t="s">
        <v>185</v>
      </c>
      <c r="AU135" s="237" t="s">
        <v>86</v>
      </c>
      <c r="AY135" s="16" t="s">
        <v>183</v>
      </c>
      <c r="BE135" s="238">
        <f>IF(N135="základní",J135,0)</f>
        <v>0</v>
      </c>
      <c r="BF135" s="238">
        <f>IF(N135="snížená",J135,0)</f>
        <v>0</v>
      </c>
      <c r="BG135" s="238">
        <f>IF(N135="zákl. přenesená",J135,0)</f>
        <v>0</v>
      </c>
      <c r="BH135" s="238">
        <f>IF(N135="sníž. přenesená",J135,0)</f>
        <v>0</v>
      </c>
      <c r="BI135" s="238">
        <f>IF(N135="nulová",J135,0)</f>
        <v>0</v>
      </c>
      <c r="BJ135" s="16" t="s">
        <v>84</v>
      </c>
      <c r="BK135" s="238">
        <f>ROUND(I135*H135,2)</f>
        <v>0</v>
      </c>
      <c r="BL135" s="16" t="s">
        <v>189</v>
      </c>
      <c r="BM135" s="237" t="s">
        <v>444</v>
      </c>
    </row>
    <row r="136" spans="1:47" s="2" customFormat="1" ht="12">
      <c r="A136" s="37"/>
      <c r="B136" s="38"/>
      <c r="C136" s="39"/>
      <c r="D136" s="239" t="s">
        <v>191</v>
      </c>
      <c r="E136" s="39"/>
      <c r="F136" s="240" t="s">
        <v>231</v>
      </c>
      <c r="G136" s="39"/>
      <c r="H136" s="39"/>
      <c r="I136" s="241"/>
      <c r="J136" s="39"/>
      <c r="K136" s="39"/>
      <c r="L136" s="43"/>
      <c r="M136" s="242"/>
      <c r="N136" s="243"/>
      <c r="O136" s="90"/>
      <c r="P136" s="90"/>
      <c r="Q136" s="90"/>
      <c r="R136" s="90"/>
      <c r="S136" s="90"/>
      <c r="T136" s="91"/>
      <c r="U136" s="37"/>
      <c r="V136" s="37"/>
      <c r="W136" s="37"/>
      <c r="X136" s="37"/>
      <c r="Y136" s="37"/>
      <c r="Z136" s="37"/>
      <c r="AA136" s="37"/>
      <c r="AB136" s="37"/>
      <c r="AC136" s="37"/>
      <c r="AD136" s="37"/>
      <c r="AE136" s="37"/>
      <c r="AT136" s="16" t="s">
        <v>191</v>
      </c>
      <c r="AU136" s="16" t="s">
        <v>86</v>
      </c>
    </row>
    <row r="137" spans="1:47" s="2" customFormat="1" ht="12">
      <c r="A137" s="37"/>
      <c r="B137" s="38"/>
      <c r="C137" s="39"/>
      <c r="D137" s="244" t="s">
        <v>193</v>
      </c>
      <c r="E137" s="39"/>
      <c r="F137" s="245" t="s">
        <v>232</v>
      </c>
      <c r="G137" s="39"/>
      <c r="H137" s="39"/>
      <c r="I137" s="241"/>
      <c r="J137" s="39"/>
      <c r="K137" s="39"/>
      <c r="L137" s="43"/>
      <c r="M137" s="242"/>
      <c r="N137" s="243"/>
      <c r="O137" s="90"/>
      <c r="P137" s="90"/>
      <c r="Q137" s="90"/>
      <c r="R137" s="90"/>
      <c r="S137" s="90"/>
      <c r="T137" s="91"/>
      <c r="U137" s="37"/>
      <c r="V137" s="37"/>
      <c r="W137" s="37"/>
      <c r="X137" s="37"/>
      <c r="Y137" s="37"/>
      <c r="Z137" s="37"/>
      <c r="AA137" s="37"/>
      <c r="AB137" s="37"/>
      <c r="AC137" s="37"/>
      <c r="AD137" s="37"/>
      <c r="AE137" s="37"/>
      <c r="AT137" s="16" t="s">
        <v>193</v>
      </c>
      <c r="AU137" s="16" t="s">
        <v>86</v>
      </c>
    </row>
    <row r="138" spans="1:47" s="2" customFormat="1" ht="12">
      <c r="A138" s="37"/>
      <c r="B138" s="38"/>
      <c r="C138" s="39"/>
      <c r="D138" s="239" t="s">
        <v>195</v>
      </c>
      <c r="E138" s="39"/>
      <c r="F138" s="246" t="s">
        <v>233</v>
      </c>
      <c r="G138" s="39"/>
      <c r="H138" s="39"/>
      <c r="I138" s="241"/>
      <c r="J138" s="39"/>
      <c r="K138" s="39"/>
      <c r="L138" s="43"/>
      <c r="M138" s="242"/>
      <c r="N138" s="243"/>
      <c r="O138" s="90"/>
      <c r="P138" s="90"/>
      <c r="Q138" s="90"/>
      <c r="R138" s="90"/>
      <c r="S138" s="90"/>
      <c r="T138" s="91"/>
      <c r="U138" s="37"/>
      <c r="V138" s="37"/>
      <c r="W138" s="37"/>
      <c r="X138" s="37"/>
      <c r="Y138" s="37"/>
      <c r="Z138" s="37"/>
      <c r="AA138" s="37"/>
      <c r="AB138" s="37"/>
      <c r="AC138" s="37"/>
      <c r="AD138" s="37"/>
      <c r="AE138" s="37"/>
      <c r="AT138" s="16" t="s">
        <v>195</v>
      </c>
      <c r="AU138" s="16" t="s">
        <v>86</v>
      </c>
    </row>
    <row r="139" spans="1:51" s="13" customFormat="1" ht="12">
      <c r="A139" s="13"/>
      <c r="B139" s="247"/>
      <c r="C139" s="248"/>
      <c r="D139" s="239" t="s">
        <v>197</v>
      </c>
      <c r="E139" s="249" t="s">
        <v>1</v>
      </c>
      <c r="F139" s="250" t="s">
        <v>419</v>
      </c>
      <c r="G139" s="248"/>
      <c r="H139" s="251">
        <v>827.74</v>
      </c>
      <c r="I139" s="252"/>
      <c r="J139" s="248"/>
      <c r="K139" s="248"/>
      <c r="L139" s="253"/>
      <c r="M139" s="254"/>
      <c r="N139" s="255"/>
      <c r="O139" s="255"/>
      <c r="P139" s="255"/>
      <c r="Q139" s="255"/>
      <c r="R139" s="255"/>
      <c r="S139" s="255"/>
      <c r="T139" s="256"/>
      <c r="U139" s="13"/>
      <c r="V139" s="13"/>
      <c r="W139" s="13"/>
      <c r="X139" s="13"/>
      <c r="Y139" s="13"/>
      <c r="Z139" s="13"/>
      <c r="AA139" s="13"/>
      <c r="AB139" s="13"/>
      <c r="AC139" s="13"/>
      <c r="AD139" s="13"/>
      <c r="AE139" s="13"/>
      <c r="AT139" s="257" t="s">
        <v>197</v>
      </c>
      <c r="AU139" s="257" t="s">
        <v>86</v>
      </c>
      <c r="AV139" s="13" t="s">
        <v>86</v>
      </c>
      <c r="AW139" s="13" t="s">
        <v>32</v>
      </c>
      <c r="AX139" s="13" t="s">
        <v>84</v>
      </c>
      <c r="AY139" s="257" t="s">
        <v>183</v>
      </c>
    </row>
    <row r="140" spans="1:65" s="2" customFormat="1" ht="24.15" customHeight="1">
      <c r="A140" s="37"/>
      <c r="B140" s="38"/>
      <c r="C140" s="226" t="s">
        <v>189</v>
      </c>
      <c r="D140" s="226" t="s">
        <v>185</v>
      </c>
      <c r="E140" s="227" t="s">
        <v>236</v>
      </c>
      <c r="F140" s="228" t="s">
        <v>237</v>
      </c>
      <c r="G140" s="229" t="s">
        <v>126</v>
      </c>
      <c r="H140" s="230">
        <v>760</v>
      </c>
      <c r="I140" s="231"/>
      <c r="J140" s="232">
        <f>ROUND(I140*H140,2)</f>
        <v>0</v>
      </c>
      <c r="K140" s="228" t="s">
        <v>188</v>
      </c>
      <c r="L140" s="43"/>
      <c r="M140" s="233" t="s">
        <v>1</v>
      </c>
      <c r="N140" s="234" t="s">
        <v>41</v>
      </c>
      <c r="O140" s="90"/>
      <c r="P140" s="235">
        <f>O140*H140</f>
        <v>0</v>
      </c>
      <c r="Q140" s="235">
        <v>0</v>
      </c>
      <c r="R140" s="235">
        <f>Q140*H140</f>
        <v>0</v>
      </c>
      <c r="S140" s="235">
        <v>0</v>
      </c>
      <c r="T140" s="236">
        <f>S140*H140</f>
        <v>0</v>
      </c>
      <c r="U140" s="37"/>
      <c r="V140" s="37"/>
      <c r="W140" s="37"/>
      <c r="X140" s="37"/>
      <c r="Y140" s="37"/>
      <c r="Z140" s="37"/>
      <c r="AA140" s="37"/>
      <c r="AB140" s="37"/>
      <c r="AC140" s="37"/>
      <c r="AD140" s="37"/>
      <c r="AE140" s="37"/>
      <c r="AR140" s="237" t="s">
        <v>189</v>
      </c>
      <c r="AT140" s="237" t="s">
        <v>185</v>
      </c>
      <c r="AU140" s="237" t="s">
        <v>86</v>
      </c>
      <c r="AY140" s="16" t="s">
        <v>183</v>
      </c>
      <c r="BE140" s="238">
        <f>IF(N140="základní",J140,0)</f>
        <v>0</v>
      </c>
      <c r="BF140" s="238">
        <f>IF(N140="snížená",J140,0)</f>
        <v>0</v>
      </c>
      <c r="BG140" s="238">
        <f>IF(N140="zákl. přenesená",J140,0)</f>
        <v>0</v>
      </c>
      <c r="BH140" s="238">
        <f>IF(N140="sníž. přenesená",J140,0)</f>
        <v>0</v>
      </c>
      <c r="BI140" s="238">
        <f>IF(N140="nulová",J140,0)</f>
        <v>0</v>
      </c>
      <c r="BJ140" s="16" t="s">
        <v>84</v>
      </c>
      <c r="BK140" s="238">
        <f>ROUND(I140*H140,2)</f>
        <v>0</v>
      </c>
      <c r="BL140" s="16" t="s">
        <v>189</v>
      </c>
      <c r="BM140" s="237" t="s">
        <v>445</v>
      </c>
    </row>
    <row r="141" spans="1:47" s="2" customFormat="1" ht="12">
      <c r="A141" s="37"/>
      <c r="B141" s="38"/>
      <c r="C141" s="39"/>
      <c r="D141" s="239" t="s">
        <v>191</v>
      </c>
      <c r="E141" s="39"/>
      <c r="F141" s="240" t="s">
        <v>239</v>
      </c>
      <c r="G141" s="39"/>
      <c r="H141" s="39"/>
      <c r="I141" s="241"/>
      <c r="J141" s="39"/>
      <c r="K141" s="39"/>
      <c r="L141" s="43"/>
      <c r="M141" s="242"/>
      <c r="N141" s="243"/>
      <c r="O141" s="90"/>
      <c r="P141" s="90"/>
      <c r="Q141" s="90"/>
      <c r="R141" s="90"/>
      <c r="S141" s="90"/>
      <c r="T141" s="91"/>
      <c r="U141" s="37"/>
      <c r="V141" s="37"/>
      <c r="W141" s="37"/>
      <c r="X141" s="37"/>
      <c r="Y141" s="37"/>
      <c r="Z141" s="37"/>
      <c r="AA141" s="37"/>
      <c r="AB141" s="37"/>
      <c r="AC141" s="37"/>
      <c r="AD141" s="37"/>
      <c r="AE141" s="37"/>
      <c r="AT141" s="16" t="s">
        <v>191</v>
      </c>
      <c r="AU141" s="16" t="s">
        <v>86</v>
      </c>
    </row>
    <row r="142" spans="1:47" s="2" customFormat="1" ht="12">
      <c r="A142" s="37"/>
      <c r="B142" s="38"/>
      <c r="C142" s="39"/>
      <c r="D142" s="244" t="s">
        <v>193</v>
      </c>
      <c r="E142" s="39"/>
      <c r="F142" s="245" t="s">
        <v>240</v>
      </c>
      <c r="G142" s="39"/>
      <c r="H142" s="39"/>
      <c r="I142" s="241"/>
      <c r="J142" s="39"/>
      <c r="K142" s="39"/>
      <c r="L142" s="43"/>
      <c r="M142" s="242"/>
      <c r="N142" s="243"/>
      <c r="O142" s="90"/>
      <c r="P142" s="90"/>
      <c r="Q142" s="90"/>
      <c r="R142" s="90"/>
      <c r="S142" s="90"/>
      <c r="T142" s="91"/>
      <c r="U142" s="37"/>
      <c r="V142" s="37"/>
      <c r="W142" s="37"/>
      <c r="X142" s="37"/>
      <c r="Y142" s="37"/>
      <c r="Z142" s="37"/>
      <c r="AA142" s="37"/>
      <c r="AB142" s="37"/>
      <c r="AC142" s="37"/>
      <c r="AD142" s="37"/>
      <c r="AE142" s="37"/>
      <c r="AT142" s="16" t="s">
        <v>193</v>
      </c>
      <c r="AU142" s="16" t="s">
        <v>86</v>
      </c>
    </row>
    <row r="143" spans="1:47" s="2" customFormat="1" ht="12">
      <c r="A143" s="37"/>
      <c r="B143" s="38"/>
      <c r="C143" s="39"/>
      <c r="D143" s="239" t="s">
        <v>195</v>
      </c>
      <c r="E143" s="39"/>
      <c r="F143" s="246" t="s">
        <v>241</v>
      </c>
      <c r="G143" s="39"/>
      <c r="H143" s="39"/>
      <c r="I143" s="241"/>
      <c r="J143" s="39"/>
      <c r="K143" s="39"/>
      <c r="L143" s="43"/>
      <c r="M143" s="242"/>
      <c r="N143" s="243"/>
      <c r="O143" s="90"/>
      <c r="P143" s="90"/>
      <c r="Q143" s="90"/>
      <c r="R143" s="90"/>
      <c r="S143" s="90"/>
      <c r="T143" s="91"/>
      <c r="U143" s="37"/>
      <c r="V143" s="37"/>
      <c r="W143" s="37"/>
      <c r="X143" s="37"/>
      <c r="Y143" s="37"/>
      <c r="Z143" s="37"/>
      <c r="AA143" s="37"/>
      <c r="AB143" s="37"/>
      <c r="AC143" s="37"/>
      <c r="AD143" s="37"/>
      <c r="AE143" s="37"/>
      <c r="AT143" s="16" t="s">
        <v>195</v>
      </c>
      <c r="AU143" s="16" t="s">
        <v>86</v>
      </c>
    </row>
    <row r="144" spans="1:51" s="13" customFormat="1" ht="12">
      <c r="A144" s="13"/>
      <c r="B144" s="247"/>
      <c r="C144" s="248"/>
      <c r="D144" s="239" t="s">
        <v>197</v>
      </c>
      <c r="E144" s="249" t="s">
        <v>1</v>
      </c>
      <c r="F144" s="250" t="s">
        <v>417</v>
      </c>
      <c r="G144" s="248"/>
      <c r="H144" s="251">
        <v>760</v>
      </c>
      <c r="I144" s="252"/>
      <c r="J144" s="248"/>
      <c r="K144" s="248"/>
      <c r="L144" s="253"/>
      <c r="M144" s="254"/>
      <c r="N144" s="255"/>
      <c r="O144" s="255"/>
      <c r="P144" s="255"/>
      <c r="Q144" s="255"/>
      <c r="R144" s="255"/>
      <c r="S144" s="255"/>
      <c r="T144" s="256"/>
      <c r="U144" s="13"/>
      <c r="V144" s="13"/>
      <c r="W144" s="13"/>
      <c r="X144" s="13"/>
      <c r="Y144" s="13"/>
      <c r="Z144" s="13"/>
      <c r="AA144" s="13"/>
      <c r="AB144" s="13"/>
      <c r="AC144" s="13"/>
      <c r="AD144" s="13"/>
      <c r="AE144" s="13"/>
      <c r="AT144" s="257" t="s">
        <v>197</v>
      </c>
      <c r="AU144" s="257" t="s">
        <v>86</v>
      </c>
      <c r="AV144" s="13" t="s">
        <v>86</v>
      </c>
      <c r="AW144" s="13" t="s">
        <v>32</v>
      </c>
      <c r="AX144" s="13" t="s">
        <v>76</v>
      </c>
      <c r="AY144" s="257" t="s">
        <v>183</v>
      </c>
    </row>
    <row r="145" spans="1:51" s="14" customFormat="1" ht="12">
      <c r="A145" s="14"/>
      <c r="B145" s="258"/>
      <c r="C145" s="259"/>
      <c r="D145" s="239" t="s">
        <v>197</v>
      </c>
      <c r="E145" s="260" t="s">
        <v>1</v>
      </c>
      <c r="F145" s="261" t="s">
        <v>202</v>
      </c>
      <c r="G145" s="259"/>
      <c r="H145" s="262">
        <v>760</v>
      </c>
      <c r="I145" s="263"/>
      <c r="J145" s="259"/>
      <c r="K145" s="259"/>
      <c r="L145" s="264"/>
      <c r="M145" s="265"/>
      <c r="N145" s="266"/>
      <c r="O145" s="266"/>
      <c r="P145" s="266"/>
      <c r="Q145" s="266"/>
      <c r="R145" s="266"/>
      <c r="S145" s="266"/>
      <c r="T145" s="267"/>
      <c r="U145" s="14"/>
      <c r="V145" s="14"/>
      <c r="W145" s="14"/>
      <c r="X145" s="14"/>
      <c r="Y145" s="14"/>
      <c r="Z145" s="14"/>
      <c r="AA145" s="14"/>
      <c r="AB145" s="14"/>
      <c r="AC145" s="14"/>
      <c r="AD145" s="14"/>
      <c r="AE145" s="14"/>
      <c r="AT145" s="268" t="s">
        <v>197</v>
      </c>
      <c r="AU145" s="268" t="s">
        <v>86</v>
      </c>
      <c r="AV145" s="14" t="s">
        <v>189</v>
      </c>
      <c r="AW145" s="14" t="s">
        <v>32</v>
      </c>
      <c r="AX145" s="14" t="s">
        <v>84</v>
      </c>
      <c r="AY145" s="268" t="s">
        <v>183</v>
      </c>
    </row>
    <row r="146" spans="1:65" s="2" customFormat="1" ht="24.15" customHeight="1">
      <c r="A146" s="37"/>
      <c r="B146" s="38"/>
      <c r="C146" s="226" t="s">
        <v>227</v>
      </c>
      <c r="D146" s="226" t="s">
        <v>185</v>
      </c>
      <c r="E146" s="227" t="s">
        <v>282</v>
      </c>
      <c r="F146" s="228" t="s">
        <v>283</v>
      </c>
      <c r="G146" s="229" t="s">
        <v>137</v>
      </c>
      <c r="H146" s="230">
        <v>7600</v>
      </c>
      <c r="I146" s="231"/>
      <c r="J146" s="232">
        <f>ROUND(I146*H146,2)</f>
        <v>0</v>
      </c>
      <c r="K146" s="228" t="s">
        <v>188</v>
      </c>
      <c r="L146" s="43"/>
      <c r="M146" s="233" t="s">
        <v>1</v>
      </c>
      <c r="N146" s="234" t="s">
        <v>41</v>
      </c>
      <c r="O146" s="90"/>
      <c r="P146" s="235">
        <f>O146*H146</f>
        <v>0</v>
      </c>
      <c r="Q146" s="235">
        <v>0</v>
      </c>
      <c r="R146" s="235">
        <f>Q146*H146</f>
        <v>0</v>
      </c>
      <c r="S146" s="235">
        <v>0</v>
      </c>
      <c r="T146" s="236">
        <f>S146*H146</f>
        <v>0</v>
      </c>
      <c r="U146" s="37"/>
      <c r="V146" s="37"/>
      <c r="W146" s="37"/>
      <c r="X146" s="37"/>
      <c r="Y146" s="37"/>
      <c r="Z146" s="37"/>
      <c r="AA146" s="37"/>
      <c r="AB146" s="37"/>
      <c r="AC146" s="37"/>
      <c r="AD146" s="37"/>
      <c r="AE146" s="37"/>
      <c r="AR146" s="237" t="s">
        <v>189</v>
      </c>
      <c r="AT146" s="237" t="s">
        <v>185</v>
      </c>
      <c r="AU146" s="237" t="s">
        <v>86</v>
      </c>
      <c r="AY146" s="16" t="s">
        <v>183</v>
      </c>
      <c r="BE146" s="238">
        <f>IF(N146="základní",J146,0)</f>
        <v>0</v>
      </c>
      <c r="BF146" s="238">
        <f>IF(N146="snížená",J146,0)</f>
        <v>0</v>
      </c>
      <c r="BG146" s="238">
        <f>IF(N146="zákl. přenesená",J146,0)</f>
        <v>0</v>
      </c>
      <c r="BH146" s="238">
        <f>IF(N146="sníž. přenesená",J146,0)</f>
        <v>0</v>
      </c>
      <c r="BI146" s="238">
        <f>IF(N146="nulová",J146,0)</f>
        <v>0</v>
      </c>
      <c r="BJ146" s="16" t="s">
        <v>84</v>
      </c>
      <c r="BK146" s="238">
        <f>ROUND(I146*H146,2)</f>
        <v>0</v>
      </c>
      <c r="BL146" s="16" t="s">
        <v>189</v>
      </c>
      <c r="BM146" s="237" t="s">
        <v>446</v>
      </c>
    </row>
    <row r="147" spans="1:47" s="2" customFormat="1" ht="12">
      <c r="A147" s="37"/>
      <c r="B147" s="38"/>
      <c r="C147" s="39"/>
      <c r="D147" s="239" t="s">
        <v>191</v>
      </c>
      <c r="E147" s="39"/>
      <c r="F147" s="240" t="s">
        <v>285</v>
      </c>
      <c r="G147" s="39"/>
      <c r="H147" s="39"/>
      <c r="I147" s="241"/>
      <c r="J147" s="39"/>
      <c r="K147" s="39"/>
      <c r="L147" s="43"/>
      <c r="M147" s="242"/>
      <c r="N147" s="243"/>
      <c r="O147" s="90"/>
      <c r="P147" s="90"/>
      <c r="Q147" s="90"/>
      <c r="R147" s="90"/>
      <c r="S147" s="90"/>
      <c r="T147" s="91"/>
      <c r="U147" s="37"/>
      <c r="V147" s="37"/>
      <c r="W147" s="37"/>
      <c r="X147" s="37"/>
      <c r="Y147" s="37"/>
      <c r="Z147" s="37"/>
      <c r="AA147" s="37"/>
      <c r="AB147" s="37"/>
      <c r="AC147" s="37"/>
      <c r="AD147" s="37"/>
      <c r="AE147" s="37"/>
      <c r="AT147" s="16" t="s">
        <v>191</v>
      </c>
      <c r="AU147" s="16" t="s">
        <v>86</v>
      </c>
    </row>
    <row r="148" spans="1:47" s="2" customFormat="1" ht="12">
      <c r="A148" s="37"/>
      <c r="B148" s="38"/>
      <c r="C148" s="39"/>
      <c r="D148" s="244" t="s">
        <v>193</v>
      </c>
      <c r="E148" s="39"/>
      <c r="F148" s="245" t="s">
        <v>286</v>
      </c>
      <c r="G148" s="39"/>
      <c r="H148" s="39"/>
      <c r="I148" s="241"/>
      <c r="J148" s="39"/>
      <c r="K148" s="39"/>
      <c r="L148" s="43"/>
      <c r="M148" s="242"/>
      <c r="N148" s="243"/>
      <c r="O148" s="90"/>
      <c r="P148" s="90"/>
      <c r="Q148" s="90"/>
      <c r="R148" s="90"/>
      <c r="S148" s="90"/>
      <c r="T148" s="91"/>
      <c r="U148" s="37"/>
      <c r="V148" s="37"/>
      <c r="W148" s="37"/>
      <c r="X148" s="37"/>
      <c r="Y148" s="37"/>
      <c r="Z148" s="37"/>
      <c r="AA148" s="37"/>
      <c r="AB148" s="37"/>
      <c r="AC148" s="37"/>
      <c r="AD148" s="37"/>
      <c r="AE148" s="37"/>
      <c r="AT148" s="16" t="s">
        <v>193</v>
      </c>
      <c r="AU148" s="16" t="s">
        <v>86</v>
      </c>
    </row>
    <row r="149" spans="1:51" s="13" customFormat="1" ht="12">
      <c r="A149" s="13"/>
      <c r="B149" s="247"/>
      <c r="C149" s="248"/>
      <c r="D149" s="239" t="s">
        <v>197</v>
      </c>
      <c r="E149" s="249" t="s">
        <v>1</v>
      </c>
      <c r="F149" s="250" t="s">
        <v>421</v>
      </c>
      <c r="G149" s="248"/>
      <c r="H149" s="251">
        <v>7600</v>
      </c>
      <c r="I149" s="252"/>
      <c r="J149" s="248"/>
      <c r="K149" s="248"/>
      <c r="L149" s="253"/>
      <c r="M149" s="254"/>
      <c r="N149" s="255"/>
      <c r="O149" s="255"/>
      <c r="P149" s="255"/>
      <c r="Q149" s="255"/>
      <c r="R149" s="255"/>
      <c r="S149" s="255"/>
      <c r="T149" s="256"/>
      <c r="U149" s="13"/>
      <c r="V149" s="13"/>
      <c r="W149" s="13"/>
      <c r="X149" s="13"/>
      <c r="Y149" s="13"/>
      <c r="Z149" s="13"/>
      <c r="AA149" s="13"/>
      <c r="AB149" s="13"/>
      <c r="AC149" s="13"/>
      <c r="AD149" s="13"/>
      <c r="AE149" s="13"/>
      <c r="AT149" s="257" t="s">
        <v>197</v>
      </c>
      <c r="AU149" s="257" t="s">
        <v>86</v>
      </c>
      <c r="AV149" s="13" t="s">
        <v>86</v>
      </c>
      <c r="AW149" s="13" t="s">
        <v>32</v>
      </c>
      <c r="AX149" s="13" t="s">
        <v>84</v>
      </c>
      <c r="AY149" s="257" t="s">
        <v>183</v>
      </c>
    </row>
    <row r="150" spans="1:65" s="2" customFormat="1" ht="24.15" customHeight="1">
      <c r="A150" s="37"/>
      <c r="B150" s="38"/>
      <c r="C150" s="226" t="s">
        <v>235</v>
      </c>
      <c r="D150" s="226" t="s">
        <v>185</v>
      </c>
      <c r="E150" s="227" t="s">
        <v>297</v>
      </c>
      <c r="F150" s="228" t="s">
        <v>298</v>
      </c>
      <c r="G150" s="229" t="s">
        <v>137</v>
      </c>
      <c r="H150" s="230">
        <v>950</v>
      </c>
      <c r="I150" s="231"/>
      <c r="J150" s="232">
        <f>ROUND(I150*H150,2)</f>
        <v>0</v>
      </c>
      <c r="K150" s="228" t="s">
        <v>188</v>
      </c>
      <c r="L150" s="43"/>
      <c r="M150" s="233" t="s">
        <v>1</v>
      </c>
      <c r="N150" s="234" t="s">
        <v>41</v>
      </c>
      <c r="O150" s="90"/>
      <c r="P150" s="235">
        <f>O150*H150</f>
        <v>0</v>
      </c>
      <c r="Q150" s="235">
        <v>0</v>
      </c>
      <c r="R150" s="235">
        <f>Q150*H150</f>
        <v>0</v>
      </c>
      <c r="S150" s="235">
        <v>0</v>
      </c>
      <c r="T150" s="236">
        <f>S150*H150</f>
        <v>0</v>
      </c>
      <c r="U150" s="37"/>
      <c r="V150" s="37"/>
      <c r="W150" s="37"/>
      <c r="X150" s="37"/>
      <c r="Y150" s="37"/>
      <c r="Z150" s="37"/>
      <c r="AA150" s="37"/>
      <c r="AB150" s="37"/>
      <c r="AC150" s="37"/>
      <c r="AD150" s="37"/>
      <c r="AE150" s="37"/>
      <c r="AR150" s="237" t="s">
        <v>189</v>
      </c>
      <c r="AT150" s="237" t="s">
        <v>185</v>
      </c>
      <c r="AU150" s="237" t="s">
        <v>86</v>
      </c>
      <c r="AY150" s="16" t="s">
        <v>183</v>
      </c>
      <c r="BE150" s="238">
        <f>IF(N150="základní",J150,0)</f>
        <v>0</v>
      </c>
      <c r="BF150" s="238">
        <f>IF(N150="snížená",J150,0)</f>
        <v>0</v>
      </c>
      <c r="BG150" s="238">
        <f>IF(N150="zákl. přenesená",J150,0)</f>
        <v>0</v>
      </c>
      <c r="BH150" s="238">
        <f>IF(N150="sníž. přenesená",J150,0)</f>
        <v>0</v>
      </c>
      <c r="BI150" s="238">
        <f>IF(N150="nulová",J150,0)</f>
        <v>0</v>
      </c>
      <c r="BJ150" s="16" t="s">
        <v>84</v>
      </c>
      <c r="BK150" s="238">
        <f>ROUND(I150*H150,2)</f>
        <v>0</v>
      </c>
      <c r="BL150" s="16" t="s">
        <v>189</v>
      </c>
      <c r="BM150" s="237" t="s">
        <v>447</v>
      </c>
    </row>
    <row r="151" spans="1:47" s="2" customFormat="1" ht="12">
      <c r="A151" s="37"/>
      <c r="B151" s="38"/>
      <c r="C151" s="39"/>
      <c r="D151" s="239" t="s">
        <v>191</v>
      </c>
      <c r="E151" s="39"/>
      <c r="F151" s="240" t="s">
        <v>300</v>
      </c>
      <c r="G151" s="39"/>
      <c r="H151" s="39"/>
      <c r="I151" s="241"/>
      <c r="J151" s="39"/>
      <c r="K151" s="39"/>
      <c r="L151" s="43"/>
      <c r="M151" s="242"/>
      <c r="N151" s="243"/>
      <c r="O151" s="90"/>
      <c r="P151" s="90"/>
      <c r="Q151" s="90"/>
      <c r="R151" s="90"/>
      <c r="S151" s="90"/>
      <c r="T151" s="91"/>
      <c r="U151" s="37"/>
      <c r="V151" s="37"/>
      <c r="W151" s="37"/>
      <c r="X151" s="37"/>
      <c r="Y151" s="37"/>
      <c r="Z151" s="37"/>
      <c r="AA151" s="37"/>
      <c r="AB151" s="37"/>
      <c r="AC151" s="37"/>
      <c r="AD151" s="37"/>
      <c r="AE151" s="37"/>
      <c r="AT151" s="16" t="s">
        <v>191</v>
      </c>
      <c r="AU151" s="16" t="s">
        <v>86</v>
      </c>
    </row>
    <row r="152" spans="1:47" s="2" customFormat="1" ht="12">
      <c r="A152" s="37"/>
      <c r="B152" s="38"/>
      <c r="C152" s="39"/>
      <c r="D152" s="244" t="s">
        <v>193</v>
      </c>
      <c r="E152" s="39"/>
      <c r="F152" s="245" t="s">
        <v>301</v>
      </c>
      <c r="G152" s="39"/>
      <c r="H152" s="39"/>
      <c r="I152" s="241"/>
      <c r="J152" s="39"/>
      <c r="K152" s="39"/>
      <c r="L152" s="43"/>
      <c r="M152" s="242"/>
      <c r="N152" s="243"/>
      <c r="O152" s="90"/>
      <c r="P152" s="90"/>
      <c r="Q152" s="90"/>
      <c r="R152" s="90"/>
      <c r="S152" s="90"/>
      <c r="T152" s="91"/>
      <c r="U152" s="37"/>
      <c r="V152" s="37"/>
      <c r="W152" s="37"/>
      <c r="X152" s="37"/>
      <c r="Y152" s="37"/>
      <c r="Z152" s="37"/>
      <c r="AA152" s="37"/>
      <c r="AB152" s="37"/>
      <c r="AC152" s="37"/>
      <c r="AD152" s="37"/>
      <c r="AE152" s="37"/>
      <c r="AT152" s="16" t="s">
        <v>193</v>
      </c>
      <c r="AU152" s="16" t="s">
        <v>86</v>
      </c>
    </row>
    <row r="153" spans="1:47" s="2" customFormat="1" ht="12">
      <c r="A153" s="37"/>
      <c r="B153" s="38"/>
      <c r="C153" s="39"/>
      <c r="D153" s="239" t="s">
        <v>195</v>
      </c>
      <c r="E153" s="39"/>
      <c r="F153" s="246" t="s">
        <v>302</v>
      </c>
      <c r="G153" s="39"/>
      <c r="H153" s="39"/>
      <c r="I153" s="241"/>
      <c r="J153" s="39"/>
      <c r="K153" s="39"/>
      <c r="L153" s="43"/>
      <c r="M153" s="242"/>
      <c r="N153" s="243"/>
      <c r="O153" s="90"/>
      <c r="P153" s="90"/>
      <c r="Q153" s="90"/>
      <c r="R153" s="90"/>
      <c r="S153" s="90"/>
      <c r="T153" s="91"/>
      <c r="U153" s="37"/>
      <c r="V153" s="37"/>
      <c r="W153" s="37"/>
      <c r="X153" s="37"/>
      <c r="Y153" s="37"/>
      <c r="Z153" s="37"/>
      <c r="AA153" s="37"/>
      <c r="AB153" s="37"/>
      <c r="AC153" s="37"/>
      <c r="AD153" s="37"/>
      <c r="AE153" s="37"/>
      <c r="AT153" s="16" t="s">
        <v>195</v>
      </c>
      <c r="AU153" s="16" t="s">
        <v>86</v>
      </c>
    </row>
    <row r="154" spans="1:51" s="13" customFormat="1" ht="12">
      <c r="A154" s="13"/>
      <c r="B154" s="247"/>
      <c r="C154" s="248"/>
      <c r="D154" s="239" t="s">
        <v>197</v>
      </c>
      <c r="E154" s="249" t="s">
        <v>150</v>
      </c>
      <c r="F154" s="250" t="s">
        <v>448</v>
      </c>
      <c r="G154" s="248"/>
      <c r="H154" s="251">
        <v>950</v>
      </c>
      <c r="I154" s="252"/>
      <c r="J154" s="248"/>
      <c r="K154" s="248"/>
      <c r="L154" s="253"/>
      <c r="M154" s="254"/>
      <c r="N154" s="255"/>
      <c r="O154" s="255"/>
      <c r="P154" s="255"/>
      <c r="Q154" s="255"/>
      <c r="R154" s="255"/>
      <c r="S154" s="255"/>
      <c r="T154" s="256"/>
      <c r="U154" s="13"/>
      <c r="V154" s="13"/>
      <c r="W154" s="13"/>
      <c r="X154" s="13"/>
      <c r="Y154" s="13"/>
      <c r="Z154" s="13"/>
      <c r="AA154" s="13"/>
      <c r="AB154" s="13"/>
      <c r="AC154" s="13"/>
      <c r="AD154" s="13"/>
      <c r="AE154" s="13"/>
      <c r="AT154" s="257" t="s">
        <v>197</v>
      </c>
      <c r="AU154" s="257" t="s">
        <v>86</v>
      </c>
      <c r="AV154" s="13" t="s">
        <v>86</v>
      </c>
      <c r="AW154" s="13" t="s">
        <v>32</v>
      </c>
      <c r="AX154" s="13" t="s">
        <v>84</v>
      </c>
      <c r="AY154" s="257" t="s">
        <v>183</v>
      </c>
    </row>
    <row r="155" spans="1:65" s="2" customFormat="1" ht="16.5" customHeight="1">
      <c r="A155" s="37"/>
      <c r="B155" s="38"/>
      <c r="C155" s="269" t="s">
        <v>244</v>
      </c>
      <c r="D155" s="269" t="s">
        <v>304</v>
      </c>
      <c r="E155" s="270" t="s">
        <v>305</v>
      </c>
      <c r="F155" s="271" t="s">
        <v>306</v>
      </c>
      <c r="G155" s="272" t="s">
        <v>307</v>
      </c>
      <c r="H155" s="273">
        <v>9.5</v>
      </c>
      <c r="I155" s="274"/>
      <c r="J155" s="275">
        <f>ROUND(I155*H155,2)</f>
        <v>0</v>
      </c>
      <c r="K155" s="271" t="s">
        <v>1</v>
      </c>
      <c r="L155" s="276"/>
      <c r="M155" s="277" t="s">
        <v>1</v>
      </c>
      <c r="N155" s="278" t="s">
        <v>41</v>
      </c>
      <c r="O155" s="90"/>
      <c r="P155" s="235">
        <f>O155*H155</f>
        <v>0</v>
      </c>
      <c r="Q155" s="235">
        <v>0.001</v>
      </c>
      <c r="R155" s="235">
        <f>Q155*H155</f>
        <v>0.0095</v>
      </c>
      <c r="S155" s="235">
        <v>0</v>
      </c>
      <c r="T155" s="236">
        <f>S155*H155</f>
        <v>0</v>
      </c>
      <c r="U155" s="37"/>
      <c r="V155" s="37"/>
      <c r="W155" s="37"/>
      <c r="X155" s="37"/>
      <c r="Y155" s="37"/>
      <c r="Z155" s="37"/>
      <c r="AA155" s="37"/>
      <c r="AB155" s="37"/>
      <c r="AC155" s="37"/>
      <c r="AD155" s="37"/>
      <c r="AE155" s="37"/>
      <c r="AR155" s="237" t="s">
        <v>251</v>
      </c>
      <c r="AT155" s="237" t="s">
        <v>304</v>
      </c>
      <c r="AU155" s="237" t="s">
        <v>86</v>
      </c>
      <c r="AY155" s="16" t="s">
        <v>183</v>
      </c>
      <c r="BE155" s="238">
        <f>IF(N155="základní",J155,0)</f>
        <v>0</v>
      </c>
      <c r="BF155" s="238">
        <f>IF(N155="snížená",J155,0)</f>
        <v>0</v>
      </c>
      <c r="BG155" s="238">
        <f>IF(N155="zákl. přenesená",J155,0)</f>
        <v>0</v>
      </c>
      <c r="BH155" s="238">
        <f>IF(N155="sníž. přenesená",J155,0)</f>
        <v>0</v>
      </c>
      <c r="BI155" s="238">
        <f>IF(N155="nulová",J155,0)</f>
        <v>0</v>
      </c>
      <c r="BJ155" s="16" t="s">
        <v>84</v>
      </c>
      <c r="BK155" s="238">
        <f>ROUND(I155*H155,2)</f>
        <v>0</v>
      </c>
      <c r="BL155" s="16" t="s">
        <v>189</v>
      </c>
      <c r="BM155" s="237" t="s">
        <v>449</v>
      </c>
    </row>
    <row r="156" spans="1:47" s="2" customFormat="1" ht="12">
      <c r="A156" s="37"/>
      <c r="B156" s="38"/>
      <c r="C156" s="39"/>
      <c r="D156" s="239" t="s">
        <v>191</v>
      </c>
      <c r="E156" s="39"/>
      <c r="F156" s="240" t="s">
        <v>306</v>
      </c>
      <c r="G156" s="39"/>
      <c r="H156" s="39"/>
      <c r="I156" s="241"/>
      <c r="J156" s="39"/>
      <c r="K156" s="39"/>
      <c r="L156" s="43"/>
      <c r="M156" s="242"/>
      <c r="N156" s="243"/>
      <c r="O156" s="90"/>
      <c r="P156" s="90"/>
      <c r="Q156" s="90"/>
      <c r="R156" s="90"/>
      <c r="S156" s="90"/>
      <c r="T156" s="91"/>
      <c r="U156" s="37"/>
      <c r="V156" s="37"/>
      <c r="W156" s="37"/>
      <c r="X156" s="37"/>
      <c r="Y156" s="37"/>
      <c r="Z156" s="37"/>
      <c r="AA156" s="37"/>
      <c r="AB156" s="37"/>
      <c r="AC156" s="37"/>
      <c r="AD156" s="37"/>
      <c r="AE156" s="37"/>
      <c r="AT156" s="16" t="s">
        <v>191</v>
      </c>
      <c r="AU156" s="16" t="s">
        <v>86</v>
      </c>
    </row>
    <row r="157" spans="1:47" s="2" customFormat="1" ht="12">
      <c r="A157" s="37"/>
      <c r="B157" s="38"/>
      <c r="C157" s="39"/>
      <c r="D157" s="239" t="s">
        <v>309</v>
      </c>
      <c r="E157" s="39"/>
      <c r="F157" s="246" t="s">
        <v>310</v>
      </c>
      <c r="G157" s="39"/>
      <c r="H157" s="39"/>
      <c r="I157" s="241"/>
      <c r="J157" s="39"/>
      <c r="K157" s="39"/>
      <c r="L157" s="43"/>
      <c r="M157" s="242"/>
      <c r="N157" s="243"/>
      <c r="O157" s="90"/>
      <c r="P157" s="90"/>
      <c r="Q157" s="90"/>
      <c r="R157" s="90"/>
      <c r="S157" s="90"/>
      <c r="T157" s="91"/>
      <c r="U157" s="37"/>
      <c r="V157" s="37"/>
      <c r="W157" s="37"/>
      <c r="X157" s="37"/>
      <c r="Y157" s="37"/>
      <c r="Z157" s="37"/>
      <c r="AA157" s="37"/>
      <c r="AB157" s="37"/>
      <c r="AC157" s="37"/>
      <c r="AD157" s="37"/>
      <c r="AE157" s="37"/>
      <c r="AT157" s="16" t="s">
        <v>309</v>
      </c>
      <c r="AU157" s="16" t="s">
        <v>86</v>
      </c>
    </row>
    <row r="158" spans="1:51" s="13" customFormat="1" ht="12">
      <c r="A158" s="13"/>
      <c r="B158" s="247"/>
      <c r="C158" s="248"/>
      <c r="D158" s="239" t="s">
        <v>197</v>
      </c>
      <c r="E158" s="249" t="s">
        <v>1</v>
      </c>
      <c r="F158" s="250" t="s">
        <v>311</v>
      </c>
      <c r="G158" s="248"/>
      <c r="H158" s="251">
        <v>9.5</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197</v>
      </c>
      <c r="AU158" s="257" t="s">
        <v>86</v>
      </c>
      <c r="AV158" s="13" t="s">
        <v>86</v>
      </c>
      <c r="AW158" s="13" t="s">
        <v>32</v>
      </c>
      <c r="AX158" s="13" t="s">
        <v>84</v>
      </c>
      <c r="AY158" s="257" t="s">
        <v>183</v>
      </c>
    </row>
    <row r="159" spans="1:65" s="2" customFormat="1" ht="24.15" customHeight="1">
      <c r="A159" s="37"/>
      <c r="B159" s="38"/>
      <c r="C159" s="226" t="s">
        <v>251</v>
      </c>
      <c r="D159" s="226" t="s">
        <v>185</v>
      </c>
      <c r="E159" s="227" t="s">
        <v>313</v>
      </c>
      <c r="F159" s="228" t="s">
        <v>314</v>
      </c>
      <c r="G159" s="229" t="s">
        <v>137</v>
      </c>
      <c r="H159" s="230">
        <v>1123.64</v>
      </c>
      <c r="I159" s="231"/>
      <c r="J159" s="232">
        <f>ROUND(I159*H159,2)</f>
        <v>0</v>
      </c>
      <c r="K159" s="228" t="s">
        <v>188</v>
      </c>
      <c r="L159" s="43"/>
      <c r="M159" s="233" t="s">
        <v>1</v>
      </c>
      <c r="N159" s="234" t="s">
        <v>41</v>
      </c>
      <c r="O159" s="90"/>
      <c r="P159" s="235">
        <f>O159*H159</f>
        <v>0</v>
      </c>
      <c r="Q159" s="235">
        <v>0</v>
      </c>
      <c r="R159" s="235">
        <f>Q159*H159</f>
        <v>0</v>
      </c>
      <c r="S159" s="235">
        <v>0</v>
      </c>
      <c r="T159" s="236">
        <f>S159*H159</f>
        <v>0</v>
      </c>
      <c r="U159" s="37"/>
      <c r="V159" s="37"/>
      <c r="W159" s="37"/>
      <c r="X159" s="37"/>
      <c r="Y159" s="37"/>
      <c r="Z159" s="37"/>
      <c r="AA159" s="37"/>
      <c r="AB159" s="37"/>
      <c r="AC159" s="37"/>
      <c r="AD159" s="37"/>
      <c r="AE159" s="37"/>
      <c r="AR159" s="237" t="s">
        <v>189</v>
      </c>
      <c r="AT159" s="237" t="s">
        <v>185</v>
      </c>
      <c r="AU159" s="237" t="s">
        <v>86</v>
      </c>
      <c r="AY159" s="16" t="s">
        <v>183</v>
      </c>
      <c r="BE159" s="238">
        <f>IF(N159="základní",J159,0)</f>
        <v>0</v>
      </c>
      <c r="BF159" s="238">
        <f>IF(N159="snížená",J159,0)</f>
        <v>0</v>
      </c>
      <c r="BG159" s="238">
        <f>IF(N159="zákl. přenesená",J159,0)</f>
        <v>0</v>
      </c>
      <c r="BH159" s="238">
        <f>IF(N159="sníž. přenesená",J159,0)</f>
        <v>0</v>
      </c>
      <c r="BI159" s="238">
        <f>IF(N159="nulová",J159,0)</f>
        <v>0</v>
      </c>
      <c r="BJ159" s="16" t="s">
        <v>84</v>
      </c>
      <c r="BK159" s="238">
        <f>ROUND(I159*H159,2)</f>
        <v>0</v>
      </c>
      <c r="BL159" s="16" t="s">
        <v>189</v>
      </c>
      <c r="BM159" s="237" t="s">
        <v>450</v>
      </c>
    </row>
    <row r="160" spans="1:47" s="2" customFormat="1" ht="12">
      <c r="A160" s="37"/>
      <c r="B160" s="38"/>
      <c r="C160" s="39"/>
      <c r="D160" s="239" t="s">
        <v>191</v>
      </c>
      <c r="E160" s="39"/>
      <c r="F160" s="240" t="s">
        <v>316</v>
      </c>
      <c r="G160" s="39"/>
      <c r="H160" s="39"/>
      <c r="I160" s="241"/>
      <c r="J160" s="39"/>
      <c r="K160" s="39"/>
      <c r="L160" s="43"/>
      <c r="M160" s="242"/>
      <c r="N160" s="243"/>
      <c r="O160" s="90"/>
      <c r="P160" s="90"/>
      <c r="Q160" s="90"/>
      <c r="R160" s="90"/>
      <c r="S160" s="90"/>
      <c r="T160" s="91"/>
      <c r="U160" s="37"/>
      <c r="V160" s="37"/>
      <c r="W160" s="37"/>
      <c r="X160" s="37"/>
      <c r="Y160" s="37"/>
      <c r="Z160" s="37"/>
      <c r="AA160" s="37"/>
      <c r="AB160" s="37"/>
      <c r="AC160" s="37"/>
      <c r="AD160" s="37"/>
      <c r="AE160" s="37"/>
      <c r="AT160" s="16" t="s">
        <v>191</v>
      </c>
      <c r="AU160" s="16" t="s">
        <v>86</v>
      </c>
    </row>
    <row r="161" spans="1:47" s="2" customFormat="1" ht="12">
      <c r="A161" s="37"/>
      <c r="B161" s="38"/>
      <c r="C161" s="39"/>
      <c r="D161" s="244" t="s">
        <v>193</v>
      </c>
      <c r="E161" s="39"/>
      <c r="F161" s="245" t="s">
        <v>317</v>
      </c>
      <c r="G161" s="39"/>
      <c r="H161" s="39"/>
      <c r="I161" s="241"/>
      <c r="J161" s="39"/>
      <c r="K161" s="39"/>
      <c r="L161" s="43"/>
      <c r="M161" s="242"/>
      <c r="N161" s="243"/>
      <c r="O161" s="90"/>
      <c r="P161" s="90"/>
      <c r="Q161" s="90"/>
      <c r="R161" s="90"/>
      <c r="S161" s="90"/>
      <c r="T161" s="91"/>
      <c r="U161" s="37"/>
      <c r="V161" s="37"/>
      <c r="W161" s="37"/>
      <c r="X161" s="37"/>
      <c r="Y161" s="37"/>
      <c r="Z161" s="37"/>
      <c r="AA161" s="37"/>
      <c r="AB161" s="37"/>
      <c r="AC161" s="37"/>
      <c r="AD161" s="37"/>
      <c r="AE161" s="37"/>
      <c r="AT161" s="16" t="s">
        <v>193</v>
      </c>
      <c r="AU161" s="16" t="s">
        <v>86</v>
      </c>
    </row>
    <row r="162" spans="1:47" s="2" customFormat="1" ht="12">
      <c r="A162" s="37"/>
      <c r="B162" s="38"/>
      <c r="C162" s="39"/>
      <c r="D162" s="239" t="s">
        <v>195</v>
      </c>
      <c r="E162" s="39"/>
      <c r="F162" s="246" t="s">
        <v>318</v>
      </c>
      <c r="G162" s="39"/>
      <c r="H162" s="39"/>
      <c r="I162" s="241"/>
      <c r="J162" s="39"/>
      <c r="K162" s="39"/>
      <c r="L162" s="43"/>
      <c r="M162" s="242"/>
      <c r="N162" s="243"/>
      <c r="O162" s="90"/>
      <c r="P162" s="90"/>
      <c r="Q162" s="90"/>
      <c r="R162" s="90"/>
      <c r="S162" s="90"/>
      <c r="T162" s="91"/>
      <c r="U162" s="37"/>
      <c r="V162" s="37"/>
      <c r="W162" s="37"/>
      <c r="X162" s="37"/>
      <c r="Y162" s="37"/>
      <c r="Z162" s="37"/>
      <c r="AA162" s="37"/>
      <c r="AB162" s="37"/>
      <c r="AC162" s="37"/>
      <c r="AD162" s="37"/>
      <c r="AE162" s="37"/>
      <c r="AT162" s="16" t="s">
        <v>195</v>
      </c>
      <c r="AU162" s="16" t="s">
        <v>86</v>
      </c>
    </row>
    <row r="163" spans="1:51" s="13" customFormat="1" ht="12">
      <c r="A163" s="13"/>
      <c r="B163" s="247"/>
      <c r="C163" s="248"/>
      <c r="D163" s="239" t="s">
        <v>197</v>
      </c>
      <c r="E163" s="249" t="s">
        <v>1</v>
      </c>
      <c r="F163" s="250" t="s">
        <v>451</v>
      </c>
      <c r="G163" s="248"/>
      <c r="H163" s="251">
        <v>1123.64</v>
      </c>
      <c r="I163" s="252"/>
      <c r="J163" s="248"/>
      <c r="K163" s="248"/>
      <c r="L163" s="253"/>
      <c r="M163" s="254"/>
      <c r="N163" s="255"/>
      <c r="O163" s="255"/>
      <c r="P163" s="255"/>
      <c r="Q163" s="255"/>
      <c r="R163" s="255"/>
      <c r="S163" s="255"/>
      <c r="T163" s="256"/>
      <c r="U163" s="13"/>
      <c r="V163" s="13"/>
      <c r="W163" s="13"/>
      <c r="X163" s="13"/>
      <c r="Y163" s="13"/>
      <c r="Z163" s="13"/>
      <c r="AA163" s="13"/>
      <c r="AB163" s="13"/>
      <c r="AC163" s="13"/>
      <c r="AD163" s="13"/>
      <c r="AE163" s="13"/>
      <c r="AT163" s="257" t="s">
        <v>197</v>
      </c>
      <c r="AU163" s="257" t="s">
        <v>86</v>
      </c>
      <c r="AV163" s="13" t="s">
        <v>86</v>
      </c>
      <c r="AW163" s="13" t="s">
        <v>32</v>
      </c>
      <c r="AX163" s="13" t="s">
        <v>84</v>
      </c>
      <c r="AY163" s="257" t="s">
        <v>183</v>
      </c>
    </row>
    <row r="164" spans="1:65" s="2" customFormat="1" ht="24.15" customHeight="1">
      <c r="A164" s="37"/>
      <c r="B164" s="38"/>
      <c r="C164" s="226" t="s">
        <v>258</v>
      </c>
      <c r="D164" s="226" t="s">
        <v>185</v>
      </c>
      <c r="E164" s="227" t="s">
        <v>321</v>
      </c>
      <c r="F164" s="228" t="s">
        <v>322</v>
      </c>
      <c r="G164" s="229" t="s">
        <v>137</v>
      </c>
      <c r="H164" s="230">
        <v>181.27</v>
      </c>
      <c r="I164" s="231"/>
      <c r="J164" s="232">
        <f>ROUND(I164*H164,2)</f>
        <v>0</v>
      </c>
      <c r="K164" s="228" t="s">
        <v>188</v>
      </c>
      <c r="L164" s="43"/>
      <c r="M164" s="233" t="s">
        <v>1</v>
      </c>
      <c r="N164" s="234" t="s">
        <v>41</v>
      </c>
      <c r="O164" s="90"/>
      <c r="P164" s="235">
        <f>O164*H164</f>
        <v>0</v>
      </c>
      <c r="Q164" s="235">
        <v>0</v>
      </c>
      <c r="R164" s="235">
        <f>Q164*H164</f>
        <v>0</v>
      </c>
      <c r="S164" s="235">
        <v>0</v>
      </c>
      <c r="T164" s="236">
        <f>S164*H164</f>
        <v>0</v>
      </c>
      <c r="U164" s="37"/>
      <c r="V164" s="37"/>
      <c r="W164" s="37"/>
      <c r="X164" s="37"/>
      <c r="Y164" s="37"/>
      <c r="Z164" s="37"/>
      <c r="AA164" s="37"/>
      <c r="AB164" s="37"/>
      <c r="AC164" s="37"/>
      <c r="AD164" s="37"/>
      <c r="AE164" s="37"/>
      <c r="AR164" s="237" t="s">
        <v>189</v>
      </c>
      <c r="AT164" s="237" t="s">
        <v>185</v>
      </c>
      <c r="AU164" s="237" t="s">
        <v>86</v>
      </c>
      <c r="AY164" s="16" t="s">
        <v>183</v>
      </c>
      <c r="BE164" s="238">
        <f>IF(N164="základní",J164,0)</f>
        <v>0</v>
      </c>
      <c r="BF164" s="238">
        <f>IF(N164="snížená",J164,0)</f>
        <v>0</v>
      </c>
      <c r="BG164" s="238">
        <f>IF(N164="zákl. přenesená",J164,0)</f>
        <v>0</v>
      </c>
      <c r="BH164" s="238">
        <f>IF(N164="sníž. přenesená",J164,0)</f>
        <v>0</v>
      </c>
      <c r="BI164" s="238">
        <f>IF(N164="nulová",J164,0)</f>
        <v>0</v>
      </c>
      <c r="BJ164" s="16" t="s">
        <v>84</v>
      </c>
      <c r="BK164" s="238">
        <f>ROUND(I164*H164,2)</f>
        <v>0</v>
      </c>
      <c r="BL164" s="16" t="s">
        <v>189</v>
      </c>
      <c r="BM164" s="237" t="s">
        <v>452</v>
      </c>
    </row>
    <row r="165" spans="1:47" s="2" customFormat="1" ht="12">
      <c r="A165" s="37"/>
      <c r="B165" s="38"/>
      <c r="C165" s="39"/>
      <c r="D165" s="239" t="s">
        <v>191</v>
      </c>
      <c r="E165" s="39"/>
      <c r="F165" s="240" t="s">
        <v>324</v>
      </c>
      <c r="G165" s="39"/>
      <c r="H165" s="39"/>
      <c r="I165" s="241"/>
      <c r="J165" s="39"/>
      <c r="K165" s="39"/>
      <c r="L165" s="43"/>
      <c r="M165" s="242"/>
      <c r="N165" s="243"/>
      <c r="O165" s="90"/>
      <c r="P165" s="90"/>
      <c r="Q165" s="90"/>
      <c r="R165" s="90"/>
      <c r="S165" s="90"/>
      <c r="T165" s="91"/>
      <c r="U165" s="37"/>
      <c r="V165" s="37"/>
      <c r="W165" s="37"/>
      <c r="X165" s="37"/>
      <c r="Y165" s="37"/>
      <c r="Z165" s="37"/>
      <c r="AA165" s="37"/>
      <c r="AB165" s="37"/>
      <c r="AC165" s="37"/>
      <c r="AD165" s="37"/>
      <c r="AE165" s="37"/>
      <c r="AT165" s="16" t="s">
        <v>191</v>
      </c>
      <c r="AU165" s="16" t="s">
        <v>86</v>
      </c>
    </row>
    <row r="166" spans="1:47" s="2" customFormat="1" ht="12">
      <c r="A166" s="37"/>
      <c r="B166" s="38"/>
      <c r="C166" s="39"/>
      <c r="D166" s="244" t="s">
        <v>193</v>
      </c>
      <c r="E166" s="39"/>
      <c r="F166" s="245" t="s">
        <v>325</v>
      </c>
      <c r="G166" s="39"/>
      <c r="H166" s="39"/>
      <c r="I166" s="241"/>
      <c r="J166" s="39"/>
      <c r="K166" s="39"/>
      <c r="L166" s="43"/>
      <c r="M166" s="242"/>
      <c r="N166" s="243"/>
      <c r="O166" s="90"/>
      <c r="P166" s="90"/>
      <c r="Q166" s="90"/>
      <c r="R166" s="90"/>
      <c r="S166" s="90"/>
      <c r="T166" s="91"/>
      <c r="U166" s="37"/>
      <c r="V166" s="37"/>
      <c r="W166" s="37"/>
      <c r="X166" s="37"/>
      <c r="Y166" s="37"/>
      <c r="Z166" s="37"/>
      <c r="AA166" s="37"/>
      <c r="AB166" s="37"/>
      <c r="AC166" s="37"/>
      <c r="AD166" s="37"/>
      <c r="AE166" s="37"/>
      <c r="AT166" s="16" t="s">
        <v>193</v>
      </c>
      <c r="AU166" s="16" t="s">
        <v>86</v>
      </c>
    </row>
    <row r="167" spans="1:47" s="2" customFormat="1" ht="12">
      <c r="A167" s="37"/>
      <c r="B167" s="38"/>
      <c r="C167" s="39"/>
      <c r="D167" s="239" t="s">
        <v>195</v>
      </c>
      <c r="E167" s="39"/>
      <c r="F167" s="246" t="s">
        <v>326</v>
      </c>
      <c r="G167" s="39"/>
      <c r="H167" s="39"/>
      <c r="I167" s="241"/>
      <c r="J167" s="39"/>
      <c r="K167" s="39"/>
      <c r="L167" s="43"/>
      <c r="M167" s="242"/>
      <c r="N167" s="243"/>
      <c r="O167" s="90"/>
      <c r="P167" s="90"/>
      <c r="Q167" s="90"/>
      <c r="R167" s="90"/>
      <c r="S167" s="90"/>
      <c r="T167" s="91"/>
      <c r="U167" s="37"/>
      <c r="V167" s="37"/>
      <c r="W167" s="37"/>
      <c r="X167" s="37"/>
      <c r="Y167" s="37"/>
      <c r="Z167" s="37"/>
      <c r="AA167" s="37"/>
      <c r="AB167" s="37"/>
      <c r="AC167" s="37"/>
      <c r="AD167" s="37"/>
      <c r="AE167" s="37"/>
      <c r="AT167" s="16" t="s">
        <v>195</v>
      </c>
      <c r="AU167" s="16" t="s">
        <v>86</v>
      </c>
    </row>
    <row r="168" spans="1:51" s="13" customFormat="1" ht="12">
      <c r="A168" s="13"/>
      <c r="B168" s="247"/>
      <c r="C168" s="248"/>
      <c r="D168" s="239" t="s">
        <v>197</v>
      </c>
      <c r="E168" s="249" t="s">
        <v>1</v>
      </c>
      <c r="F168" s="250" t="s">
        <v>453</v>
      </c>
      <c r="G168" s="248"/>
      <c r="H168" s="251">
        <v>181.27</v>
      </c>
      <c r="I168" s="252"/>
      <c r="J168" s="248"/>
      <c r="K168" s="248"/>
      <c r="L168" s="253"/>
      <c r="M168" s="254"/>
      <c r="N168" s="255"/>
      <c r="O168" s="255"/>
      <c r="P168" s="255"/>
      <c r="Q168" s="255"/>
      <c r="R168" s="255"/>
      <c r="S168" s="255"/>
      <c r="T168" s="256"/>
      <c r="U168" s="13"/>
      <c r="V168" s="13"/>
      <c r="W168" s="13"/>
      <c r="X168" s="13"/>
      <c r="Y168" s="13"/>
      <c r="Z168" s="13"/>
      <c r="AA168" s="13"/>
      <c r="AB168" s="13"/>
      <c r="AC168" s="13"/>
      <c r="AD168" s="13"/>
      <c r="AE168" s="13"/>
      <c r="AT168" s="257" t="s">
        <v>197</v>
      </c>
      <c r="AU168" s="257" t="s">
        <v>86</v>
      </c>
      <c r="AV168" s="13" t="s">
        <v>86</v>
      </c>
      <c r="AW168" s="13" t="s">
        <v>32</v>
      </c>
      <c r="AX168" s="13" t="s">
        <v>84</v>
      </c>
      <c r="AY168" s="257" t="s">
        <v>183</v>
      </c>
    </row>
    <row r="169" spans="1:65" s="2" customFormat="1" ht="24.15" customHeight="1">
      <c r="A169" s="37"/>
      <c r="B169" s="38"/>
      <c r="C169" s="226" t="s">
        <v>265</v>
      </c>
      <c r="D169" s="226" t="s">
        <v>185</v>
      </c>
      <c r="E169" s="227" t="s">
        <v>336</v>
      </c>
      <c r="F169" s="228" t="s">
        <v>337</v>
      </c>
      <c r="G169" s="229" t="s">
        <v>338</v>
      </c>
      <c r="H169" s="230">
        <v>0.76</v>
      </c>
      <c r="I169" s="231"/>
      <c r="J169" s="232">
        <f>ROUND(I169*H169,2)</f>
        <v>0</v>
      </c>
      <c r="K169" s="228" t="s">
        <v>188</v>
      </c>
      <c r="L169" s="43"/>
      <c r="M169" s="233" t="s">
        <v>1</v>
      </c>
      <c r="N169" s="234" t="s">
        <v>41</v>
      </c>
      <c r="O169" s="90"/>
      <c r="P169" s="235">
        <f>O169*H169</f>
        <v>0</v>
      </c>
      <c r="Q169" s="235">
        <v>0</v>
      </c>
      <c r="R169" s="235">
        <f>Q169*H169</f>
        <v>0</v>
      </c>
      <c r="S169" s="235">
        <v>0</v>
      </c>
      <c r="T169" s="236">
        <f>S169*H169</f>
        <v>0</v>
      </c>
      <c r="U169" s="37"/>
      <c r="V169" s="37"/>
      <c r="W169" s="37"/>
      <c r="X169" s="37"/>
      <c r="Y169" s="37"/>
      <c r="Z169" s="37"/>
      <c r="AA169" s="37"/>
      <c r="AB169" s="37"/>
      <c r="AC169" s="37"/>
      <c r="AD169" s="37"/>
      <c r="AE169" s="37"/>
      <c r="AR169" s="237" t="s">
        <v>189</v>
      </c>
      <c r="AT169" s="237" t="s">
        <v>185</v>
      </c>
      <c r="AU169" s="237" t="s">
        <v>86</v>
      </c>
      <c r="AY169" s="16" t="s">
        <v>183</v>
      </c>
      <c r="BE169" s="238">
        <f>IF(N169="základní",J169,0)</f>
        <v>0</v>
      </c>
      <c r="BF169" s="238">
        <f>IF(N169="snížená",J169,0)</f>
        <v>0</v>
      </c>
      <c r="BG169" s="238">
        <f>IF(N169="zákl. přenesená",J169,0)</f>
        <v>0</v>
      </c>
      <c r="BH169" s="238">
        <f>IF(N169="sníž. přenesená",J169,0)</f>
        <v>0</v>
      </c>
      <c r="BI169" s="238">
        <f>IF(N169="nulová",J169,0)</f>
        <v>0</v>
      </c>
      <c r="BJ169" s="16" t="s">
        <v>84</v>
      </c>
      <c r="BK169" s="238">
        <f>ROUND(I169*H169,2)</f>
        <v>0</v>
      </c>
      <c r="BL169" s="16" t="s">
        <v>189</v>
      </c>
      <c r="BM169" s="237" t="s">
        <v>454</v>
      </c>
    </row>
    <row r="170" spans="1:47" s="2" customFormat="1" ht="12">
      <c r="A170" s="37"/>
      <c r="B170" s="38"/>
      <c r="C170" s="39"/>
      <c r="D170" s="239" t="s">
        <v>191</v>
      </c>
      <c r="E170" s="39"/>
      <c r="F170" s="240" t="s">
        <v>340</v>
      </c>
      <c r="G170" s="39"/>
      <c r="H170" s="39"/>
      <c r="I170" s="241"/>
      <c r="J170" s="39"/>
      <c r="K170" s="39"/>
      <c r="L170" s="43"/>
      <c r="M170" s="242"/>
      <c r="N170" s="243"/>
      <c r="O170" s="90"/>
      <c r="P170" s="90"/>
      <c r="Q170" s="90"/>
      <c r="R170" s="90"/>
      <c r="S170" s="90"/>
      <c r="T170" s="91"/>
      <c r="U170" s="37"/>
      <c r="V170" s="37"/>
      <c r="W170" s="37"/>
      <c r="X170" s="37"/>
      <c r="Y170" s="37"/>
      <c r="Z170" s="37"/>
      <c r="AA170" s="37"/>
      <c r="AB170" s="37"/>
      <c r="AC170" s="37"/>
      <c r="AD170" s="37"/>
      <c r="AE170" s="37"/>
      <c r="AT170" s="16" t="s">
        <v>191</v>
      </c>
      <c r="AU170" s="16" t="s">
        <v>86</v>
      </c>
    </row>
    <row r="171" spans="1:47" s="2" customFormat="1" ht="12">
      <c r="A171" s="37"/>
      <c r="B171" s="38"/>
      <c r="C171" s="39"/>
      <c r="D171" s="244" t="s">
        <v>193</v>
      </c>
      <c r="E171" s="39"/>
      <c r="F171" s="245" t="s">
        <v>341</v>
      </c>
      <c r="G171" s="39"/>
      <c r="H171" s="39"/>
      <c r="I171" s="241"/>
      <c r="J171" s="39"/>
      <c r="K171" s="39"/>
      <c r="L171" s="43"/>
      <c r="M171" s="242"/>
      <c r="N171" s="243"/>
      <c r="O171" s="90"/>
      <c r="P171" s="90"/>
      <c r="Q171" s="90"/>
      <c r="R171" s="90"/>
      <c r="S171" s="90"/>
      <c r="T171" s="91"/>
      <c r="U171" s="37"/>
      <c r="V171" s="37"/>
      <c r="W171" s="37"/>
      <c r="X171" s="37"/>
      <c r="Y171" s="37"/>
      <c r="Z171" s="37"/>
      <c r="AA171" s="37"/>
      <c r="AB171" s="37"/>
      <c r="AC171" s="37"/>
      <c r="AD171" s="37"/>
      <c r="AE171" s="37"/>
      <c r="AT171" s="16" t="s">
        <v>193</v>
      </c>
      <c r="AU171" s="16" t="s">
        <v>86</v>
      </c>
    </row>
    <row r="172" spans="1:51" s="13" customFormat="1" ht="12">
      <c r="A172" s="13"/>
      <c r="B172" s="247"/>
      <c r="C172" s="248"/>
      <c r="D172" s="239" t="s">
        <v>197</v>
      </c>
      <c r="E172" s="249" t="s">
        <v>1</v>
      </c>
      <c r="F172" s="250" t="s">
        <v>430</v>
      </c>
      <c r="G172" s="248"/>
      <c r="H172" s="251">
        <v>0.76</v>
      </c>
      <c r="I172" s="252"/>
      <c r="J172" s="248"/>
      <c r="K172" s="248"/>
      <c r="L172" s="253"/>
      <c r="M172" s="254"/>
      <c r="N172" s="255"/>
      <c r="O172" s="255"/>
      <c r="P172" s="255"/>
      <c r="Q172" s="255"/>
      <c r="R172" s="255"/>
      <c r="S172" s="255"/>
      <c r="T172" s="256"/>
      <c r="U172" s="13"/>
      <c r="V172" s="13"/>
      <c r="W172" s="13"/>
      <c r="X172" s="13"/>
      <c r="Y172" s="13"/>
      <c r="Z172" s="13"/>
      <c r="AA172" s="13"/>
      <c r="AB172" s="13"/>
      <c r="AC172" s="13"/>
      <c r="AD172" s="13"/>
      <c r="AE172" s="13"/>
      <c r="AT172" s="257" t="s">
        <v>197</v>
      </c>
      <c r="AU172" s="257" t="s">
        <v>86</v>
      </c>
      <c r="AV172" s="13" t="s">
        <v>86</v>
      </c>
      <c r="AW172" s="13" t="s">
        <v>32</v>
      </c>
      <c r="AX172" s="13" t="s">
        <v>84</v>
      </c>
      <c r="AY172" s="257" t="s">
        <v>183</v>
      </c>
    </row>
    <row r="173" spans="1:65" s="2" customFormat="1" ht="24.15" customHeight="1">
      <c r="A173" s="37"/>
      <c r="B173" s="38"/>
      <c r="C173" s="226" t="s">
        <v>273</v>
      </c>
      <c r="D173" s="226" t="s">
        <v>185</v>
      </c>
      <c r="E173" s="227" t="s">
        <v>344</v>
      </c>
      <c r="F173" s="228" t="s">
        <v>345</v>
      </c>
      <c r="G173" s="229" t="s">
        <v>137</v>
      </c>
      <c r="H173" s="230">
        <v>1520</v>
      </c>
      <c r="I173" s="231"/>
      <c r="J173" s="232">
        <f>ROUND(I173*H173,2)</f>
        <v>0</v>
      </c>
      <c r="K173" s="228" t="s">
        <v>1</v>
      </c>
      <c r="L173" s="43"/>
      <c r="M173" s="233" t="s">
        <v>1</v>
      </c>
      <c r="N173" s="234" t="s">
        <v>41</v>
      </c>
      <c r="O173" s="90"/>
      <c r="P173" s="235">
        <f>O173*H173</f>
        <v>0</v>
      </c>
      <c r="Q173" s="235">
        <v>0</v>
      </c>
      <c r="R173" s="235">
        <f>Q173*H173</f>
        <v>0</v>
      </c>
      <c r="S173" s="235">
        <v>0</v>
      </c>
      <c r="T173" s="236">
        <f>S173*H173</f>
        <v>0</v>
      </c>
      <c r="U173" s="37"/>
      <c r="V173" s="37"/>
      <c r="W173" s="37"/>
      <c r="X173" s="37"/>
      <c r="Y173" s="37"/>
      <c r="Z173" s="37"/>
      <c r="AA173" s="37"/>
      <c r="AB173" s="37"/>
      <c r="AC173" s="37"/>
      <c r="AD173" s="37"/>
      <c r="AE173" s="37"/>
      <c r="AR173" s="237" t="s">
        <v>189</v>
      </c>
      <c r="AT173" s="237" t="s">
        <v>185</v>
      </c>
      <c r="AU173" s="237" t="s">
        <v>86</v>
      </c>
      <c r="AY173" s="16" t="s">
        <v>183</v>
      </c>
      <c r="BE173" s="238">
        <f>IF(N173="základní",J173,0)</f>
        <v>0</v>
      </c>
      <c r="BF173" s="238">
        <f>IF(N173="snížená",J173,0)</f>
        <v>0</v>
      </c>
      <c r="BG173" s="238">
        <f>IF(N173="zákl. přenesená",J173,0)</f>
        <v>0</v>
      </c>
      <c r="BH173" s="238">
        <f>IF(N173="sníž. přenesená",J173,0)</f>
        <v>0</v>
      </c>
      <c r="BI173" s="238">
        <f>IF(N173="nulová",J173,0)</f>
        <v>0</v>
      </c>
      <c r="BJ173" s="16" t="s">
        <v>84</v>
      </c>
      <c r="BK173" s="238">
        <f>ROUND(I173*H173,2)</f>
        <v>0</v>
      </c>
      <c r="BL173" s="16" t="s">
        <v>189</v>
      </c>
      <c r="BM173" s="237" t="s">
        <v>455</v>
      </c>
    </row>
    <row r="174" spans="1:47" s="2" customFormat="1" ht="12">
      <c r="A174" s="37"/>
      <c r="B174" s="38"/>
      <c r="C174" s="39"/>
      <c r="D174" s="239" t="s">
        <v>191</v>
      </c>
      <c r="E174" s="39"/>
      <c r="F174" s="240" t="s">
        <v>345</v>
      </c>
      <c r="G174" s="39"/>
      <c r="H174" s="39"/>
      <c r="I174" s="241"/>
      <c r="J174" s="39"/>
      <c r="K174" s="39"/>
      <c r="L174" s="43"/>
      <c r="M174" s="242"/>
      <c r="N174" s="243"/>
      <c r="O174" s="90"/>
      <c r="P174" s="90"/>
      <c r="Q174" s="90"/>
      <c r="R174" s="90"/>
      <c r="S174" s="90"/>
      <c r="T174" s="91"/>
      <c r="U174" s="37"/>
      <c r="V174" s="37"/>
      <c r="W174" s="37"/>
      <c r="X174" s="37"/>
      <c r="Y174" s="37"/>
      <c r="Z174" s="37"/>
      <c r="AA174" s="37"/>
      <c r="AB174" s="37"/>
      <c r="AC174" s="37"/>
      <c r="AD174" s="37"/>
      <c r="AE174" s="37"/>
      <c r="AT174" s="16" t="s">
        <v>191</v>
      </c>
      <c r="AU174" s="16" t="s">
        <v>86</v>
      </c>
    </row>
    <row r="175" spans="1:47" s="2" customFormat="1" ht="12">
      <c r="A175" s="37"/>
      <c r="B175" s="38"/>
      <c r="C175" s="39"/>
      <c r="D175" s="239" t="s">
        <v>309</v>
      </c>
      <c r="E175" s="39"/>
      <c r="F175" s="246" t="s">
        <v>348</v>
      </c>
      <c r="G175" s="39"/>
      <c r="H175" s="39"/>
      <c r="I175" s="241"/>
      <c r="J175" s="39"/>
      <c r="K175" s="39"/>
      <c r="L175" s="43"/>
      <c r="M175" s="242"/>
      <c r="N175" s="243"/>
      <c r="O175" s="90"/>
      <c r="P175" s="90"/>
      <c r="Q175" s="90"/>
      <c r="R175" s="90"/>
      <c r="S175" s="90"/>
      <c r="T175" s="91"/>
      <c r="U175" s="37"/>
      <c r="V175" s="37"/>
      <c r="W175" s="37"/>
      <c r="X175" s="37"/>
      <c r="Y175" s="37"/>
      <c r="Z175" s="37"/>
      <c r="AA175" s="37"/>
      <c r="AB175" s="37"/>
      <c r="AC175" s="37"/>
      <c r="AD175" s="37"/>
      <c r="AE175" s="37"/>
      <c r="AT175" s="16" t="s">
        <v>309</v>
      </c>
      <c r="AU175" s="16" t="s">
        <v>86</v>
      </c>
    </row>
    <row r="176" spans="1:51" s="13" customFormat="1" ht="12">
      <c r="A176" s="13"/>
      <c r="B176" s="247"/>
      <c r="C176" s="248"/>
      <c r="D176" s="239" t="s">
        <v>197</v>
      </c>
      <c r="E176" s="249" t="s">
        <v>1</v>
      </c>
      <c r="F176" s="250" t="s">
        <v>142</v>
      </c>
      <c r="G176" s="248"/>
      <c r="H176" s="251">
        <v>1520</v>
      </c>
      <c r="I176" s="252"/>
      <c r="J176" s="248"/>
      <c r="K176" s="248"/>
      <c r="L176" s="253"/>
      <c r="M176" s="254"/>
      <c r="N176" s="255"/>
      <c r="O176" s="255"/>
      <c r="P176" s="255"/>
      <c r="Q176" s="255"/>
      <c r="R176" s="255"/>
      <c r="S176" s="255"/>
      <c r="T176" s="256"/>
      <c r="U176" s="13"/>
      <c r="V176" s="13"/>
      <c r="W176" s="13"/>
      <c r="X176" s="13"/>
      <c r="Y176" s="13"/>
      <c r="Z176" s="13"/>
      <c r="AA176" s="13"/>
      <c r="AB176" s="13"/>
      <c r="AC176" s="13"/>
      <c r="AD176" s="13"/>
      <c r="AE176" s="13"/>
      <c r="AT176" s="257" t="s">
        <v>197</v>
      </c>
      <c r="AU176" s="257" t="s">
        <v>86</v>
      </c>
      <c r="AV176" s="13" t="s">
        <v>86</v>
      </c>
      <c r="AW176" s="13" t="s">
        <v>32</v>
      </c>
      <c r="AX176" s="13" t="s">
        <v>84</v>
      </c>
      <c r="AY176" s="257" t="s">
        <v>183</v>
      </c>
    </row>
    <row r="177" spans="1:65" s="2" customFormat="1" ht="16.5" customHeight="1">
      <c r="A177" s="37"/>
      <c r="B177" s="38"/>
      <c r="C177" s="226" t="s">
        <v>281</v>
      </c>
      <c r="D177" s="226" t="s">
        <v>185</v>
      </c>
      <c r="E177" s="227" t="s">
        <v>360</v>
      </c>
      <c r="F177" s="228" t="s">
        <v>361</v>
      </c>
      <c r="G177" s="229" t="s">
        <v>126</v>
      </c>
      <c r="H177" s="230">
        <v>760</v>
      </c>
      <c r="I177" s="231"/>
      <c r="J177" s="232">
        <f>ROUND(I177*H177,2)</f>
        <v>0</v>
      </c>
      <c r="K177" s="228" t="s">
        <v>1</v>
      </c>
      <c r="L177" s="43"/>
      <c r="M177" s="233" t="s">
        <v>1</v>
      </c>
      <c r="N177" s="234" t="s">
        <v>41</v>
      </c>
      <c r="O177" s="90"/>
      <c r="P177" s="235">
        <f>O177*H177</f>
        <v>0</v>
      </c>
      <c r="Q177" s="235">
        <v>0</v>
      </c>
      <c r="R177" s="235">
        <f>Q177*H177</f>
        <v>0</v>
      </c>
      <c r="S177" s="235">
        <v>0</v>
      </c>
      <c r="T177" s="236">
        <f>S177*H177</f>
        <v>0</v>
      </c>
      <c r="U177" s="37"/>
      <c r="V177" s="37"/>
      <c r="W177" s="37"/>
      <c r="X177" s="37"/>
      <c r="Y177" s="37"/>
      <c r="Z177" s="37"/>
      <c r="AA177" s="37"/>
      <c r="AB177" s="37"/>
      <c r="AC177" s="37"/>
      <c r="AD177" s="37"/>
      <c r="AE177" s="37"/>
      <c r="AR177" s="237" t="s">
        <v>189</v>
      </c>
      <c r="AT177" s="237" t="s">
        <v>185</v>
      </c>
      <c r="AU177" s="237" t="s">
        <v>86</v>
      </c>
      <c r="AY177" s="16" t="s">
        <v>183</v>
      </c>
      <c r="BE177" s="238">
        <f>IF(N177="základní",J177,0)</f>
        <v>0</v>
      </c>
      <c r="BF177" s="238">
        <f>IF(N177="snížená",J177,0)</f>
        <v>0</v>
      </c>
      <c r="BG177" s="238">
        <f>IF(N177="zákl. přenesená",J177,0)</f>
        <v>0</v>
      </c>
      <c r="BH177" s="238">
        <f>IF(N177="sníž. přenesená",J177,0)</f>
        <v>0</v>
      </c>
      <c r="BI177" s="238">
        <f>IF(N177="nulová",J177,0)</f>
        <v>0</v>
      </c>
      <c r="BJ177" s="16" t="s">
        <v>84</v>
      </c>
      <c r="BK177" s="238">
        <f>ROUND(I177*H177,2)</f>
        <v>0</v>
      </c>
      <c r="BL177" s="16" t="s">
        <v>189</v>
      </c>
      <c r="BM177" s="237" t="s">
        <v>456</v>
      </c>
    </row>
    <row r="178" spans="1:47" s="2" customFormat="1" ht="12">
      <c r="A178" s="37"/>
      <c r="B178" s="38"/>
      <c r="C178" s="39"/>
      <c r="D178" s="239" t="s">
        <v>191</v>
      </c>
      <c r="E178" s="39"/>
      <c r="F178" s="240" t="s">
        <v>361</v>
      </c>
      <c r="G178" s="39"/>
      <c r="H178" s="39"/>
      <c r="I178" s="241"/>
      <c r="J178" s="39"/>
      <c r="K178" s="39"/>
      <c r="L178" s="43"/>
      <c r="M178" s="242"/>
      <c r="N178" s="243"/>
      <c r="O178" s="90"/>
      <c r="P178" s="90"/>
      <c r="Q178" s="90"/>
      <c r="R178" s="90"/>
      <c r="S178" s="90"/>
      <c r="T178" s="91"/>
      <c r="U178" s="37"/>
      <c r="V178" s="37"/>
      <c r="W178" s="37"/>
      <c r="X178" s="37"/>
      <c r="Y178" s="37"/>
      <c r="Z178" s="37"/>
      <c r="AA178" s="37"/>
      <c r="AB178" s="37"/>
      <c r="AC178" s="37"/>
      <c r="AD178" s="37"/>
      <c r="AE178" s="37"/>
      <c r="AT178" s="16" t="s">
        <v>191</v>
      </c>
      <c r="AU178" s="16" t="s">
        <v>86</v>
      </c>
    </row>
    <row r="179" spans="1:47" s="2" customFormat="1" ht="12">
      <c r="A179" s="37"/>
      <c r="B179" s="38"/>
      <c r="C179" s="39"/>
      <c r="D179" s="239" t="s">
        <v>309</v>
      </c>
      <c r="E179" s="39"/>
      <c r="F179" s="246" t="s">
        <v>363</v>
      </c>
      <c r="G179" s="39"/>
      <c r="H179" s="39"/>
      <c r="I179" s="241"/>
      <c r="J179" s="39"/>
      <c r="K179" s="39"/>
      <c r="L179" s="43"/>
      <c r="M179" s="242"/>
      <c r="N179" s="243"/>
      <c r="O179" s="90"/>
      <c r="P179" s="90"/>
      <c r="Q179" s="90"/>
      <c r="R179" s="90"/>
      <c r="S179" s="90"/>
      <c r="T179" s="91"/>
      <c r="U179" s="37"/>
      <c r="V179" s="37"/>
      <c r="W179" s="37"/>
      <c r="X179" s="37"/>
      <c r="Y179" s="37"/>
      <c r="Z179" s="37"/>
      <c r="AA179" s="37"/>
      <c r="AB179" s="37"/>
      <c r="AC179" s="37"/>
      <c r="AD179" s="37"/>
      <c r="AE179" s="37"/>
      <c r="AT179" s="16" t="s">
        <v>309</v>
      </c>
      <c r="AU179" s="16" t="s">
        <v>86</v>
      </c>
    </row>
    <row r="180" spans="1:51" s="13" customFormat="1" ht="12">
      <c r="A180" s="13"/>
      <c r="B180" s="247"/>
      <c r="C180" s="248"/>
      <c r="D180" s="239" t="s">
        <v>197</v>
      </c>
      <c r="E180" s="249" t="s">
        <v>1</v>
      </c>
      <c r="F180" s="250" t="s">
        <v>364</v>
      </c>
      <c r="G180" s="248"/>
      <c r="H180" s="251">
        <v>760</v>
      </c>
      <c r="I180" s="252"/>
      <c r="J180" s="248"/>
      <c r="K180" s="248"/>
      <c r="L180" s="253"/>
      <c r="M180" s="254"/>
      <c r="N180" s="255"/>
      <c r="O180" s="255"/>
      <c r="P180" s="255"/>
      <c r="Q180" s="255"/>
      <c r="R180" s="255"/>
      <c r="S180" s="255"/>
      <c r="T180" s="256"/>
      <c r="U180" s="13"/>
      <c r="V180" s="13"/>
      <c r="W180" s="13"/>
      <c r="X180" s="13"/>
      <c r="Y180" s="13"/>
      <c r="Z180" s="13"/>
      <c r="AA180" s="13"/>
      <c r="AB180" s="13"/>
      <c r="AC180" s="13"/>
      <c r="AD180" s="13"/>
      <c r="AE180" s="13"/>
      <c r="AT180" s="257" t="s">
        <v>197</v>
      </c>
      <c r="AU180" s="257" t="s">
        <v>86</v>
      </c>
      <c r="AV180" s="13" t="s">
        <v>86</v>
      </c>
      <c r="AW180" s="13" t="s">
        <v>32</v>
      </c>
      <c r="AX180" s="13" t="s">
        <v>84</v>
      </c>
      <c r="AY180" s="257" t="s">
        <v>183</v>
      </c>
    </row>
    <row r="181" spans="1:65" s="2" customFormat="1" ht="16.5" customHeight="1">
      <c r="A181" s="37"/>
      <c r="B181" s="38"/>
      <c r="C181" s="226" t="s">
        <v>288</v>
      </c>
      <c r="D181" s="226" t="s">
        <v>185</v>
      </c>
      <c r="E181" s="227" t="s">
        <v>349</v>
      </c>
      <c r="F181" s="228" t="s">
        <v>350</v>
      </c>
      <c r="G181" s="229" t="s">
        <v>126</v>
      </c>
      <c r="H181" s="230">
        <v>289.709</v>
      </c>
      <c r="I181" s="231"/>
      <c r="J181" s="232">
        <f>ROUND(I181*H181,2)</f>
        <v>0</v>
      </c>
      <c r="K181" s="228" t="s">
        <v>1</v>
      </c>
      <c r="L181" s="43"/>
      <c r="M181" s="233" t="s">
        <v>1</v>
      </c>
      <c r="N181" s="234" t="s">
        <v>41</v>
      </c>
      <c r="O181" s="90"/>
      <c r="P181" s="235">
        <f>O181*H181</f>
        <v>0</v>
      </c>
      <c r="Q181" s="235">
        <v>0</v>
      </c>
      <c r="R181" s="235">
        <f>Q181*H181</f>
        <v>0</v>
      </c>
      <c r="S181" s="235">
        <v>0</v>
      </c>
      <c r="T181" s="236">
        <f>S181*H181</f>
        <v>0</v>
      </c>
      <c r="U181" s="37"/>
      <c r="V181" s="37"/>
      <c r="W181" s="37"/>
      <c r="X181" s="37"/>
      <c r="Y181" s="37"/>
      <c r="Z181" s="37"/>
      <c r="AA181" s="37"/>
      <c r="AB181" s="37"/>
      <c r="AC181" s="37"/>
      <c r="AD181" s="37"/>
      <c r="AE181" s="37"/>
      <c r="AR181" s="237" t="s">
        <v>189</v>
      </c>
      <c r="AT181" s="237" t="s">
        <v>185</v>
      </c>
      <c r="AU181" s="237" t="s">
        <v>86</v>
      </c>
      <c r="AY181" s="16" t="s">
        <v>183</v>
      </c>
      <c r="BE181" s="238">
        <f>IF(N181="základní",J181,0)</f>
        <v>0</v>
      </c>
      <c r="BF181" s="238">
        <f>IF(N181="snížená",J181,0)</f>
        <v>0</v>
      </c>
      <c r="BG181" s="238">
        <f>IF(N181="zákl. přenesená",J181,0)</f>
        <v>0</v>
      </c>
      <c r="BH181" s="238">
        <f>IF(N181="sníž. přenesená",J181,0)</f>
        <v>0</v>
      </c>
      <c r="BI181" s="238">
        <f>IF(N181="nulová",J181,0)</f>
        <v>0</v>
      </c>
      <c r="BJ181" s="16" t="s">
        <v>84</v>
      </c>
      <c r="BK181" s="238">
        <f>ROUND(I181*H181,2)</f>
        <v>0</v>
      </c>
      <c r="BL181" s="16" t="s">
        <v>189</v>
      </c>
      <c r="BM181" s="237" t="s">
        <v>457</v>
      </c>
    </row>
    <row r="182" spans="1:47" s="2" customFormat="1" ht="12">
      <c r="A182" s="37"/>
      <c r="B182" s="38"/>
      <c r="C182" s="39"/>
      <c r="D182" s="239" t="s">
        <v>191</v>
      </c>
      <c r="E182" s="39"/>
      <c r="F182" s="240" t="s">
        <v>350</v>
      </c>
      <c r="G182" s="39"/>
      <c r="H182" s="39"/>
      <c r="I182" s="241"/>
      <c r="J182" s="39"/>
      <c r="K182" s="39"/>
      <c r="L182" s="43"/>
      <c r="M182" s="242"/>
      <c r="N182" s="243"/>
      <c r="O182" s="90"/>
      <c r="P182" s="90"/>
      <c r="Q182" s="90"/>
      <c r="R182" s="90"/>
      <c r="S182" s="90"/>
      <c r="T182" s="91"/>
      <c r="U182" s="37"/>
      <c r="V182" s="37"/>
      <c r="W182" s="37"/>
      <c r="X182" s="37"/>
      <c r="Y182" s="37"/>
      <c r="Z182" s="37"/>
      <c r="AA182" s="37"/>
      <c r="AB182" s="37"/>
      <c r="AC182" s="37"/>
      <c r="AD182" s="37"/>
      <c r="AE182" s="37"/>
      <c r="AT182" s="16" t="s">
        <v>191</v>
      </c>
      <c r="AU182" s="16" t="s">
        <v>86</v>
      </c>
    </row>
    <row r="183" spans="1:51" s="13" customFormat="1" ht="12">
      <c r="A183" s="13"/>
      <c r="B183" s="247"/>
      <c r="C183" s="248"/>
      <c r="D183" s="239" t="s">
        <v>197</v>
      </c>
      <c r="E183" s="249" t="s">
        <v>1</v>
      </c>
      <c r="F183" s="250" t="s">
        <v>458</v>
      </c>
      <c r="G183" s="248"/>
      <c r="H183" s="251">
        <v>289.709</v>
      </c>
      <c r="I183" s="252"/>
      <c r="J183" s="248"/>
      <c r="K183" s="248"/>
      <c r="L183" s="253"/>
      <c r="M183" s="254"/>
      <c r="N183" s="255"/>
      <c r="O183" s="255"/>
      <c r="P183" s="255"/>
      <c r="Q183" s="255"/>
      <c r="R183" s="255"/>
      <c r="S183" s="255"/>
      <c r="T183" s="256"/>
      <c r="U183" s="13"/>
      <c r="V183" s="13"/>
      <c r="W183" s="13"/>
      <c r="X183" s="13"/>
      <c r="Y183" s="13"/>
      <c r="Z183" s="13"/>
      <c r="AA183" s="13"/>
      <c r="AB183" s="13"/>
      <c r="AC183" s="13"/>
      <c r="AD183" s="13"/>
      <c r="AE183" s="13"/>
      <c r="AT183" s="257" t="s">
        <v>197</v>
      </c>
      <c r="AU183" s="257" t="s">
        <v>86</v>
      </c>
      <c r="AV183" s="13" t="s">
        <v>86</v>
      </c>
      <c r="AW183" s="13" t="s">
        <v>32</v>
      </c>
      <c r="AX183" s="13" t="s">
        <v>84</v>
      </c>
      <c r="AY183" s="257" t="s">
        <v>183</v>
      </c>
    </row>
    <row r="184" spans="1:63" s="12" customFormat="1" ht="22.8" customHeight="1">
      <c r="A184" s="12"/>
      <c r="B184" s="210"/>
      <c r="C184" s="211"/>
      <c r="D184" s="212" t="s">
        <v>75</v>
      </c>
      <c r="E184" s="224" t="s">
        <v>397</v>
      </c>
      <c r="F184" s="224" t="s">
        <v>398</v>
      </c>
      <c r="G184" s="211"/>
      <c r="H184" s="211"/>
      <c r="I184" s="214"/>
      <c r="J184" s="225">
        <f>BK184</f>
        <v>0</v>
      </c>
      <c r="K184" s="211"/>
      <c r="L184" s="216"/>
      <c r="M184" s="217"/>
      <c r="N184" s="218"/>
      <c r="O184" s="218"/>
      <c r="P184" s="219">
        <f>SUM(P185:P188)</f>
        <v>0</v>
      </c>
      <c r="Q184" s="218"/>
      <c r="R184" s="219">
        <f>SUM(R185:R188)</f>
        <v>0</v>
      </c>
      <c r="S184" s="218"/>
      <c r="T184" s="220">
        <f>SUM(T185:T188)</f>
        <v>0</v>
      </c>
      <c r="U184" s="12"/>
      <c r="V184" s="12"/>
      <c r="W184" s="12"/>
      <c r="X184" s="12"/>
      <c r="Y184" s="12"/>
      <c r="Z184" s="12"/>
      <c r="AA184" s="12"/>
      <c r="AB184" s="12"/>
      <c r="AC184" s="12"/>
      <c r="AD184" s="12"/>
      <c r="AE184" s="12"/>
      <c r="AR184" s="221" t="s">
        <v>84</v>
      </c>
      <c r="AT184" s="222" t="s">
        <v>75</v>
      </c>
      <c r="AU184" s="222" t="s">
        <v>84</v>
      </c>
      <c r="AY184" s="221" t="s">
        <v>183</v>
      </c>
      <c r="BK184" s="223">
        <f>SUM(BK185:BK188)</f>
        <v>0</v>
      </c>
    </row>
    <row r="185" spans="1:65" s="2" customFormat="1" ht="16.5" customHeight="1">
      <c r="A185" s="37"/>
      <c r="B185" s="38"/>
      <c r="C185" s="226" t="s">
        <v>296</v>
      </c>
      <c r="D185" s="226" t="s">
        <v>185</v>
      </c>
      <c r="E185" s="227" t="s">
        <v>400</v>
      </c>
      <c r="F185" s="228" t="s">
        <v>401</v>
      </c>
      <c r="G185" s="229" t="s">
        <v>402</v>
      </c>
      <c r="H185" s="230">
        <v>0.01</v>
      </c>
      <c r="I185" s="231"/>
      <c r="J185" s="232">
        <f>ROUND(I185*H185,2)</f>
        <v>0</v>
      </c>
      <c r="K185" s="228" t="s">
        <v>188</v>
      </c>
      <c r="L185" s="43"/>
      <c r="M185" s="233" t="s">
        <v>1</v>
      </c>
      <c r="N185" s="234" t="s">
        <v>41</v>
      </c>
      <c r="O185" s="90"/>
      <c r="P185" s="235">
        <f>O185*H185</f>
        <v>0</v>
      </c>
      <c r="Q185" s="235">
        <v>0</v>
      </c>
      <c r="R185" s="235">
        <f>Q185*H185</f>
        <v>0</v>
      </c>
      <c r="S185" s="235">
        <v>0</v>
      </c>
      <c r="T185" s="236">
        <f>S185*H185</f>
        <v>0</v>
      </c>
      <c r="U185" s="37"/>
      <c r="V185" s="37"/>
      <c r="W185" s="37"/>
      <c r="X185" s="37"/>
      <c r="Y185" s="37"/>
      <c r="Z185" s="37"/>
      <c r="AA185" s="37"/>
      <c r="AB185" s="37"/>
      <c r="AC185" s="37"/>
      <c r="AD185" s="37"/>
      <c r="AE185" s="37"/>
      <c r="AR185" s="237" t="s">
        <v>189</v>
      </c>
      <c r="AT185" s="237" t="s">
        <v>185</v>
      </c>
      <c r="AU185" s="237" t="s">
        <v>86</v>
      </c>
      <c r="AY185" s="16" t="s">
        <v>183</v>
      </c>
      <c r="BE185" s="238">
        <f>IF(N185="základní",J185,0)</f>
        <v>0</v>
      </c>
      <c r="BF185" s="238">
        <f>IF(N185="snížená",J185,0)</f>
        <v>0</v>
      </c>
      <c r="BG185" s="238">
        <f>IF(N185="zákl. přenesená",J185,0)</f>
        <v>0</v>
      </c>
      <c r="BH185" s="238">
        <f>IF(N185="sníž. přenesená",J185,0)</f>
        <v>0</v>
      </c>
      <c r="BI185" s="238">
        <f>IF(N185="nulová",J185,0)</f>
        <v>0</v>
      </c>
      <c r="BJ185" s="16" t="s">
        <v>84</v>
      </c>
      <c r="BK185" s="238">
        <f>ROUND(I185*H185,2)</f>
        <v>0</v>
      </c>
      <c r="BL185" s="16" t="s">
        <v>189</v>
      </c>
      <c r="BM185" s="237" t="s">
        <v>459</v>
      </c>
    </row>
    <row r="186" spans="1:47" s="2" customFormat="1" ht="12">
      <c r="A186" s="37"/>
      <c r="B186" s="38"/>
      <c r="C186" s="39"/>
      <c r="D186" s="239" t="s">
        <v>191</v>
      </c>
      <c r="E186" s="39"/>
      <c r="F186" s="240" t="s">
        <v>404</v>
      </c>
      <c r="G186" s="39"/>
      <c r="H186" s="39"/>
      <c r="I186" s="241"/>
      <c r="J186" s="39"/>
      <c r="K186" s="39"/>
      <c r="L186" s="43"/>
      <c r="M186" s="242"/>
      <c r="N186" s="243"/>
      <c r="O186" s="90"/>
      <c r="P186" s="90"/>
      <c r="Q186" s="90"/>
      <c r="R186" s="90"/>
      <c r="S186" s="90"/>
      <c r="T186" s="91"/>
      <c r="U186" s="37"/>
      <c r="V186" s="37"/>
      <c r="W186" s="37"/>
      <c r="X186" s="37"/>
      <c r="Y186" s="37"/>
      <c r="Z186" s="37"/>
      <c r="AA186" s="37"/>
      <c r="AB186" s="37"/>
      <c r="AC186" s="37"/>
      <c r="AD186" s="37"/>
      <c r="AE186" s="37"/>
      <c r="AT186" s="16" t="s">
        <v>191</v>
      </c>
      <c r="AU186" s="16" t="s">
        <v>86</v>
      </c>
    </row>
    <row r="187" spans="1:47" s="2" customFormat="1" ht="12">
      <c r="A187" s="37"/>
      <c r="B187" s="38"/>
      <c r="C187" s="39"/>
      <c r="D187" s="244" t="s">
        <v>193</v>
      </c>
      <c r="E187" s="39"/>
      <c r="F187" s="245" t="s">
        <v>405</v>
      </c>
      <c r="G187" s="39"/>
      <c r="H187" s="39"/>
      <c r="I187" s="241"/>
      <c r="J187" s="39"/>
      <c r="K187" s="39"/>
      <c r="L187" s="43"/>
      <c r="M187" s="242"/>
      <c r="N187" s="243"/>
      <c r="O187" s="90"/>
      <c r="P187" s="90"/>
      <c r="Q187" s="90"/>
      <c r="R187" s="90"/>
      <c r="S187" s="90"/>
      <c r="T187" s="91"/>
      <c r="U187" s="37"/>
      <c r="V187" s="37"/>
      <c r="W187" s="37"/>
      <c r="X187" s="37"/>
      <c r="Y187" s="37"/>
      <c r="Z187" s="37"/>
      <c r="AA187" s="37"/>
      <c r="AB187" s="37"/>
      <c r="AC187" s="37"/>
      <c r="AD187" s="37"/>
      <c r="AE187" s="37"/>
      <c r="AT187" s="16" t="s">
        <v>193</v>
      </c>
      <c r="AU187" s="16" t="s">
        <v>86</v>
      </c>
    </row>
    <row r="188" spans="1:47" s="2" customFormat="1" ht="12">
      <c r="A188" s="37"/>
      <c r="B188" s="38"/>
      <c r="C188" s="39"/>
      <c r="D188" s="239" t="s">
        <v>195</v>
      </c>
      <c r="E188" s="39"/>
      <c r="F188" s="246" t="s">
        <v>406</v>
      </c>
      <c r="G188" s="39"/>
      <c r="H188" s="39"/>
      <c r="I188" s="241"/>
      <c r="J188" s="39"/>
      <c r="K188" s="39"/>
      <c r="L188" s="43"/>
      <c r="M188" s="279"/>
      <c r="N188" s="280"/>
      <c r="O188" s="281"/>
      <c r="P188" s="281"/>
      <c r="Q188" s="281"/>
      <c r="R188" s="281"/>
      <c r="S188" s="281"/>
      <c r="T188" s="282"/>
      <c r="U188" s="37"/>
      <c r="V188" s="37"/>
      <c r="W188" s="37"/>
      <c r="X188" s="37"/>
      <c r="Y188" s="37"/>
      <c r="Z188" s="37"/>
      <c r="AA188" s="37"/>
      <c r="AB188" s="37"/>
      <c r="AC188" s="37"/>
      <c r="AD188" s="37"/>
      <c r="AE188" s="37"/>
      <c r="AT188" s="16" t="s">
        <v>195</v>
      </c>
      <c r="AU188" s="16" t="s">
        <v>86</v>
      </c>
    </row>
    <row r="189" spans="1:31" s="2" customFormat="1" ht="6.95" customHeight="1">
      <c r="A189" s="37"/>
      <c r="B189" s="65"/>
      <c r="C189" s="66"/>
      <c r="D189" s="66"/>
      <c r="E189" s="66"/>
      <c r="F189" s="66"/>
      <c r="G189" s="66"/>
      <c r="H189" s="66"/>
      <c r="I189" s="66"/>
      <c r="J189" s="66"/>
      <c r="K189" s="66"/>
      <c r="L189" s="43"/>
      <c r="M189" s="37"/>
      <c r="O189" s="37"/>
      <c r="P189" s="37"/>
      <c r="Q189" s="37"/>
      <c r="R189" s="37"/>
      <c r="S189" s="37"/>
      <c r="T189" s="37"/>
      <c r="U189" s="37"/>
      <c r="V189" s="37"/>
      <c r="W189" s="37"/>
      <c r="X189" s="37"/>
      <c r="Y189" s="37"/>
      <c r="Z189" s="37"/>
      <c r="AA189" s="37"/>
      <c r="AB189" s="37"/>
      <c r="AC189" s="37"/>
      <c r="AD189" s="37"/>
      <c r="AE189" s="37"/>
    </row>
  </sheetData>
  <sheetProtection password="CDA2" sheet="1" objects="1" scenarios="1" formatColumns="0" formatRows="0" autoFilter="0"/>
  <autoFilter ref="C118:K188"/>
  <mergeCells count="9">
    <mergeCell ref="E7:H7"/>
    <mergeCell ref="E9:H9"/>
    <mergeCell ref="E18:H18"/>
    <mergeCell ref="E27:H27"/>
    <mergeCell ref="E85:H85"/>
    <mergeCell ref="E87:H87"/>
    <mergeCell ref="E109:H109"/>
    <mergeCell ref="E111:H111"/>
    <mergeCell ref="L2:V2"/>
  </mergeCells>
  <hyperlinks>
    <hyperlink ref="F124" r:id="rId1" display="https://podminky.urs.cz/item/CS_URS_2022_02/121151127"/>
    <hyperlink ref="F130" r:id="rId2" display="https://podminky.urs.cz/item/CS_URS_2022_02/131251107"/>
    <hyperlink ref="F137" r:id="rId3" display="https://podminky.urs.cz/item/CS_URS_2022_02/162251102"/>
    <hyperlink ref="F142" r:id="rId4" display="https://podminky.urs.cz/item/CS_URS_2022_02/162306111"/>
    <hyperlink ref="F148" r:id="rId5" display="https://podminky.urs.cz/item/CS_URS_2022_02/181006111"/>
    <hyperlink ref="F152" r:id="rId6" display="https://podminky.urs.cz/item/CS_URS_2022_02/181451121"/>
    <hyperlink ref="F161" r:id="rId7" display="https://podminky.urs.cz/item/CS_URS_2022_02/181951111"/>
    <hyperlink ref="F166" r:id="rId8" display="https://podminky.urs.cz/item/CS_URS_2022_02/182151111"/>
    <hyperlink ref="F171" r:id="rId9" display="https://podminky.urs.cz/item/CS_URS_2022_02/183551223"/>
    <hyperlink ref="F187" r:id="rId10" display="https://podminky.urs.cz/item/CS_URS_2022_02/998331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
</worksheet>
</file>

<file path=xl/worksheets/sheet5.xml><?xml version="1.0" encoding="utf-8"?>
<worksheet xmlns="http://schemas.openxmlformats.org/spreadsheetml/2006/main" xmlns:r="http://schemas.openxmlformats.org/officeDocument/2006/relationships">
  <sheetPr>
    <pageSetUpPr fitToPage="1"/>
  </sheetPr>
  <dimension ref="A2:BM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6" t="s">
        <v>95</v>
      </c>
      <c r="AZ2" s="145" t="s">
        <v>124</v>
      </c>
      <c r="BA2" s="145" t="s">
        <v>125</v>
      </c>
      <c r="BB2" s="145" t="s">
        <v>126</v>
      </c>
      <c r="BC2" s="145" t="s">
        <v>460</v>
      </c>
      <c r="BD2" s="145" t="s">
        <v>86</v>
      </c>
    </row>
    <row r="3" spans="2:56" s="1" customFormat="1" ht="6.95" customHeight="1">
      <c r="B3" s="146"/>
      <c r="C3" s="147"/>
      <c r="D3" s="147"/>
      <c r="E3" s="147"/>
      <c r="F3" s="147"/>
      <c r="G3" s="147"/>
      <c r="H3" s="147"/>
      <c r="I3" s="147"/>
      <c r="J3" s="147"/>
      <c r="K3" s="147"/>
      <c r="L3" s="19"/>
      <c r="AT3" s="16" t="s">
        <v>86</v>
      </c>
      <c r="AZ3" s="145" t="s">
        <v>142</v>
      </c>
      <c r="BA3" s="145" t="s">
        <v>143</v>
      </c>
      <c r="BB3" s="145" t="s">
        <v>137</v>
      </c>
      <c r="BC3" s="145" t="s">
        <v>461</v>
      </c>
      <c r="BD3" s="145" t="s">
        <v>86</v>
      </c>
    </row>
    <row r="4" spans="2:46" s="1" customFormat="1" ht="24.95" customHeight="1">
      <c r="B4" s="19"/>
      <c r="D4" s="148" t="s">
        <v>131</v>
      </c>
      <c r="L4" s="19"/>
      <c r="M4" s="149" t="s">
        <v>10</v>
      </c>
      <c r="AT4" s="16" t="s">
        <v>4</v>
      </c>
    </row>
    <row r="5" spans="2:12" s="1" customFormat="1" ht="6.95" customHeight="1">
      <c r="B5" s="19"/>
      <c r="L5" s="19"/>
    </row>
    <row r="6" spans="2:12" s="1" customFormat="1" ht="12" customHeight="1">
      <c r="B6" s="19"/>
      <c r="D6" s="150" t="s">
        <v>16</v>
      </c>
      <c r="L6" s="19"/>
    </row>
    <row r="7" spans="2:12" s="1" customFormat="1" ht="16.5" customHeight="1">
      <c r="B7" s="19"/>
      <c r="E7" s="151" t="str">
        <f>'Rekapitulace stavby'!K6</f>
        <v>Biocentrum Na Dvorských v k.ú. Vrbátky</v>
      </c>
      <c r="F7" s="150"/>
      <c r="G7" s="150"/>
      <c r="H7" s="150"/>
      <c r="L7" s="19"/>
    </row>
    <row r="8" spans="1:31" s="2" customFormat="1" ht="12" customHeight="1">
      <c r="A8" s="37"/>
      <c r="B8" s="43"/>
      <c r="C8" s="37"/>
      <c r="D8" s="150" t="s">
        <v>145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52" t="s">
        <v>462</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50" t="s">
        <v>18</v>
      </c>
      <c r="E11" s="37"/>
      <c r="F11" s="140" t="s">
        <v>1</v>
      </c>
      <c r="G11" s="37"/>
      <c r="H11" s="37"/>
      <c r="I11" s="150" t="s">
        <v>19</v>
      </c>
      <c r="J11" s="140" t="s">
        <v>1</v>
      </c>
      <c r="K11" s="37"/>
      <c r="L11" s="62"/>
      <c r="S11" s="37"/>
      <c r="T11" s="37"/>
      <c r="U11" s="37"/>
      <c r="V11" s="37"/>
      <c r="W11" s="37"/>
      <c r="X11" s="37"/>
      <c r="Y11" s="37"/>
      <c r="Z11" s="37"/>
      <c r="AA11" s="37"/>
      <c r="AB11" s="37"/>
      <c r="AC11" s="37"/>
      <c r="AD11" s="37"/>
      <c r="AE11" s="37"/>
    </row>
    <row r="12" spans="1:31" s="2" customFormat="1" ht="12" customHeight="1">
      <c r="A12" s="37"/>
      <c r="B12" s="43"/>
      <c r="C12" s="37"/>
      <c r="D12" s="150" t="s">
        <v>20</v>
      </c>
      <c r="E12" s="37"/>
      <c r="F12" s="140" t="s">
        <v>21</v>
      </c>
      <c r="G12" s="37"/>
      <c r="H12" s="37"/>
      <c r="I12" s="150" t="s">
        <v>22</v>
      </c>
      <c r="J12" s="153" t="str">
        <f>'Rekapitulace stavby'!AN8</f>
        <v>12. 1. 2021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50" t="s">
        <v>24</v>
      </c>
      <c r="E14" s="37"/>
      <c r="F14" s="37"/>
      <c r="G14" s="37"/>
      <c r="H14" s="37"/>
      <c r="I14" s="150" t="s">
        <v>25</v>
      </c>
      <c r="J14" s="140"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0" t="s">
        <v>26</v>
      </c>
      <c r="F15" s="37"/>
      <c r="G15" s="37"/>
      <c r="H15" s="37"/>
      <c r="I15" s="150" t="s">
        <v>27</v>
      </c>
      <c r="J15" s="140"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50" t="s">
        <v>28</v>
      </c>
      <c r="E17" s="37"/>
      <c r="F17" s="37"/>
      <c r="G17" s="37"/>
      <c r="H17" s="37"/>
      <c r="I17" s="150"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0"/>
      <c r="G18" s="140"/>
      <c r="H18" s="140"/>
      <c r="I18" s="150"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50" t="s">
        <v>30</v>
      </c>
      <c r="E20" s="37"/>
      <c r="F20" s="37"/>
      <c r="G20" s="37"/>
      <c r="H20" s="37"/>
      <c r="I20" s="150" t="s">
        <v>25</v>
      </c>
      <c r="J20" s="140"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0" t="str">
        <f>IF('Rekapitulace stavby'!E17="","",'Rekapitulace stavby'!E17)</f>
        <v xml:space="preserve"> </v>
      </c>
      <c r="F21" s="37"/>
      <c r="G21" s="37"/>
      <c r="H21" s="37"/>
      <c r="I21" s="150" t="s">
        <v>27</v>
      </c>
      <c r="J21" s="140"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50" t="s">
        <v>33</v>
      </c>
      <c r="E23" s="37"/>
      <c r="F23" s="37"/>
      <c r="G23" s="37"/>
      <c r="H23" s="37"/>
      <c r="I23" s="150" t="s">
        <v>25</v>
      </c>
      <c r="J23" s="140" t="s">
        <v>1</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0" t="s">
        <v>34</v>
      </c>
      <c r="F24" s="37"/>
      <c r="G24" s="37"/>
      <c r="H24" s="37"/>
      <c r="I24" s="150" t="s">
        <v>27</v>
      </c>
      <c r="J24" s="140" t="s">
        <v>1</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50" t="s">
        <v>35</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54"/>
      <c r="B27" s="155"/>
      <c r="C27" s="154"/>
      <c r="D27" s="154"/>
      <c r="E27" s="156" t="s">
        <v>1</v>
      </c>
      <c r="F27" s="156"/>
      <c r="G27" s="156"/>
      <c r="H27" s="156"/>
      <c r="I27" s="154"/>
      <c r="J27" s="154"/>
      <c r="K27" s="154"/>
      <c r="L27" s="157"/>
      <c r="S27" s="154"/>
      <c r="T27" s="154"/>
      <c r="U27" s="154"/>
      <c r="V27" s="154"/>
      <c r="W27" s="154"/>
      <c r="X27" s="154"/>
      <c r="Y27" s="154"/>
      <c r="Z27" s="154"/>
      <c r="AA27" s="154"/>
      <c r="AB27" s="154"/>
      <c r="AC27" s="154"/>
      <c r="AD27" s="154"/>
      <c r="AE27" s="15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58"/>
      <c r="E29" s="158"/>
      <c r="F29" s="158"/>
      <c r="G29" s="158"/>
      <c r="H29" s="158"/>
      <c r="I29" s="158"/>
      <c r="J29" s="158"/>
      <c r="K29" s="158"/>
      <c r="L29" s="62"/>
      <c r="S29" s="37"/>
      <c r="T29" s="37"/>
      <c r="U29" s="37"/>
      <c r="V29" s="37"/>
      <c r="W29" s="37"/>
      <c r="X29" s="37"/>
      <c r="Y29" s="37"/>
      <c r="Z29" s="37"/>
      <c r="AA29" s="37"/>
      <c r="AB29" s="37"/>
      <c r="AC29" s="37"/>
      <c r="AD29" s="37"/>
      <c r="AE29" s="37"/>
    </row>
    <row r="30" spans="1:31" s="2" customFormat="1" ht="25.4" customHeight="1">
      <c r="A30" s="37"/>
      <c r="B30" s="43"/>
      <c r="C30" s="37"/>
      <c r="D30" s="159" t="s">
        <v>36</v>
      </c>
      <c r="E30" s="37"/>
      <c r="F30" s="37"/>
      <c r="G30" s="37"/>
      <c r="H30" s="37"/>
      <c r="I30" s="37"/>
      <c r="J30" s="160">
        <f>ROUND(J118,2)</f>
        <v>0</v>
      </c>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61" t="s">
        <v>38</v>
      </c>
      <c r="G32" s="37"/>
      <c r="H32" s="37"/>
      <c r="I32" s="161" t="s">
        <v>37</v>
      </c>
      <c r="J32" s="161" t="s">
        <v>39</v>
      </c>
      <c r="K32" s="37"/>
      <c r="L32" s="62"/>
      <c r="S32" s="37"/>
      <c r="T32" s="37"/>
      <c r="U32" s="37"/>
      <c r="V32" s="37"/>
      <c r="W32" s="37"/>
      <c r="X32" s="37"/>
      <c r="Y32" s="37"/>
      <c r="Z32" s="37"/>
      <c r="AA32" s="37"/>
      <c r="AB32" s="37"/>
      <c r="AC32" s="37"/>
      <c r="AD32" s="37"/>
      <c r="AE32" s="37"/>
    </row>
    <row r="33" spans="1:31" s="2" customFormat="1" ht="14.4" customHeight="1">
      <c r="A33" s="37"/>
      <c r="B33" s="43"/>
      <c r="C33" s="37"/>
      <c r="D33" s="162" t="s">
        <v>40</v>
      </c>
      <c r="E33" s="150" t="s">
        <v>41</v>
      </c>
      <c r="F33" s="163">
        <f>ROUND((SUM(BE118:BE173)),2)</f>
        <v>0</v>
      </c>
      <c r="G33" s="37"/>
      <c r="H33" s="37"/>
      <c r="I33" s="164">
        <v>0.21</v>
      </c>
      <c r="J33" s="163">
        <f>ROUND(((SUM(BE118:BE173))*I33),2)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50" t="s">
        <v>42</v>
      </c>
      <c r="F34" s="163">
        <f>ROUND((SUM(BF118:BF173)),2)</f>
        <v>0</v>
      </c>
      <c r="G34" s="37"/>
      <c r="H34" s="37"/>
      <c r="I34" s="164">
        <v>0.15</v>
      </c>
      <c r="J34" s="163">
        <f>ROUND(((SUM(BF118:BF173))*I34),2)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50" t="s">
        <v>43</v>
      </c>
      <c r="F35" s="163">
        <f>ROUND((SUM(BG118:BG173)),2)</f>
        <v>0</v>
      </c>
      <c r="G35" s="37"/>
      <c r="H35" s="37"/>
      <c r="I35" s="164">
        <v>0.21</v>
      </c>
      <c r="J35" s="16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50" t="s">
        <v>44</v>
      </c>
      <c r="F36" s="163">
        <f>ROUND((SUM(BH118:BH173)),2)</f>
        <v>0</v>
      </c>
      <c r="G36" s="37"/>
      <c r="H36" s="37"/>
      <c r="I36" s="164">
        <v>0.15</v>
      </c>
      <c r="J36" s="16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45</v>
      </c>
      <c r="F37" s="163">
        <f>ROUND((SUM(BI118:BI173)),2)</f>
        <v>0</v>
      </c>
      <c r="G37" s="37"/>
      <c r="H37" s="37"/>
      <c r="I37" s="164">
        <v>0</v>
      </c>
      <c r="J37" s="16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65"/>
      <c r="D39" s="166" t="s">
        <v>46</v>
      </c>
      <c r="E39" s="167"/>
      <c r="F39" s="167"/>
      <c r="G39" s="168" t="s">
        <v>47</v>
      </c>
      <c r="H39" s="169" t="s">
        <v>48</v>
      </c>
      <c r="I39" s="167"/>
      <c r="J39" s="170">
        <f>SUM(J30:J37)</f>
        <v>0</v>
      </c>
      <c r="K39" s="17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hidden="1">
      <c r="A86" s="37"/>
      <c r="B86" s="38"/>
      <c r="C86" s="31" t="s">
        <v>145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hidden="1">
      <c r="A87" s="37"/>
      <c r="B87" s="38"/>
      <c r="C87" s="39"/>
      <c r="D87" s="39"/>
      <c r="E87" s="75" t="str">
        <f>E9</f>
        <v>19070-10XR-PA-04 - SO 04 Vodní tůň č. 4</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hidden="1">
      <c r="A89" s="37"/>
      <c r="B89" s="38"/>
      <c r="C89" s="31" t="s">
        <v>20</v>
      </c>
      <c r="D89" s="39"/>
      <c r="E89" s="39"/>
      <c r="F89" s="26" t="str">
        <f>F12</f>
        <v>k.ú. Vrbátky</v>
      </c>
      <c r="G89" s="39"/>
      <c r="H89" s="39"/>
      <c r="I89" s="31" t="s">
        <v>22</v>
      </c>
      <c r="J89" s="78" t="str">
        <f>IF(J12="","",J12)</f>
        <v>12. 1. 2021</v>
      </c>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hidden="1">
      <c r="A91" s="37"/>
      <c r="B91" s="38"/>
      <c r="C91" s="31" t="s">
        <v>24</v>
      </c>
      <c r="D91" s="39"/>
      <c r="E91" s="39"/>
      <c r="F91" s="26" t="str">
        <f>E15</f>
        <v>Obec Vrbátky</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hidden="1">
      <c r="A92" s="37"/>
      <c r="B92" s="38"/>
      <c r="C92" s="31" t="s">
        <v>28</v>
      </c>
      <c r="D92" s="39"/>
      <c r="E92" s="39"/>
      <c r="F92" s="26" t="str">
        <f>IF(E18="","",E18)</f>
        <v>Vyplň údaj</v>
      </c>
      <c r="G92" s="39"/>
      <c r="H92" s="39"/>
      <c r="I92" s="31" t="s">
        <v>33</v>
      </c>
      <c r="J92" s="35" t="str">
        <f>E24</f>
        <v>Ing. Alena Petříková</v>
      </c>
      <c r="K92" s="39"/>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hidden="1">
      <c r="A94" s="37"/>
      <c r="B94" s="38"/>
      <c r="C94" s="184" t="s">
        <v>160</v>
      </c>
      <c r="D94" s="185"/>
      <c r="E94" s="185"/>
      <c r="F94" s="185"/>
      <c r="G94" s="185"/>
      <c r="H94" s="185"/>
      <c r="I94" s="185"/>
      <c r="J94" s="186" t="s">
        <v>161</v>
      </c>
      <c r="K94" s="185"/>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hidden="1">
      <c r="A96" s="37"/>
      <c r="B96" s="38"/>
      <c r="C96" s="187" t="s">
        <v>162</v>
      </c>
      <c r="D96" s="39"/>
      <c r="E96" s="39"/>
      <c r="F96" s="39"/>
      <c r="G96" s="39"/>
      <c r="H96" s="39"/>
      <c r="I96" s="39"/>
      <c r="J96" s="109">
        <f>J118</f>
        <v>0</v>
      </c>
      <c r="K96" s="39"/>
      <c r="L96" s="62"/>
      <c r="S96" s="37"/>
      <c r="T96" s="37"/>
      <c r="U96" s="37"/>
      <c r="V96" s="37"/>
      <c r="W96" s="37"/>
      <c r="X96" s="37"/>
      <c r="Y96" s="37"/>
      <c r="Z96" s="37"/>
      <c r="AA96" s="37"/>
      <c r="AB96" s="37"/>
      <c r="AC96" s="37"/>
      <c r="AD96" s="37"/>
      <c r="AE96" s="37"/>
      <c r="AU96" s="16" t="s">
        <v>163</v>
      </c>
    </row>
    <row r="97" spans="1:31" s="9" customFormat="1" ht="24.95" customHeight="1" hidden="1">
      <c r="A97" s="9"/>
      <c r="B97" s="188"/>
      <c r="C97" s="189"/>
      <c r="D97" s="190" t="s">
        <v>164</v>
      </c>
      <c r="E97" s="191"/>
      <c r="F97" s="191"/>
      <c r="G97" s="191"/>
      <c r="H97" s="191"/>
      <c r="I97" s="191"/>
      <c r="J97" s="192">
        <f>J119</f>
        <v>0</v>
      </c>
      <c r="K97" s="189"/>
      <c r="L97" s="193"/>
      <c r="S97" s="9"/>
      <c r="T97" s="9"/>
      <c r="U97" s="9"/>
      <c r="V97" s="9"/>
      <c r="W97" s="9"/>
      <c r="X97" s="9"/>
      <c r="Y97" s="9"/>
      <c r="Z97" s="9"/>
      <c r="AA97" s="9"/>
      <c r="AB97" s="9"/>
      <c r="AC97" s="9"/>
      <c r="AD97" s="9"/>
      <c r="AE97" s="9"/>
    </row>
    <row r="98" spans="1:31" s="10" customFormat="1" ht="19.9" customHeight="1" hidden="1">
      <c r="A98" s="10"/>
      <c r="B98" s="194"/>
      <c r="C98" s="132"/>
      <c r="D98" s="195" t="s">
        <v>165</v>
      </c>
      <c r="E98" s="196"/>
      <c r="F98" s="196"/>
      <c r="G98" s="196"/>
      <c r="H98" s="196"/>
      <c r="I98" s="196"/>
      <c r="J98" s="197">
        <f>J120</f>
        <v>0</v>
      </c>
      <c r="K98" s="132"/>
      <c r="L98" s="198"/>
      <c r="S98" s="10"/>
      <c r="T98" s="10"/>
      <c r="U98" s="10"/>
      <c r="V98" s="10"/>
      <c r="W98" s="10"/>
      <c r="X98" s="10"/>
      <c r="Y98" s="10"/>
      <c r="Z98" s="10"/>
      <c r="AA98" s="10"/>
      <c r="AB98" s="10"/>
      <c r="AC98" s="10"/>
      <c r="AD98" s="10"/>
      <c r="AE98" s="10"/>
    </row>
    <row r="99" spans="1:31" s="2" customFormat="1" ht="21.8" customHeight="1" hidden="1">
      <c r="A99" s="37"/>
      <c r="B99" s="38"/>
      <c r="C99" s="39"/>
      <c r="D99" s="39"/>
      <c r="E99" s="39"/>
      <c r="F99" s="39"/>
      <c r="G99" s="39"/>
      <c r="H99" s="39"/>
      <c r="I99" s="39"/>
      <c r="J99" s="39"/>
      <c r="K99" s="39"/>
      <c r="L99" s="62"/>
      <c r="S99" s="37"/>
      <c r="T99" s="37"/>
      <c r="U99" s="37"/>
      <c r="V99" s="37"/>
      <c r="W99" s="37"/>
      <c r="X99" s="37"/>
      <c r="Y99" s="37"/>
      <c r="Z99" s="37"/>
      <c r="AA99" s="37"/>
      <c r="AB99" s="37"/>
      <c r="AC99" s="37"/>
      <c r="AD99" s="37"/>
      <c r="AE99" s="37"/>
    </row>
    <row r="100" spans="1:31" s="2" customFormat="1" ht="6.95" customHeight="1" hidden="1">
      <c r="A100" s="37"/>
      <c r="B100" s="65"/>
      <c r="C100" s="66"/>
      <c r="D100" s="66"/>
      <c r="E100" s="66"/>
      <c r="F100" s="66"/>
      <c r="G100" s="66"/>
      <c r="H100" s="66"/>
      <c r="I100" s="66"/>
      <c r="J100" s="66"/>
      <c r="K100" s="66"/>
      <c r="L100" s="62"/>
      <c r="S100" s="37"/>
      <c r="T100" s="37"/>
      <c r="U100" s="37"/>
      <c r="V100" s="37"/>
      <c r="W100" s="37"/>
      <c r="X100" s="37"/>
      <c r="Y100" s="37"/>
      <c r="Z100" s="37"/>
      <c r="AA100" s="37"/>
      <c r="AB100" s="37"/>
      <c r="AC100" s="37"/>
      <c r="AD100" s="37"/>
      <c r="AE100" s="37"/>
    </row>
    <row r="101" ht="12" hidden="1"/>
    <row r="102" ht="12" hidden="1"/>
    <row r="103" ht="12" hidden="1"/>
    <row r="104" spans="1:31" s="2" customFormat="1" ht="6.95" customHeight="1">
      <c r="A104" s="37"/>
      <c r="B104" s="67"/>
      <c r="C104" s="68"/>
      <c r="D104" s="68"/>
      <c r="E104" s="68"/>
      <c r="F104" s="68"/>
      <c r="G104" s="68"/>
      <c r="H104" s="68"/>
      <c r="I104" s="68"/>
      <c r="J104" s="68"/>
      <c r="K104" s="68"/>
      <c r="L104" s="62"/>
      <c r="S104" s="37"/>
      <c r="T104" s="37"/>
      <c r="U104" s="37"/>
      <c r="V104" s="37"/>
      <c r="W104" s="37"/>
      <c r="X104" s="37"/>
      <c r="Y104" s="37"/>
      <c r="Z104" s="37"/>
      <c r="AA104" s="37"/>
      <c r="AB104" s="37"/>
      <c r="AC104" s="37"/>
      <c r="AD104" s="37"/>
      <c r="AE104" s="37"/>
    </row>
    <row r="105" spans="1:31" s="2" customFormat="1" ht="24.95" customHeight="1">
      <c r="A105" s="37"/>
      <c r="B105" s="38"/>
      <c r="C105" s="22" t="s">
        <v>168</v>
      </c>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pans="1:31" s="2" customFormat="1" ht="6.95" customHeight="1">
      <c r="A106" s="37"/>
      <c r="B106" s="38"/>
      <c r="C106" s="39"/>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12" customHeight="1">
      <c r="A107" s="37"/>
      <c r="B107" s="38"/>
      <c r="C107" s="31" t="s">
        <v>16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16.5" customHeight="1">
      <c r="A108" s="37"/>
      <c r="B108" s="38"/>
      <c r="C108" s="39"/>
      <c r="D108" s="39"/>
      <c r="E108" s="183" t="str">
        <f>E7</f>
        <v>Biocentrum Na Dvorských v k.ú. Vrbátky</v>
      </c>
      <c r="F108" s="31"/>
      <c r="G108" s="31"/>
      <c r="H108" s="31"/>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145</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75" t="str">
        <f>E9</f>
        <v>19070-10XR-PA-04 - SO 04 Vodní tůň č. 4</v>
      </c>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6.95" customHeight="1">
      <c r="A111" s="37"/>
      <c r="B111" s="38"/>
      <c r="C111" s="39"/>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2" customHeight="1">
      <c r="A112" s="37"/>
      <c r="B112" s="38"/>
      <c r="C112" s="31" t="s">
        <v>20</v>
      </c>
      <c r="D112" s="39"/>
      <c r="E112" s="39"/>
      <c r="F112" s="26" t="str">
        <f>F12</f>
        <v>k.ú. Vrbátky</v>
      </c>
      <c r="G112" s="39"/>
      <c r="H112" s="39"/>
      <c r="I112" s="31" t="s">
        <v>22</v>
      </c>
      <c r="J112" s="78" t="str">
        <f>IF(J12="","",J12)</f>
        <v>12. 1. 2021</v>
      </c>
      <c r="K112" s="39"/>
      <c r="L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5.15" customHeight="1">
      <c r="A114" s="37"/>
      <c r="B114" s="38"/>
      <c r="C114" s="31" t="s">
        <v>24</v>
      </c>
      <c r="D114" s="39"/>
      <c r="E114" s="39"/>
      <c r="F114" s="26" t="str">
        <f>E15</f>
        <v>Obec Vrbátky</v>
      </c>
      <c r="G114" s="39"/>
      <c r="H114" s="39"/>
      <c r="I114" s="31" t="s">
        <v>30</v>
      </c>
      <c r="J114" s="35" t="str">
        <f>E21</f>
        <v xml:space="preserve"> </v>
      </c>
      <c r="K114" s="39"/>
      <c r="L114" s="62"/>
      <c r="S114" s="37"/>
      <c r="T114" s="37"/>
      <c r="U114" s="37"/>
      <c r="V114" s="37"/>
      <c r="W114" s="37"/>
      <c r="X114" s="37"/>
      <c r="Y114" s="37"/>
      <c r="Z114" s="37"/>
      <c r="AA114" s="37"/>
      <c r="AB114" s="37"/>
      <c r="AC114" s="37"/>
      <c r="AD114" s="37"/>
      <c r="AE114" s="37"/>
    </row>
    <row r="115" spans="1:31" s="2" customFormat="1" ht="15.15" customHeight="1">
      <c r="A115" s="37"/>
      <c r="B115" s="38"/>
      <c r="C115" s="31" t="s">
        <v>28</v>
      </c>
      <c r="D115" s="39"/>
      <c r="E115" s="39"/>
      <c r="F115" s="26" t="str">
        <f>IF(E18="","",E18)</f>
        <v>Vyplň údaj</v>
      </c>
      <c r="G115" s="39"/>
      <c r="H115" s="39"/>
      <c r="I115" s="31" t="s">
        <v>33</v>
      </c>
      <c r="J115" s="35" t="str">
        <f>E24</f>
        <v>Ing. Alena Petříková</v>
      </c>
      <c r="K115" s="39"/>
      <c r="L115" s="62"/>
      <c r="S115" s="37"/>
      <c r="T115" s="37"/>
      <c r="U115" s="37"/>
      <c r="V115" s="37"/>
      <c r="W115" s="37"/>
      <c r="X115" s="37"/>
      <c r="Y115" s="37"/>
      <c r="Z115" s="37"/>
      <c r="AA115" s="37"/>
      <c r="AB115" s="37"/>
      <c r="AC115" s="37"/>
      <c r="AD115" s="37"/>
      <c r="AE115" s="37"/>
    </row>
    <row r="116" spans="1:31" s="2" customFormat="1" ht="10.3"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11" customFormat="1" ht="29.25" customHeight="1">
      <c r="A117" s="199"/>
      <c r="B117" s="200"/>
      <c r="C117" s="201" t="s">
        <v>169</v>
      </c>
      <c r="D117" s="202" t="s">
        <v>61</v>
      </c>
      <c r="E117" s="202" t="s">
        <v>57</v>
      </c>
      <c r="F117" s="202" t="s">
        <v>58</v>
      </c>
      <c r="G117" s="202" t="s">
        <v>170</v>
      </c>
      <c r="H117" s="202" t="s">
        <v>171</v>
      </c>
      <c r="I117" s="202" t="s">
        <v>172</v>
      </c>
      <c r="J117" s="202" t="s">
        <v>161</v>
      </c>
      <c r="K117" s="203" t="s">
        <v>173</v>
      </c>
      <c r="L117" s="204"/>
      <c r="M117" s="99" t="s">
        <v>1</v>
      </c>
      <c r="N117" s="100" t="s">
        <v>40</v>
      </c>
      <c r="O117" s="100" t="s">
        <v>174</v>
      </c>
      <c r="P117" s="100" t="s">
        <v>175</v>
      </c>
      <c r="Q117" s="100" t="s">
        <v>176</v>
      </c>
      <c r="R117" s="100" t="s">
        <v>177</v>
      </c>
      <c r="S117" s="100" t="s">
        <v>178</v>
      </c>
      <c r="T117" s="101" t="s">
        <v>179</v>
      </c>
      <c r="U117" s="199"/>
      <c r="V117" s="199"/>
      <c r="W117" s="199"/>
      <c r="X117" s="199"/>
      <c r="Y117" s="199"/>
      <c r="Z117" s="199"/>
      <c r="AA117" s="199"/>
      <c r="AB117" s="199"/>
      <c r="AC117" s="199"/>
      <c r="AD117" s="199"/>
      <c r="AE117" s="199"/>
    </row>
    <row r="118" spans="1:63" s="2" customFormat="1" ht="22.8" customHeight="1">
      <c r="A118" s="37"/>
      <c r="B118" s="38"/>
      <c r="C118" s="106" t="s">
        <v>180</v>
      </c>
      <c r="D118" s="39"/>
      <c r="E118" s="39"/>
      <c r="F118" s="39"/>
      <c r="G118" s="39"/>
      <c r="H118" s="39"/>
      <c r="I118" s="39"/>
      <c r="J118" s="205">
        <f>BK118</f>
        <v>0</v>
      </c>
      <c r="K118" s="39"/>
      <c r="L118" s="43"/>
      <c r="M118" s="102"/>
      <c r="N118" s="206"/>
      <c r="O118" s="103"/>
      <c r="P118" s="207">
        <f>P119</f>
        <v>0</v>
      </c>
      <c r="Q118" s="103"/>
      <c r="R118" s="207">
        <f>R119</f>
        <v>0</v>
      </c>
      <c r="S118" s="103"/>
      <c r="T118" s="208">
        <f>T119</f>
        <v>0</v>
      </c>
      <c r="U118" s="37"/>
      <c r="V118" s="37"/>
      <c r="W118" s="37"/>
      <c r="X118" s="37"/>
      <c r="Y118" s="37"/>
      <c r="Z118" s="37"/>
      <c r="AA118" s="37"/>
      <c r="AB118" s="37"/>
      <c r="AC118" s="37"/>
      <c r="AD118" s="37"/>
      <c r="AE118" s="37"/>
      <c r="AT118" s="16" t="s">
        <v>75</v>
      </c>
      <c r="AU118" s="16" t="s">
        <v>163</v>
      </c>
      <c r="BK118" s="209">
        <f>BK119</f>
        <v>0</v>
      </c>
    </row>
    <row r="119" spans="1:63" s="12" customFormat="1" ht="25.9" customHeight="1">
      <c r="A119" s="12"/>
      <c r="B119" s="210"/>
      <c r="C119" s="211"/>
      <c r="D119" s="212" t="s">
        <v>75</v>
      </c>
      <c r="E119" s="213" t="s">
        <v>181</v>
      </c>
      <c r="F119" s="213" t="s">
        <v>182</v>
      </c>
      <c r="G119" s="211"/>
      <c r="H119" s="211"/>
      <c r="I119" s="214"/>
      <c r="J119" s="215">
        <f>BK119</f>
        <v>0</v>
      </c>
      <c r="K119" s="211"/>
      <c r="L119" s="216"/>
      <c r="M119" s="217"/>
      <c r="N119" s="218"/>
      <c r="O119" s="218"/>
      <c r="P119" s="219">
        <f>P120</f>
        <v>0</v>
      </c>
      <c r="Q119" s="218"/>
      <c r="R119" s="219">
        <f>R120</f>
        <v>0</v>
      </c>
      <c r="S119" s="218"/>
      <c r="T119" s="220">
        <f>T120</f>
        <v>0</v>
      </c>
      <c r="U119" s="12"/>
      <c r="V119" s="12"/>
      <c r="W119" s="12"/>
      <c r="X119" s="12"/>
      <c r="Y119" s="12"/>
      <c r="Z119" s="12"/>
      <c r="AA119" s="12"/>
      <c r="AB119" s="12"/>
      <c r="AC119" s="12"/>
      <c r="AD119" s="12"/>
      <c r="AE119" s="12"/>
      <c r="AR119" s="221" t="s">
        <v>84</v>
      </c>
      <c r="AT119" s="222" t="s">
        <v>75</v>
      </c>
      <c r="AU119" s="222" t="s">
        <v>76</v>
      </c>
      <c r="AY119" s="221" t="s">
        <v>183</v>
      </c>
      <c r="BK119" s="223">
        <f>BK120</f>
        <v>0</v>
      </c>
    </row>
    <row r="120" spans="1:63" s="12" customFormat="1" ht="22.8" customHeight="1">
      <c r="A120" s="12"/>
      <c r="B120" s="210"/>
      <c r="C120" s="211"/>
      <c r="D120" s="212" t="s">
        <v>75</v>
      </c>
      <c r="E120" s="224" t="s">
        <v>84</v>
      </c>
      <c r="F120" s="224" t="s">
        <v>184</v>
      </c>
      <c r="G120" s="211"/>
      <c r="H120" s="211"/>
      <c r="I120" s="214"/>
      <c r="J120" s="225">
        <f>BK120</f>
        <v>0</v>
      </c>
      <c r="K120" s="211"/>
      <c r="L120" s="216"/>
      <c r="M120" s="217"/>
      <c r="N120" s="218"/>
      <c r="O120" s="218"/>
      <c r="P120" s="219">
        <f>SUM(P121:P173)</f>
        <v>0</v>
      </c>
      <c r="Q120" s="218"/>
      <c r="R120" s="219">
        <f>SUM(R121:R173)</f>
        <v>0</v>
      </c>
      <c r="S120" s="218"/>
      <c r="T120" s="220">
        <f>SUM(T121:T173)</f>
        <v>0</v>
      </c>
      <c r="U120" s="12"/>
      <c r="V120" s="12"/>
      <c r="W120" s="12"/>
      <c r="X120" s="12"/>
      <c r="Y120" s="12"/>
      <c r="Z120" s="12"/>
      <c r="AA120" s="12"/>
      <c r="AB120" s="12"/>
      <c r="AC120" s="12"/>
      <c r="AD120" s="12"/>
      <c r="AE120" s="12"/>
      <c r="AR120" s="221" t="s">
        <v>84</v>
      </c>
      <c r="AT120" s="222" t="s">
        <v>75</v>
      </c>
      <c r="AU120" s="222" t="s">
        <v>84</v>
      </c>
      <c r="AY120" s="221" t="s">
        <v>183</v>
      </c>
      <c r="BK120" s="223">
        <f>SUM(BK121:BK173)</f>
        <v>0</v>
      </c>
    </row>
    <row r="121" spans="1:65" s="2" customFormat="1" ht="24.15" customHeight="1">
      <c r="A121" s="37"/>
      <c r="B121" s="38"/>
      <c r="C121" s="226" t="s">
        <v>84</v>
      </c>
      <c r="D121" s="226" t="s">
        <v>185</v>
      </c>
      <c r="E121" s="227" t="s">
        <v>186</v>
      </c>
      <c r="F121" s="228" t="s">
        <v>187</v>
      </c>
      <c r="G121" s="229" t="s">
        <v>137</v>
      </c>
      <c r="H121" s="230">
        <v>470</v>
      </c>
      <c r="I121" s="231"/>
      <c r="J121" s="232">
        <f>ROUND(I121*H121,2)</f>
        <v>0</v>
      </c>
      <c r="K121" s="228" t="s">
        <v>188</v>
      </c>
      <c r="L121" s="43"/>
      <c r="M121" s="233" t="s">
        <v>1</v>
      </c>
      <c r="N121" s="234" t="s">
        <v>41</v>
      </c>
      <c r="O121" s="90"/>
      <c r="P121" s="235">
        <f>O121*H121</f>
        <v>0</v>
      </c>
      <c r="Q121" s="235">
        <v>0</v>
      </c>
      <c r="R121" s="235">
        <f>Q121*H121</f>
        <v>0</v>
      </c>
      <c r="S121" s="235">
        <v>0</v>
      </c>
      <c r="T121" s="236">
        <f>S121*H121</f>
        <v>0</v>
      </c>
      <c r="U121" s="37"/>
      <c r="V121" s="37"/>
      <c r="W121" s="37"/>
      <c r="X121" s="37"/>
      <c r="Y121" s="37"/>
      <c r="Z121" s="37"/>
      <c r="AA121" s="37"/>
      <c r="AB121" s="37"/>
      <c r="AC121" s="37"/>
      <c r="AD121" s="37"/>
      <c r="AE121" s="37"/>
      <c r="AR121" s="237" t="s">
        <v>189</v>
      </c>
      <c r="AT121" s="237" t="s">
        <v>185</v>
      </c>
      <c r="AU121" s="237" t="s">
        <v>86</v>
      </c>
      <c r="AY121" s="16" t="s">
        <v>183</v>
      </c>
      <c r="BE121" s="238">
        <f>IF(N121="základní",J121,0)</f>
        <v>0</v>
      </c>
      <c r="BF121" s="238">
        <f>IF(N121="snížená",J121,0)</f>
        <v>0</v>
      </c>
      <c r="BG121" s="238">
        <f>IF(N121="zákl. přenesená",J121,0)</f>
        <v>0</v>
      </c>
      <c r="BH121" s="238">
        <f>IF(N121="sníž. přenesená",J121,0)</f>
        <v>0</v>
      </c>
      <c r="BI121" s="238">
        <f>IF(N121="nulová",J121,0)</f>
        <v>0</v>
      </c>
      <c r="BJ121" s="16" t="s">
        <v>84</v>
      </c>
      <c r="BK121" s="238">
        <f>ROUND(I121*H121,2)</f>
        <v>0</v>
      </c>
      <c r="BL121" s="16" t="s">
        <v>189</v>
      </c>
      <c r="BM121" s="237" t="s">
        <v>463</v>
      </c>
    </row>
    <row r="122" spans="1:47" s="2" customFormat="1" ht="12">
      <c r="A122" s="37"/>
      <c r="B122" s="38"/>
      <c r="C122" s="39"/>
      <c r="D122" s="239" t="s">
        <v>191</v>
      </c>
      <c r="E122" s="39"/>
      <c r="F122" s="240" t="s">
        <v>192</v>
      </c>
      <c r="G122" s="39"/>
      <c r="H122" s="39"/>
      <c r="I122" s="241"/>
      <c r="J122" s="39"/>
      <c r="K122" s="39"/>
      <c r="L122" s="43"/>
      <c r="M122" s="242"/>
      <c r="N122" s="243"/>
      <c r="O122" s="90"/>
      <c r="P122" s="90"/>
      <c r="Q122" s="90"/>
      <c r="R122" s="90"/>
      <c r="S122" s="90"/>
      <c r="T122" s="91"/>
      <c r="U122" s="37"/>
      <c r="V122" s="37"/>
      <c r="W122" s="37"/>
      <c r="X122" s="37"/>
      <c r="Y122" s="37"/>
      <c r="Z122" s="37"/>
      <c r="AA122" s="37"/>
      <c r="AB122" s="37"/>
      <c r="AC122" s="37"/>
      <c r="AD122" s="37"/>
      <c r="AE122" s="37"/>
      <c r="AT122" s="16" t="s">
        <v>191</v>
      </c>
      <c r="AU122" s="16" t="s">
        <v>86</v>
      </c>
    </row>
    <row r="123" spans="1:47" s="2" customFormat="1" ht="12">
      <c r="A123" s="37"/>
      <c r="B123" s="38"/>
      <c r="C123" s="39"/>
      <c r="D123" s="244" t="s">
        <v>193</v>
      </c>
      <c r="E123" s="39"/>
      <c r="F123" s="245" t="s">
        <v>194</v>
      </c>
      <c r="G123" s="39"/>
      <c r="H123" s="39"/>
      <c r="I123" s="241"/>
      <c r="J123" s="39"/>
      <c r="K123" s="39"/>
      <c r="L123" s="43"/>
      <c r="M123" s="242"/>
      <c r="N123" s="243"/>
      <c r="O123" s="90"/>
      <c r="P123" s="90"/>
      <c r="Q123" s="90"/>
      <c r="R123" s="90"/>
      <c r="S123" s="90"/>
      <c r="T123" s="91"/>
      <c r="U123" s="37"/>
      <c r="V123" s="37"/>
      <c r="W123" s="37"/>
      <c r="X123" s="37"/>
      <c r="Y123" s="37"/>
      <c r="Z123" s="37"/>
      <c r="AA123" s="37"/>
      <c r="AB123" s="37"/>
      <c r="AC123" s="37"/>
      <c r="AD123" s="37"/>
      <c r="AE123" s="37"/>
      <c r="AT123" s="16" t="s">
        <v>193</v>
      </c>
      <c r="AU123" s="16" t="s">
        <v>86</v>
      </c>
    </row>
    <row r="124" spans="1:47" s="2" customFormat="1" ht="12">
      <c r="A124" s="37"/>
      <c r="B124" s="38"/>
      <c r="C124" s="39"/>
      <c r="D124" s="239" t="s">
        <v>195</v>
      </c>
      <c r="E124" s="39"/>
      <c r="F124" s="246" t="s">
        <v>196</v>
      </c>
      <c r="G124" s="39"/>
      <c r="H124" s="39"/>
      <c r="I124" s="241"/>
      <c r="J124" s="39"/>
      <c r="K124" s="39"/>
      <c r="L124" s="43"/>
      <c r="M124" s="242"/>
      <c r="N124" s="243"/>
      <c r="O124" s="90"/>
      <c r="P124" s="90"/>
      <c r="Q124" s="90"/>
      <c r="R124" s="90"/>
      <c r="S124" s="90"/>
      <c r="T124" s="91"/>
      <c r="U124" s="37"/>
      <c r="V124" s="37"/>
      <c r="W124" s="37"/>
      <c r="X124" s="37"/>
      <c r="Y124" s="37"/>
      <c r="Z124" s="37"/>
      <c r="AA124" s="37"/>
      <c r="AB124" s="37"/>
      <c r="AC124" s="37"/>
      <c r="AD124" s="37"/>
      <c r="AE124" s="37"/>
      <c r="AT124" s="16" t="s">
        <v>195</v>
      </c>
      <c r="AU124" s="16" t="s">
        <v>86</v>
      </c>
    </row>
    <row r="125" spans="1:51" s="13" customFormat="1" ht="12">
      <c r="A125" s="13"/>
      <c r="B125" s="247"/>
      <c r="C125" s="248"/>
      <c r="D125" s="239" t="s">
        <v>197</v>
      </c>
      <c r="E125" s="249" t="s">
        <v>1</v>
      </c>
      <c r="F125" s="250" t="s">
        <v>464</v>
      </c>
      <c r="G125" s="248"/>
      <c r="H125" s="251">
        <v>470</v>
      </c>
      <c r="I125" s="252"/>
      <c r="J125" s="248"/>
      <c r="K125" s="248"/>
      <c r="L125" s="253"/>
      <c r="M125" s="254"/>
      <c r="N125" s="255"/>
      <c r="O125" s="255"/>
      <c r="P125" s="255"/>
      <c r="Q125" s="255"/>
      <c r="R125" s="255"/>
      <c r="S125" s="255"/>
      <c r="T125" s="256"/>
      <c r="U125" s="13"/>
      <c r="V125" s="13"/>
      <c r="W125" s="13"/>
      <c r="X125" s="13"/>
      <c r="Y125" s="13"/>
      <c r="Z125" s="13"/>
      <c r="AA125" s="13"/>
      <c r="AB125" s="13"/>
      <c r="AC125" s="13"/>
      <c r="AD125" s="13"/>
      <c r="AE125" s="13"/>
      <c r="AT125" s="257" t="s">
        <v>197</v>
      </c>
      <c r="AU125" s="257" t="s">
        <v>86</v>
      </c>
      <c r="AV125" s="13" t="s">
        <v>86</v>
      </c>
      <c r="AW125" s="13" t="s">
        <v>32</v>
      </c>
      <c r="AX125" s="13" t="s">
        <v>76</v>
      </c>
      <c r="AY125" s="257" t="s">
        <v>183</v>
      </c>
    </row>
    <row r="126" spans="1:51" s="14" customFormat="1" ht="12">
      <c r="A126" s="14"/>
      <c r="B126" s="258"/>
      <c r="C126" s="259"/>
      <c r="D126" s="239" t="s">
        <v>197</v>
      </c>
      <c r="E126" s="260" t="s">
        <v>142</v>
      </c>
      <c r="F126" s="261" t="s">
        <v>202</v>
      </c>
      <c r="G126" s="259"/>
      <c r="H126" s="262">
        <v>470</v>
      </c>
      <c r="I126" s="263"/>
      <c r="J126" s="259"/>
      <c r="K126" s="259"/>
      <c r="L126" s="264"/>
      <c r="M126" s="265"/>
      <c r="N126" s="266"/>
      <c r="O126" s="266"/>
      <c r="P126" s="266"/>
      <c r="Q126" s="266"/>
      <c r="R126" s="266"/>
      <c r="S126" s="266"/>
      <c r="T126" s="267"/>
      <c r="U126" s="14"/>
      <c r="V126" s="14"/>
      <c r="W126" s="14"/>
      <c r="X126" s="14"/>
      <c r="Y126" s="14"/>
      <c r="Z126" s="14"/>
      <c r="AA126" s="14"/>
      <c r="AB126" s="14"/>
      <c r="AC126" s="14"/>
      <c r="AD126" s="14"/>
      <c r="AE126" s="14"/>
      <c r="AT126" s="268" t="s">
        <v>197</v>
      </c>
      <c r="AU126" s="268" t="s">
        <v>86</v>
      </c>
      <c r="AV126" s="14" t="s">
        <v>189</v>
      </c>
      <c r="AW126" s="14" t="s">
        <v>32</v>
      </c>
      <c r="AX126" s="14" t="s">
        <v>84</v>
      </c>
      <c r="AY126" s="268" t="s">
        <v>183</v>
      </c>
    </row>
    <row r="127" spans="1:65" s="2" customFormat="1" ht="24.15" customHeight="1">
      <c r="A127" s="37"/>
      <c r="B127" s="38"/>
      <c r="C127" s="226" t="s">
        <v>86</v>
      </c>
      <c r="D127" s="226" t="s">
        <v>185</v>
      </c>
      <c r="E127" s="227" t="s">
        <v>211</v>
      </c>
      <c r="F127" s="228" t="s">
        <v>212</v>
      </c>
      <c r="G127" s="229" t="s">
        <v>126</v>
      </c>
      <c r="H127" s="230">
        <v>505.77</v>
      </c>
      <c r="I127" s="231"/>
      <c r="J127" s="232">
        <f>ROUND(I127*H127,2)</f>
        <v>0</v>
      </c>
      <c r="K127" s="228" t="s">
        <v>188</v>
      </c>
      <c r="L127" s="43"/>
      <c r="M127" s="233" t="s">
        <v>1</v>
      </c>
      <c r="N127" s="234" t="s">
        <v>41</v>
      </c>
      <c r="O127" s="90"/>
      <c r="P127" s="235">
        <f>O127*H127</f>
        <v>0</v>
      </c>
      <c r="Q127" s="235">
        <v>0</v>
      </c>
      <c r="R127" s="235">
        <f>Q127*H127</f>
        <v>0</v>
      </c>
      <c r="S127" s="235">
        <v>0</v>
      </c>
      <c r="T127" s="236">
        <f>S127*H127</f>
        <v>0</v>
      </c>
      <c r="U127" s="37"/>
      <c r="V127" s="37"/>
      <c r="W127" s="37"/>
      <c r="X127" s="37"/>
      <c r="Y127" s="37"/>
      <c r="Z127" s="37"/>
      <c r="AA127" s="37"/>
      <c r="AB127" s="37"/>
      <c r="AC127" s="37"/>
      <c r="AD127" s="37"/>
      <c r="AE127" s="37"/>
      <c r="AR127" s="237" t="s">
        <v>189</v>
      </c>
      <c r="AT127" s="237" t="s">
        <v>185</v>
      </c>
      <c r="AU127" s="237" t="s">
        <v>86</v>
      </c>
      <c r="AY127" s="16" t="s">
        <v>183</v>
      </c>
      <c r="BE127" s="238">
        <f>IF(N127="základní",J127,0)</f>
        <v>0</v>
      </c>
      <c r="BF127" s="238">
        <f>IF(N127="snížená",J127,0)</f>
        <v>0</v>
      </c>
      <c r="BG127" s="238">
        <f>IF(N127="zákl. přenesená",J127,0)</f>
        <v>0</v>
      </c>
      <c r="BH127" s="238">
        <f>IF(N127="sníž. přenesená",J127,0)</f>
        <v>0</v>
      </c>
      <c r="BI127" s="238">
        <f>IF(N127="nulová",J127,0)</f>
        <v>0</v>
      </c>
      <c r="BJ127" s="16" t="s">
        <v>84</v>
      </c>
      <c r="BK127" s="238">
        <f>ROUND(I127*H127,2)</f>
        <v>0</v>
      </c>
      <c r="BL127" s="16" t="s">
        <v>189</v>
      </c>
      <c r="BM127" s="237" t="s">
        <v>465</v>
      </c>
    </row>
    <row r="128" spans="1:47" s="2" customFormat="1" ht="12">
      <c r="A128" s="37"/>
      <c r="B128" s="38"/>
      <c r="C128" s="39"/>
      <c r="D128" s="239" t="s">
        <v>191</v>
      </c>
      <c r="E128" s="39"/>
      <c r="F128" s="240" t="s">
        <v>214</v>
      </c>
      <c r="G128" s="39"/>
      <c r="H128" s="39"/>
      <c r="I128" s="241"/>
      <c r="J128" s="39"/>
      <c r="K128" s="39"/>
      <c r="L128" s="43"/>
      <c r="M128" s="242"/>
      <c r="N128" s="243"/>
      <c r="O128" s="90"/>
      <c r="P128" s="90"/>
      <c r="Q128" s="90"/>
      <c r="R128" s="90"/>
      <c r="S128" s="90"/>
      <c r="T128" s="91"/>
      <c r="U128" s="37"/>
      <c r="V128" s="37"/>
      <c r="W128" s="37"/>
      <c r="X128" s="37"/>
      <c r="Y128" s="37"/>
      <c r="Z128" s="37"/>
      <c r="AA128" s="37"/>
      <c r="AB128" s="37"/>
      <c r="AC128" s="37"/>
      <c r="AD128" s="37"/>
      <c r="AE128" s="37"/>
      <c r="AT128" s="16" t="s">
        <v>191</v>
      </c>
      <c r="AU128" s="16" t="s">
        <v>86</v>
      </c>
    </row>
    <row r="129" spans="1:47" s="2" customFormat="1" ht="12">
      <c r="A129" s="37"/>
      <c r="B129" s="38"/>
      <c r="C129" s="39"/>
      <c r="D129" s="244" t="s">
        <v>193</v>
      </c>
      <c r="E129" s="39"/>
      <c r="F129" s="245" t="s">
        <v>215</v>
      </c>
      <c r="G129" s="39"/>
      <c r="H129" s="39"/>
      <c r="I129" s="241"/>
      <c r="J129" s="39"/>
      <c r="K129" s="39"/>
      <c r="L129" s="43"/>
      <c r="M129" s="242"/>
      <c r="N129" s="243"/>
      <c r="O129" s="90"/>
      <c r="P129" s="90"/>
      <c r="Q129" s="90"/>
      <c r="R129" s="90"/>
      <c r="S129" s="90"/>
      <c r="T129" s="91"/>
      <c r="U129" s="37"/>
      <c r="V129" s="37"/>
      <c r="W129" s="37"/>
      <c r="X129" s="37"/>
      <c r="Y129" s="37"/>
      <c r="Z129" s="37"/>
      <c r="AA129" s="37"/>
      <c r="AB129" s="37"/>
      <c r="AC129" s="37"/>
      <c r="AD129" s="37"/>
      <c r="AE129" s="37"/>
      <c r="AT129" s="16" t="s">
        <v>193</v>
      </c>
      <c r="AU129" s="16" t="s">
        <v>86</v>
      </c>
    </row>
    <row r="130" spans="1:47" s="2" customFormat="1" ht="12">
      <c r="A130" s="37"/>
      <c r="B130" s="38"/>
      <c r="C130" s="39"/>
      <c r="D130" s="239" t="s">
        <v>195</v>
      </c>
      <c r="E130" s="39"/>
      <c r="F130" s="246" t="s">
        <v>216</v>
      </c>
      <c r="G130" s="39"/>
      <c r="H130" s="39"/>
      <c r="I130" s="241"/>
      <c r="J130" s="39"/>
      <c r="K130" s="39"/>
      <c r="L130" s="43"/>
      <c r="M130" s="242"/>
      <c r="N130" s="243"/>
      <c r="O130" s="90"/>
      <c r="P130" s="90"/>
      <c r="Q130" s="90"/>
      <c r="R130" s="90"/>
      <c r="S130" s="90"/>
      <c r="T130" s="91"/>
      <c r="U130" s="37"/>
      <c r="V130" s="37"/>
      <c r="W130" s="37"/>
      <c r="X130" s="37"/>
      <c r="Y130" s="37"/>
      <c r="Z130" s="37"/>
      <c r="AA130" s="37"/>
      <c r="AB130" s="37"/>
      <c r="AC130" s="37"/>
      <c r="AD130" s="37"/>
      <c r="AE130" s="37"/>
      <c r="AT130" s="16" t="s">
        <v>195</v>
      </c>
      <c r="AU130" s="16" t="s">
        <v>86</v>
      </c>
    </row>
    <row r="131" spans="1:51" s="13" customFormat="1" ht="12">
      <c r="A131" s="13"/>
      <c r="B131" s="247"/>
      <c r="C131" s="248"/>
      <c r="D131" s="239" t="s">
        <v>197</v>
      </c>
      <c r="E131" s="249" t="s">
        <v>1</v>
      </c>
      <c r="F131" s="250" t="s">
        <v>466</v>
      </c>
      <c r="G131" s="248"/>
      <c r="H131" s="251">
        <v>740.77</v>
      </c>
      <c r="I131" s="252"/>
      <c r="J131" s="248"/>
      <c r="K131" s="248"/>
      <c r="L131" s="253"/>
      <c r="M131" s="254"/>
      <c r="N131" s="255"/>
      <c r="O131" s="255"/>
      <c r="P131" s="255"/>
      <c r="Q131" s="255"/>
      <c r="R131" s="255"/>
      <c r="S131" s="255"/>
      <c r="T131" s="256"/>
      <c r="U131" s="13"/>
      <c r="V131" s="13"/>
      <c r="W131" s="13"/>
      <c r="X131" s="13"/>
      <c r="Y131" s="13"/>
      <c r="Z131" s="13"/>
      <c r="AA131" s="13"/>
      <c r="AB131" s="13"/>
      <c r="AC131" s="13"/>
      <c r="AD131" s="13"/>
      <c r="AE131" s="13"/>
      <c r="AT131" s="257" t="s">
        <v>197</v>
      </c>
      <c r="AU131" s="257" t="s">
        <v>86</v>
      </c>
      <c r="AV131" s="13" t="s">
        <v>86</v>
      </c>
      <c r="AW131" s="13" t="s">
        <v>32</v>
      </c>
      <c r="AX131" s="13" t="s">
        <v>76</v>
      </c>
      <c r="AY131" s="257" t="s">
        <v>183</v>
      </c>
    </row>
    <row r="132" spans="1:51" s="13" customFormat="1" ht="12">
      <c r="A132" s="13"/>
      <c r="B132" s="247"/>
      <c r="C132" s="248"/>
      <c r="D132" s="239" t="s">
        <v>197</v>
      </c>
      <c r="E132" s="249" t="s">
        <v>1</v>
      </c>
      <c r="F132" s="250" t="s">
        <v>415</v>
      </c>
      <c r="G132" s="248"/>
      <c r="H132" s="251">
        <v>-235</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197</v>
      </c>
      <c r="AU132" s="257" t="s">
        <v>86</v>
      </c>
      <c r="AV132" s="13" t="s">
        <v>86</v>
      </c>
      <c r="AW132" s="13" t="s">
        <v>32</v>
      </c>
      <c r="AX132" s="13" t="s">
        <v>76</v>
      </c>
      <c r="AY132" s="257" t="s">
        <v>183</v>
      </c>
    </row>
    <row r="133" spans="1:51" s="14" customFormat="1" ht="12">
      <c r="A133" s="14"/>
      <c r="B133" s="258"/>
      <c r="C133" s="259"/>
      <c r="D133" s="239" t="s">
        <v>197</v>
      </c>
      <c r="E133" s="260" t="s">
        <v>124</v>
      </c>
      <c r="F133" s="261" t="s">
        <v>202</v>
      </c>
      <c r="G133" s="259"/>
      <c r="H133" s="262">
        <v>505.77</v>
      </c>
      <c r="I133" s="263"/>
      <c r="J133" s="259"/>
      <c r="K133" s="259"/>
      <c r="L133" s="264"/>
      <c r="M133" s="265"/>
      <c r="N133" s="266"/>
      <c r="O133" s="266"/>
      <c r="P133" s="266"/>
      <c r="Q133" s="266"/>
      <c r="R133" s="266"/>
      <c r="S133" s="266"/>
      <c r="T133" s="267"/>
      <c r="U133" s="14"/>
      <c r="V133" s="14"/>
      <c r="W133" s="14"/>
      <c r="X133" s="14"/>
      <c r="Y133" s="14"/>
      <c r="Z133" s="14"/>
      <c r="AA133" s="14"/>
      <c r="AB133" s="14"/>
      <c r="AC133" s="14"/>
      <c r="AD133" s="14"/>
      <c r="AE133" s="14"/>
      <c r="AT133" s="268" t="s">
        <v>197</v>
      </c>
      <c r="AU133" s="268" t="s">
        <v>86</v>
      </c>
      <c r="AV133" s="14" t="s">
        <v>189</v>
      </c>
      <c r="AW133" s="14" t="s">
        <v>32</v>
      </c>
      <c r="AX133" s="14" t="s">
        <v>84</v>
      </c>
      <c r="AY133" s="268" t="s">
        <v>183</v>
      </c>
    </row>
    <row r="134" spans="1:65" s="2" customFormat="1" ht="24.15" customHeight="1">
      <c r="A134" s="37"/>
      <c r="B134" s="38"/>
      <c r="C134" s="226" t="s">
        <v>210</v>
      </c>
      <c r="D134" s="226" t="s">
        <v>185</v>
      </c>
      <c r="E134" s="227" t="s">
        <v>236</v>
      </c>
      <c r="F134" s="228" t="s">
        <v>237</v>
      </c>
      <c r="G134" s="229" t="s">
        <v>126</v>
      </c>
      <c r="H134" s="230">
        <v>235</v>
      </c>
      <c r="I134" s="231"/>
      <c r="J134" s="232">
        <f>ROUND(I134*H134,2)</f>
        <v>0</v>
      </c>
      <c r="K134" s="228" t="s">
        <v>188</v>
      </c>
      <c r="L134" s="43"/>
      <c r="M134" s="233" t="s">
        <v>1</v>
      </c>
      <c r="N134" s="234" t="s">
        <v>41</v>
      </c>
      <c r="O134" s="90"/>
      <c r="P134" s="235">
        <f>O134*H134</f>
        <v>0</v>
      </c>
      <c r="Q134" s="235">
        <v>0</v>
      </c>
      <c r="R134" s="235">
        <f>Q134*H134</f>
        <v>0</v>
      </c>
      <c r="S134" s="235">
        <v>0</v>
      </c>
      <c r="T134" s="236">
        <f>S134*H134</f>
        <v>0</v>
      </c>
      <c r="U134" s="37"/>
      <c r="V134" s="37"/>
      <c r="W134" s="37"/>
      <c r="X134" s="37"/>
      <c r="Y134" s="37"/>
      <c r="Z134" s="37"/>
      <c r="AA134" s="37"/>
      <c r="AB134" s="37"/>
      <c r="AC134" s="37"/>
      <c r="AD134" s="37"/>
      <c r="AE134" s="37"/>
      <c r="AR134" s="237" t="s">
        <v>189</v>
      </c>
      <c r="AT134" s="237" t="s">
        <v>185</v>
      </c>
      <c r="AU134" s="237" t="s">
        <v>86</v>
      </c>
      <c r="AY134" s="16" t="s">
        <v>183</v>
      </c>
      <c r="BE134" s="238">
        <f>IF(N134="základní",J134,0)</f>
        <v>0</v>
      </c>
      <c r="BF134" s="238">
        <f>IF(N134="snížená",J134,0)</f>
        <v>0</v>
      </c>
      <c r="BG134" s="238">
        <f>IF(N134="zákl. přenesená",J134,0)</f>
        <v>0</v>
      </c>
      <c r="BH134" s="238">
        <f>IF(N134="sníž. přenesená",J134,0)</f>
        <v>0</v>
      </c>
      <c r="BI134" s="238">
        <f>IF(N134="nulová",J134,0)</f>
        <v>0</v>
      </c>
      <c r="BJ134" s="16" t="s">
        <v>84</v>
      </c>
      <c r="BK134" s="238">
        <f>ROUND(I134*H134,2)</f>
        <v>0</v>
      </c>
      <c r="BL134" s="16" t="s">
        <v>189</v>
      </c>
      <c r="BM134" s="237" t="s">
        <v>467</v>
      </c>
    </row>
    <row r="135" spans="1:47" s="2" customFormat="1" ht="12">
      <c r="A135" s="37"/>
      <c r="B135" s="38"/>
      <c r="C135" s="39"/>
      <c r="D135" s="239" t="s">
        <v>191</v>
      </c>
      <c r="E135" s="39"/>
      <c r="F135" s="240" t="s">
        <v>239</v>
      </c>
      <c r="G135" s="39"/>
      <c r="H135" s="39"/>
      <c r="I135" s="241"/>
      <c r="J135" s="39"/>
      <c r="K135" s="39"/>
      <c r="L135" s="43"/>
      <c r="M135" s="242"/>
      <c r="N135" s="243"/>
      <c r="O135" s="90"/>
      <c r="P135" s="90"/>
      <c r="Q135" s="90"/>
      <c r="R135" s="90"/>
      <c r="S135" s="90"/>
      <c r="T135" s="91"/>
      <c r="U135" s="37"/>
      <c r="V135" s="37"/>
      <c r="W135" s="37"/>
      <c r="X135" s="37"/>
      <c r="Y135" s="37"/>
      <c r="Z135" s="37"/>
      <c r="AA135" s="37"/>
      <c r="AB135" s="37"/>
      <c r="AC135" s="37"/>
      <c r="AD135" s="37"/>
      <c r="AE135" s="37"/>
      <c r="AT135" s="16" t="s">
        <v>191</v>
      </c>
      <c r="AU135" s="16" t="s">
        <v>86</v>
      </c>
    </row>
    <row r="136" spans="1:47" s="2" customFormat="1" ht="12">
      <c r="A136" s="37"/>
      <c r="B136" s="38"/>
      <c r="C136" s="39"/>
      <c r="D136" s="244" t="s">
        <v>193</v>
      </c>
      <c r="E136" s="39"/>
      <c r="F136" s="245" t="s">
        <v>240</v>
      </c>
      <c r="G136" s="39"/>
      <c r="H136" s="39"/>
      <c r="I136" s="241"/>
      <c r="J136" s="39"/>
      <c r="K136" s="39"/>
      <c r="L136" s="43"/>
      <c r="M136" s="242"/>
      <c r="N136" s="243"/>
      <c r="O136" s="90"/>
      <c r="P136" s="90"/>
      <c r="Q136" s="90"/>
      <c r="R136" s="90"/>
      <c r="S136" s="90"/>
      <c r="T136" s="91"/>
      <c r="U136" s="37"/>
      <c r="V136" s="37"/>
      <c r="W136" s="37"/>
      <c r="X136" s="37"/>
      <c r="Y136" s="37"/>
      <c r="Z136" s="37"/>
      <c r="AA136" s="37"/>
      <c r="AB136" s="37"/>
      <c r="AC136" s="37"/>
      <c r="AD136" s="37"/>
      <c r="AE136" s="37"/>
      <c r="AT136" s="16" t="s">
        <v>193</v>
      </c>
      <c r="AU136" s="16" t="s">
        <v>86</v>
      </c>
    </row>
    <row r="137" spans="1:47" s="2" customFormat="1" ht="12">
      <c r="A137" s="37"/>
      <c r="B137" s="38"/>
      <c r="C137" s="39"/>
      <c r="D137" s="239" t="s">
        <v>195</v>
      </c>
      <c r="E137" s="39"/>
      <c r="F137" s="246" t="s">
        <v>241</v>
      </c>
      <c r="G137" s="39"/>
      <c r="H137" s="39"/>
      <c r="I137" s="241"/>
      <c r="J137" s="39"/>
      <c r="K137" s="39"/>
      <c r="L137" s="43"/>
      <c r="M137" s="242"/>
      <c r="N137" s="243"/>
      <c r="O137" s="90"/>
      <c r="P137" s="90"/>
      <c r="Q137" s="90"/>
      <c r="R137" s="90"/>
      <c r="S137" s="90"/>
      <c r="T137" s="91"/>
      <c r="U137" s="37"/>
      <c r="V137" s="37"/>
      <c r="W137" s="37"/>
      <c r="X137" s="37"/>
      <c r="Y137" s="37"/>
      <c r="Z137" s="37"/>
      <c r="AA137" s="37"/>
      <c r="AB137" s="37"/>
      <c r="AC137" s="37"/>
      <c r="AD137" s="37"/>
      <c r="AE137" s="37"/>
      <c r="AT137" s="16" t="s">
        <v>195</v>
      </c>
      <c r="AU137" s="16" t="s">
        <v>86</v>
      </c>
    </row>
    <row r="138" spans="1:51" s="13" customFormat="1" ht="12">
      <c r="A138" s="13"/>
      <c r="B138" s="247"/>
      <c r="C138" s="248"/>
      <c r="D138" s="239" t="s">
        <v>197</v>
      </c>
      <c r="E138" s="249" t="s">
        <v>1</v>
      </c>
      <c r="F138" s="250" t="s">
        <v>417</v>
      </c>
      <c r="G138" s="248"/>
      <c r="H138" s="251">
        <v>235</v>
      </c>
      <c r="I138" s="252"/>
      <c r="J138" s="248"/>
      <c r="K138" s="248"/>
      <c r="L138" s="253"/>
      <c r="M138" s="254"/>
      <c r="N138" s="255"/>
      <c r="O138" s="255"/>
      <c r="P138" s="255"/>
      <c r="Q138" s="255"/>
      <c r="R138" s="255"/>
      <c r="S138" s="255"/>
      <c r="T138" s="256"/>
      <c r="U138" s="13"/>
      <c r="V138" s="13"/>
      <c r="W138" s="13"/>
      <c r="X138" s="13"/>
      <c r="Y138" s="13"/>
      <c r="Z138" s="13"/>
      <c r="AA138" s="13"/>
      <c r="AB138" s="13"/>
      <c r="AC138" s="13"/>
      <c r="AD138" s="13"/>
      <c r="AE138" s="13"/>
      <c r="AT138" s="257" t="s">
        <v>197</v>
      </c>
      <c r="AU138" s="257" t="s">
        <v>86</v>
      </c>
      <c r="AV138" s="13" t="s">
        <v>86</v>
      </c>
      <c r="AW138" s="13" t="s">
        <v>32</v>
      </c>
      <c r="AX138" s="13" t="s">
        <v>76</v>
      </c>
      <c r="AY138" s="257" t="s">
        <v>183</v>
      </c>
    </row>
    <row r="139" spans="1:51" s="14" customFormat="1" ht="12">
      <c r="A139" s="14"/>
      <c r="B139" s="258"/>
      <c r="C139" s="259"/>
      <c r="D139" s="239" t="s">
        <v>197</v>
      </c>
      <c r="E139" s="260" t="s">
        <v>1</v>
      </c>
      <c r="F139" s="261" t="s">
        <v>202</v>
      </c>
      <c r="G139" s="259"/>
      <c r="H139" s="262">
        <v>235</v>
      </c>
      <c r="I139" s="263"/>
      <c r="J139" s="259"/>
      <c r="K139" s="259"/>
      <c r="L139" s="264"/>
      <c r="M139" s="265"/>
      <c r="N139" s="266"/>
      <c r="O139" s="266"/>
      <c r="P139" s="266"/>
      <c r="Q139" s="266"/>
      <c r="R139" s="266"/>
      <c r="S139" s="266"/>
      <c r="T139" s="267"/>
      <c r="U139" s="14"/>
      <c r="V139" s="14"/>
      <c r="W139" s="14"/>
      <c r="X139" s="14"/>
      <c r="Y139" s="14"/>
      <c r="Z139" s="14"/>
      <c r="AA139" s="14"/>
      <c r="AB139" s="14"/>
      <c r="AC139" s="14"/>
      <c r="AD139" s="14"/>
      <c r="AE139" s="14"/>
      <c r="AT139" s="268" t="s">
        <v>197</v>
      </c>
      <c r="AU139" s="268" t="s">
        <v>86</v>
      </c>
      <c r="AV139" s="14" t="s">
        <v>189</v>
      </c>
      <c r="AW139" s="14" t="s">
        <v>32</v>
      </c>
      <c r="AX139" s="14" t="s">
        <v>84</v>
      </c>
      <c r="AY139" s="268" t="s">
        <v>183</v>
      </c>
    </row>
    <row r="140" spans="1:65" s="2" customFormat="1" ht="37.8" customHeight="1">
      <c r="A140" s="37"/>
      <c r="B140" s="38"/>
      <c r="C140" s="226" t="s">
        <v>189</v>
      </c>
      <c r="D140" s="226" t="s">
        <v>185</v>
      </c>
      <c r="E140" s="227" t="s">
        <v>245</v>
      </c>
      <c r="F140" s="228" t="s">
        <v>246</v>
      </c>
      <c r="G140" s="229" t="s">
        <v>126</v>
      </c>
      <c r="H140" s="230">
        <v>505.77</v>
      </c>
      <c r="I140" s="231"/>
      <c r="J140" s="232">
        <f>ROUND(I140*H140,2)</f>
        <v>0</v>
      </c>
      <c r="K140" s="228" t="s">
        <v>188</v>
      </c>
      <c r="L140" s="43"/>
      <c r="M140" s="233" t="s">
        <v>1</v>
      </c>
      <c r="N140" s="234" t="s">
        <v>41</v>
      </c>
      <c r="O140" s="90"/>
      <c r="P140" s="235">
        <f>O140*H140</f>
        <v>0</v>
      </c>
      <c r="Q140" s="235">
        <v>0</v>
      </c>
      <c r="R140" s="235">
        <f>Q140*H140</f>
        <v>0</v>
      </c>
      <c r="S140" s="235">
        <v>0</v>
      </c>
      <c r="T140" s="236">
        <f>S140*H140</f>
        <v>0</v>
      </c>
      <c r="U140" s="37"/>
      <c r="V140" s="37"/>
      <c r="W140" s="37"/>
      <c r="X140" s="37"/>
      <c r="Y140" s="37"/>
      <c r="Z140" s="37"/>
      <c r="AA140" s="37"/>
      <c r="AB140" s="37"/>
      <c r="AC140" s="37"/>
      <c r="AD140" s="37"/>
      <c r="AE140" s="37"/>
      <c r="AR140" s="237" t="s">
        <v>189</v>
      </c>
      <c r="AT140" s="237" t="s">
        <v>185</v>
      </c>
      <c r="AU140" s="237" t="s">
        <v>86</v>
      </c>
      <c r="AY140" s="16" t="s">
        <v>183</v>
      </c>
      <c r="BE140" s="238">
        <f>IF(N140="základní",J140,0)</f>
        <v>0</v>
      </c>
      <c r="BF140" s="238">
        <f>IF(N140="snížená",J140,0)</f>
        <v>0</v>
      </c>
      <c r="BG140" s="238">
        <f>IF(N140="zákl. přenesená",J140,0)</f>
        <v>0</v>
      </c>
      <c r="BH140" s="238">
        <f>IF(N140="sníž. přenesená",J140,0)</f>
        <v>0</v>
      </c>
      <c r="BI140" s="238">
        <f>IF(N140="nulová",J140,0)</f>
        <v>0</v>
      </c>
      <c r="BJ140" s="16" t="s">
        <v>84</v>
      </c>
      <c r="BK140" s="238">
        <f>ROUND(I140*H140,2)</f>
        <v>0</v>
      </c>
      <c r="BL140" s="16" t="s">
        <v>189</v>
      </c>
      <c r="BM140" s="237" t="s">
        <v>468</v>
      </c>
    </row>
    <row r="141" spans="1:47" s="2" customFormat="1" ht="12">
      <c r="A141" s="37"/>
      <c r="B141" s="38"/>
      <c r="C141" s="39"/>
      <c r="D141" s="239" t="s">
        <v>191</v>
      </c>
      <c r="E141" s="39"/>
      <c r="F141" s="240" t="s">
        <v>248</v>
      </c>
      <c r="G141" s="39"/>
      <c r="H141" s="39"/>
      <c r="I141" s="241"/>
      <c r="J141" s="39"/>
      <c r="K141" s="39"/>
      <c r="L141" s="43"/>
      <c r="M141" s="242"/>
      <c r="N141" s="243"/>
      <c r="O141" s="90"/>
      <c r="P141" s="90"/>
      <c r="Q141" s="90"/>
      <c r="R141" s="90"/>
      <c r="S141" s="90"/>
      <c r="T141" s="91"/>
      <c r="U141" s="37"/>
      <c r="V141" s="37"/>
      <c r="W141" s="37"/>
      <c r="X141" s="37"/>
      <c r="Y141" s="37"/>
      <c r="Z141" s="37"/>
      <c r="AA141" s="37"/>
      <c r="AB141" s="37"/>
      <c r="AC141" s="37"/>
      <c r="AD141" s="37"/>
      <c r="AE141" s="37"/>
      <c r="AT141" s="16" t="s">
        <v>191</v>
      </c>
      <c r="AU141" s="16" t="s">
        <v>86</v>
      </c>
    </row>
    <row r="142" spans="1:47" s="2" customFormat="1" ht="12">
      <c r="A142" s="37"/>
      <c r="B142" s="38"/>
      <c r="C142" s="39"/>
      <c r="D142" s="244" t="s">
        <v>193</v>
      </c>
      <c r="E142" s="39"/>
      <c r="F142" s="245" t="s">
        <v>249</v>
      </c>
      <c r="G142" s="39"/>
      <c r="H142" s="39"/>
      <c r="I142" s="241"/>
      <c r="J142" s="39"/>
      <c r="K142" s="39"/>
      <c r="L142" s="43"/>
      <c r="M142" s="242"/>
      <c r="N142" s="243"/>
      <c r="O142" s="90"/>
      <c r="P142" s="90"/>
      <c r="Q142" s="90"/>
      <c r="R142" s="90"/>
      <c r="S142" s="90"/>
      <c r="T142" s="91"/>
      <c r="U142" s="37"/>
      <c r="V142" s="37"/>
      <c r="W142" s="37"/>
      <c r="X142" s="37"/>
      <c r="Y142" s="37"/>
      <c r="Z142" s="37"/>
      <c r="AA142" s="37"/>
      <c r="AB142" s="37"/>
      <c r="AC142" s="37"/>
      <c r="AD142" s="37"/>
      <c r="AE142" s="37"/>
      <c r="AT142" s="16" t="s">
        <v>193</v>
      </c>
      <c r="AU142" s="16" t="s">
        <v>86</v>
      </c>
    </row>
    <row r="143" spans="1:47" s="2" customFormat="1" ht="12">
      <c r="A143" s="37"/>
      <c r="B143" s="38"/>
      <c r="C143" s="39"/>
      <c r="D143" s="239" t="s">
        <v>195</v>
      </c>
      <c r="E143" s="39"/>
      <c r="F143" s="246" t="s">
        <v>233</v>
      </c>
      <c r="G143" s="39"/>
      <c r="H143" s="39"/>
      <c r="I143" s="241"/>
      <c r="J143" s="39"/>
      <c r="K143" s="39"/>
      <c r="L143" s="43"/>
      <c r="M143" s="242"/>
      <c r="N143" s="243"/>
      <c r="O143" s="90"/>
      <c r="P143" s="90"/>
      <c r="Q143" s="90"/>
      <c r="R143" s="90"/>
      <c r="S143" s="90"/>
      <c r="T143" s="91"/>
      <c r="U143" s="37"/>
      <c r="V143" s="37"/>
      <c r="W143" s="37"/>
      <c r="X143" s="37"/>
      <c r="Y143" s="37"/>
      <c r="Z143" s="37"/>
      <c r="AA143" s="37"/>
      <c r="AB143" s="37"/>
      <c r="AC143" s="37"/>
      <c r="AD143" s="37"/>
      <c r="AE143" s="37"/>
      <c r="AT143" s="16" t="s">
        <v>195</v>
      </c>
      <c r="AU143" s="16" t="s">
        <v>86</v>
      </c>
    </row>
    <row r="144" spans="1:51" s="13" customFormat="1" ht="12">
      <c r="A144" s="13"/>
      <c r="B144" s="247"/>
      <c r="C144" s="248"/>
      <c r="D144" s="239" t="s">
        <v>197</v>
      </c>
      <c r="E144" s="249" t="s">
        <v>1</v>
      </c>
      <c r="F144" s="250" t="s">
        <v>419</v>
      </c>
      <c r="G144" s="248"/>
      <c r="H144" s="251">
        <v>505.77</v>
      </c>
      <c r="I144" s="252"/>
      <c r="J144" s="248"/>
      <c r="K144" s="248"/>
      <c r="L144" s="253"/>
      <c r="M144" s="254"/>
      <c r="N144" s="255"/>
      <c r="O144" s="255"/>
      <c r="P144" s="255"/>
      <c r="Q144" s="255"/>
      <c r="R144" s="255"/>
      <c r="S144" s="255"/>
      <c r="T144" s="256"/>
      <c r="U144" s="13"/>
      <c r="V144" s="13"/>
      <c r="W144" s="13"/>
      <c r="X144" s="13"/>
      <c r="Y144" s="13"/>
      <c r="Z144" s="13"/>
      <c r="AA144" s="13"/>
      <c r="AB144" s="13"/>
      <c r="AC144" s="13"/>
      <c r="AD144" s="13"/>
      <c r="AE144" s="13"/>
      <c r="AT144" s="257" t="s">
        <v>197</v>
      </c>
      <c r="AU144" s="257" t="s">
        <v>86</v>
      </c>
      <c r="AV144" s="13" t="s">
        <v>86</v>
      </c>
      <c r="AW144" s="13" t="s">
        <v>32</v>
      </c>
      <c r="AX144" s="13" t="s">
        <v>84</v>
      </c>
      <c r="AY144" s="257" t="s">
        <v>183</v>
      </c>
    </row>
    <row r="145" spans="1:65" s="2" customFormat="1" ht="24.15" customHeight="1">
      <c r="A145" s="37"/>
      <c r="B145" s="38"/>
      <c r="C145" s="226" t="s">
        <v>227</v>
      </c>
      <c r="D145" s="226" t="s">
        <v>185</v>
      </c>
      <c r="E145" s="227" t="s">
        <v>282</v>
      </c>
      <c r="F145" s="228" t="s">
        <v>283</v>
      </c>
      <c r="G145" s="229" t="s">
        <v>137</v>
      </c>
      <c r="H145" s="230">
        <v>2350</v>
      </c>
      <c r="I145" s="231"/>
      <c r="J145" s="232">
        <f>ROUND(I145*H145,2)</f>
        <v>0</v>
      </c>
      <c r="K145" s="228" t="s">
        <v>188</v>
      </c>
      <c r="L145" s="43"/>
      <c r="M145" s="233" t="s">
        <v>1</v>
      </c>
      <c r="N145" s="234" t="s">
        <v>41</v>
      </c>
      <c r="O145" s="90"/>
      <c r="P145" s="235">
        <f>O145*H145</f>
        <v>0</v>
      </c>
      <c r="Q145" s="235">
        <v>0</v>
      </c>
      <c r="R145" s="235">
        <f>Q145*H145</f>
        <v>0</v>
      </c>
      <c r="S145" s="235">
        <v>0</v>
      </c>
      <c r="T145" s="236">
        <f>S145*H145</f>
        <v>0</v>
      </c>
      <c r="U145" s="37"/>
      <c r="V145" s="37"/>
      <c r="W145" s="37"/>
      <c r="X145" s="37"/>
      <c r="Y145" s="37"/>
      <c r="Z145" s="37"/>
      <c r="AA145" s="37"/>
      <c r="AB145" s="37"/>
      <c r="AC145" s="37"/>
      <c r="AD145" s="37"/>
      <c r="AE145" s="37"/>
      <c r="AR145" s="237" t="s">
        <v>189</v>
      </c>
      <c r="AT145" s="237" t="s">
        <v>185</v>
      </c>
      <c r="AU145" s="237" t="s">
        <v>86</v>
      </c>
      <c r="AY145" s="16" t="s">
        <v>183</v>
      </c>
      <c r="BE145" s="238">
        <f>IF(N145="základní",J145,0)</f>
        <v>0</v>
      </c>
      <c r="BF145" s="238">
        <f>IF(N145="snížená",J145,0)</f>
        <v>0</v>
      </c>
      <c r="BG145" s="238">
        <f>IF(N145="zákl. přenesená",J145,0)</f>
        <v>0</v>
      </c>
      <c r="BH145" s="238">
        <f>IF(N145="sníž. přenesená",J145,0)</f>
        <v>0</v>
      </c>
      <c r="BI145" s="238">
        <f>IF(N145="nulová",J145,0)</f>
        <v>0</v>
      </c>
      <c r="BJ145" s="16" t="s">
        <v>84</v>
      </c>
      <c r="BK145" s="238">
        <f>ROUND(I145*H145,2)</f>
        <v>0</v>
      </c>
      <c r="BL145" s="16" t="s">
        <v>189</v>
      </c>
      <c r="BM145" s="237" t="s">
        <v>469</v>
      </c>
    </row>
    <row r="146" spans="1:47" s="2" customFormat="1" ht="12">
      <c r="A146" s="37"/>
      <c r="B146" s="38"/>
      <c r="C146" s="39"/>
      <c r="D146" s="239" t="s">
        <v>191</v>
      </c>
      <c r="E146" s="39"/>
      <c r="F146" s="240" t="s">
        <v>285</v>
      </c>
      <c r="G146" s="39"/>
      <c r="H146" s="39"/>
      <c r="I146" s="241"/>
      <c r="J146" s="39"/>
      <c r="K146" s="39"/>
      <c r="L146" s="43"/>
      <c r="M146" s="242"/>
      <c r="N146" s="243"/>
      <c r="O146" s="90"/>
      <c r="P146" s="90"/>
      <c r="Q146" s="90"/>
      <c r="R146" s="90"/>
      <c r="S146" s="90"/>
      <c r="T146" s="91"/>
      <c r="U146" s="37"/>
      <c r="V146" s="37"/>
      <c r="W146" s="37"/>
      <c r="X146" s="37"/>
      <c r="Y146" s="37"/>
      <c r="Z146" s="37"/>
      <c r="AA146" s="37"/>
      <c r="AB146" s="37"/>
      <c r="AC146" s="37"/>
      <c r="AD146" s="37"/>
      <c r="AE146" s="37"/>
      <c r="AT146" s="16" t="s">
        <v>191</v>
      </c>
      <c r="AU146" s="16" t="s">
        <v>86</v>
      </c>
    </row>
    <row r="147" spans="1:47" s="2" customFormat="1" ht="12">
      <c r="A147" s="37"/>
      <c r="B147" s="38"/>
      <c r="C147" s="39"/>
      <c r="D147" s="244" t="s">
        <v>193</v>
      </c>
      <c r="E147" s="39"/>
      <c r="F147" s="245" t="s">
        <v>286</v>
      </c>
      <c r="G147" s="39"/>
      <c r="H147" s="39"/>
      <c r="I147" s="241"/>
      <c r="J147" s="39"/>
      <c r="K147" s="39"/>
      <c r="L147" s="43"/>
      <c r="M147" s="242"/>
      <c r="N147" s="243"/>
      <c r="O147" s="90"/>
      <c r="P147" s="90"/>
      <c r="Q147" s="90"/>
      <c r="R147" s="90"/>
      <c r="S147" s="90"/>
      <c r="T147" s="91"/>
      <c r="U147" s="37"/>
      <c r="V147" s="37"/>
      <c r="W147" s="37"/>
      <c r="X147" s="37"/>
      <c r="Y147" s="37"/>
      <c r="Z147" s="37"/>
      <c r="AA147" s="37"/>
      <c r="AB147" s="37"/>
      <c r="AC147" s="37"/>
      <c r="AD147" s="37"/>
      <c r="AE147" s="37"/>
      <c r="AT147" s="16" t="s">
        <v>193</v>
      </c>
      <c r="AU147" s="16" t="s">
        <v>86</v>
      </c>
    </row>
    <row r="148" spans="1:51" s="13" customFormat="1" ht="12">
      <c r="A148" s="13"/>
      <c r="B148" s="247"/>
      <c r="C148" s="248"/>
      <c r="D148" s="239" t="s">
        <v>197</v>
      </c>
      <c r="E148" s="249" t="s">
        <v>1</v>
      </c>
      <c r="F148" s="250" t="s">
        <v>421</v>
      </c>
      <c r="G148" s="248"/>
      <c r="H148" s="251">
        <v>2350</v>
      </c>
      <c r="I148" s="252"/>
      <c r="J148" s="248"/>
      <c r="K148" s="248"/>
      <c r="L148" s="253"/>
      <c r="M148" s="254"/>
      <c r="N148" s="255"/>
      <c r="O148" s="255"/>
      <c r="P148" s="255"/>
      <c r="Q148" s="255"/>
      <c r="R148" s="255"/>
      <c r="S148" s="255"/>
      <c r="T148" s="256"/>
      <c r="U148" s="13"/>
      <c r="V148" s="13"/>
      <c r="W148" s="13"/>
      <c r="X148" s="13"/>
      <c r="Y148" s="13"/>
      <c r="Z148" s="13"/>
      <c r="AA148" s="13"/>
      <c r="AB148" s="13"/>
      <c r="AC148" s="13"/>
      <c r="AD148" s="13"/>
      <c r="AE148" s="13"/>
      <c r="AT148" s="257" t="s">
        <v>197</v>
      </c>
      <c r="AU148" s="257" t="s">
        <v>86</v>
      </c>
      <c r="AV148" s="13" t="s">
        <v>86</v>
      </c>
      <c r="AW148" s="13" t="s">
        <v>32</v>
      </c>
      <c r="AX148" s="13" t="s">
        <v>84</v>
      </c>
      <c r="AY148" s="257" t="s">
        <v>183</v>
      </c>
    </row>
    <row r="149" spans="1:65" s="2" customFormat="1" ht="24.15" customHeight="1">
      <c r="A149" s="37"/>
      <c r="B149" s="38"/>
      <c r="C149" s="226" t="s">
        <v>235</v>
      </c>
      <c r="D149" s="226" t="s">
        <v>185</v>
      </c>
      <c r="E149" s="227" t="s">
        <v>313</v>
      </c>
      <c r="F149" s="228" t="s">
        <v>314</v>
      </c>
      <c r="G149" s="229" t="s">
        <v>137</v>
      </c>
      <c r="H149" s="230">
        <v>492.52</v>
      </c>
      <c r="I149" s="231"/>
      <c r="J149" s="232">
        <f>ROUND(I149*H149,2)</f>
        <v>0</v>
      </c>
      <c r="K149" s="228" t="s">
        <v>188</v>
      </c>
      <c r="L149" s="43"/>
      <c r="M149" s="233" t="s">
        <v>1</v>
      </c>
      <c r="N149" s="234" t="s">
        <v>41</v>
      </c>
      <c r="O149" s="90"/>
      <c r="P149" s="235">
        <f>O149*H149</f>
        <v>0</v>
      </c>
      <c r="Q149" s="235">
        <v>0</v>
      </c>
      <c r="R149" s="235">
        <f>Q149*H149</f>
        <v>0</v>
      </c>
      <c r="S149" s="235">
        <v>0</v>
      </c>
      <c r="T149" s="236">
        <f>S149*H149</f>
        <v>0</v>
      </c>
      <c r="U149" s="37"/>
      <c r="V149" s="37"/>
      <c r="W149" s="37"/>
      <c r="X149" s="37"/>
      <c r="Y149" s="37"/>
      <c r="Z149" s="37"/>
      <c r="AA149" s="37"/>
      <c r="AB149" s="37"/>
      <c r="AC149" s="37"/>
      <c r="AD149" s="37"/>
      <c r="AE149" s="37"/>
      <c r="AR149" s="237" t="s">
        <v>189</v>
      </c>
      <c r="AT149" s="237" t="s">
        <v>185</v>
      </c>
      <c r="AU149" s="237" t="s">
        <v>86</v>
      </c>
      <c r="AY149" s="16" t="s">
        <v>183</v>
      </c>
      <c r="BE149" s="238">
        <f>IF(N149="základní",J149,0)</f>
        <v>0</v>
      </c>
      <c r="BF149" s="238">
        <f>IF(N149="snížená",J149,0)</f>
        <v>0</v>
      </c>
      <c r="BG149" s="238">
        <f>IF(N149="zákl. přenesená",J149,0)</f>
        <v>0</v>
      </c>
      <c r="BH149" s="238">
        <f>IF(N149="sníž. přenesená",J149,0)</f>
        <v>0</v>
      </c>
      <c r="BI149" s="238">
        <f>IF(N149="nulová",J149,0)</f>
        <v>0</v>
      </c>
      <c r="BJ149" s="16" t="s">
        <v>84</v>
      </c>
      <c r="BK149" s="238">
        <f>ROUND(I149*H149,2)</f>
        <v>0</v>
      </c>
      <c r="BL149" s="16" t="s">
        <v>189</v>
      </c>
      <c r="BM149" s="237" t="s">
        <v>470</v>
      </c>
    </row>
    <row r="150" spans="1:47" s="2" customFormat="1" ht="12">
      <c r="A150" s="37"/>
      <c r="B150" s="38"/>
      <c r="C150" s="39"/>
      <c r="D150" s="239" t="s">
        <v>191</v>
      </c>
      <c r="E150" s="39"/>
      <c r="F150" s="240" t="s">
        <v>316</v>
      </c>
      <c r="G150" s="39"/>
      <c r="H150" s="39"/>
      <c r="I150" s="241"/>
      <c r="J150" s="39"/>
      <c r="K150" s="39"/>
      <c r="L150" s="43"/>
      <c r="M150" s="242"/>
      <c r="N150" s="243"/>
      <c r="O150" s="90"/>
      <c r="P150" s="90"/>
      <c r="Q150" s="90"/>
      <c r="R150" s="90"/>
      <c r="S150" s="90"/>
      <c r="T150" s="91"/>
      <c r="U150" s="37"/>
      <c r="V150" s="37"/>
      <c r="W150" s="37"/>
      <c r="X150" s="37"/>
      <c r="Y150" s="37"/>
      <c r="Z150" s="37"/>
      <c r="AA150" s="37"/>
      <c r="AB150" s="37"/>
      <c r="AC150" s="37"/>
      <c r="AD150" s="37"/>
      <c r="AE150" s="37"/>
      <c r="AT150" s="16" t="s">
        <v>191</v>
      </c>
      <c r="AU150" s="16" t="s">
        <v>86</v>
      </c>
    </row>
    <row r="151" spans="1:47" s="2" customFormat="1" ht="12">
      <c r="A151" s="37"/>
      <c r="B151" s="38"/>
      <c r="C151" s="39"/>
      <c r="D151" s="244" t="s">
        <v>193</v>
      </c>
      <c r="E151" s="39"/>
      <c r="F151" s="245" t="s">
        <v>317</v>
      </c>
      <c r="G151" s="39"/>
      <c r="H151" s="39"/>
      <c r="I151" s="241"/>
      <c r="J151" s="39"/>
      <c r="K151" s="39"/>
      <c r="L151" s="43"/>
      <c r="M151" s="242"/>
      <c r="N151" s="243"/>
      <c r="O151" s="90"/>
      <c r="P151" s="90"/>
      <c r="Q151" s="90"/>
      <c r="R151" s="90"/>
      <c r="S151" s="90"/>
      <c r="T151" s="91"/>
      <c r="U151" s="37"/>
      <c r="V151" s="37"/>
      <c r="W151" s="37"/>
      <c r="X151" s="37"/>
      <c r="Y151" s="37"/>
      <c r="Z151" s="37"/>
      <c r="AA151" s="37"/>
      <c r="AB151" s="37"/>
      <c r="AC151" s="37"/>
      <c r="AD151" s="37"/>
      <c r="AE151" s="37"/>
      <c r="AT151" s="16" t="s">
        <v>193</v>
      </c>
      <c r="AU151" s="16" t="s">
        <v>86</v>
      </c>
    </row>
    <row r="152" spans="1:47" s="2" customFormat="1" ht="12">
      <c r="A152" s="37"/>
      <c r="B152" s="38"/>
      <c r="C152" s="39"/>
      <c r="D152" s="239" t="s">
        <v>195</v>
      </c>
      <c r="E152" s="39"/>
      <c r="F152" s="246" t="s">
        <v>318</v>
      </c>
      <c r="G152" s="39"/>
      <c r="H152" s="39"/>
      <c r="I152" s="241"/>
      <c r="J152" s="39"/>
      <c r="K152" s="39"/>
      <c r="L152" s="43"/>
      <c r="M152" s="242"/>
      <c r="N152" s="243"/>
      <c r="O152" s="90"/>
      <c r="P152" s="90"/>
      <c r="Q152" s="90"/>
      <c r="R152" s="90"/>
      <c r="S152" s="90"/>
      <c r="T152" s="91"/>
      <c r="U152" s="37"/>
      <c r="V152" s="37"/>
      <c r="W152" s="37"/>
      <c r="X152" s="37"/>
      <c r="Y152" s="37"/>
      <c r="Z152" s="37"/>
      <c r="AA152" s="37"/>
      <c r="AB152" s="37"/>
      <c r="AC152" s="37"/>
      <c r="AD152" s="37"/>
      <c r="AE152" s="37"/>
      <c r="AT152" s="16" t="s">
        <v>195</v>
      </c>
      <c r="AU152" s="16" t="s">
        <v>86</v>
      </c>
    </row>
    <row r="153" spans="1:51" s="13" customFormat="1" ht="12">
      <c r="A153" s="13"/>
      <c r="B153" s="247"/>
      <c r="C153" s="248"/>
      <c r="D153" s="239" t="s">
        <v>197</v>
      </c>
      <c r="E153" s="249" t="s">
        <v>1</v>
      </c>
      <c r="F153" s="250" t="s">
        <v>471</v>
      </c>
      <c r="G153" s="248"/>
      <c r="H153" s="251">
        <v>492.52</v>
      </c>
      <c r="I153" s="252"/>
      <c r="J153" s="248"/>
      <c r="K153" s="248"/>
      <c r="L153" s="253"/>
      <c r="M153" s="254"/>
      <c r="N153" s="255"/>
      <c r="O153" s="255"/>
      <c r="P153" s="255"/>
      <c r="Q153" s="255"/>
      <c r="R153" s="255"/>
      <c r="S153" s="255"/>
      <c r="T153" s="256"/>
      <c r="U153" s="13"/>
      <c r="V153" s="13"/>
      <c r="W153" s="13"/>
      <c r="X153" s="13"/>
      <c r="Y153" s="13"/>
      <c r="Z153" s="13"/>
      <c r="AA153" s="13"/>
      <c r="AB153" s="13"/>
      <c r="AC153" s="13"/>
      <c r="AD153" s="13"/>
      <c r="AE153" s="13"/>
      <c r="AT153" s="257" t="s">
        <v>197</v>
      </c>
      <c r="AU153" s="257" t="s">
        <v>86</v>
      </c>
      <c r="AV153" s="13" t="s">
        <v>86</v>
      </c>
      <c r="AW153" s="13" t="s">
        <v>32</v>
      </c>
      <c r="AX153" s="13" t="s">
        <v>84</v>
      </c>
      <c r="AY153" s="257" t="s">
        <v>183</v>
      </c>
    </row>
    <row r="154" spans="1:65" s="2" customFormat="1" ht="24.15" customHeight="1">
      <c r="A154" s="37"/>
      <c r="B154" s="38"/>
      <c r="C154" s="226" t="s">
        <v>244</v>
      </c>
      <c r="D154" s="226" t="s">
        <v>185</v>
      </c>
      <c r="E154" s="227" t="s">
        <v>472</v>
      </c>
      <c r="F154" s="228" t="s">
        <v>473</v>
      </c>
      <c r="G154" s="229" t="s">
        <v>137</v>
      </c>
      <c r="H154" s="230">
        <v>134.47</v>
      </c>
      <c r="I154" s="231"/>
      <c r="J154" s="232">
        <f>ROUND(I154*H154,2)</f>
        <v>0</v>
      </c>
      <c r="K154" s="228" t="s">
        <v>188</v>
      </c>
      <c r="L154" s="43"/>
      <c r="M154" s="233" t="s">
        <v>1</v>
      </c>
      <c r="N154" s="234" t="s">
        <v>41</v>
      </c>
      <c r="O154" s="90"/>
      <c r="P154" s="235">
        <f>O154*H154</f>
        <v>0</v>
      </c>
      <c r="Q154" s="235">
        <v>0</v>
      </c>
      <c r="R154" s="235">
        <f>Q154*H154</f>
        <v>0</v>
      </c>
      <c r="S154" s="235">
        <v>0</v>
      </c>
      <c r="T154" s="236">
        <f>S154*H154</f>
        <v>0</v>
      </c>
      <c r="U154" s="37"/>
      <c r="V154" s="37"/>
      <c r="W154" s="37"/>
      <c r="X154" s="37"/>
      <c r="Y154" s="37"/>
      <c r="Z154" s="37"/>
      <c r="AA154" s="37"/>
      <c r="AB154" s="37"/>
      <c r="AC154" s="37"/>
      <c r="AD154" s="37"/>
      <c r="AE154" s="37"/>
      <c r="AR154" s="237" t="s">
        <v>189</v>
      </c>
      <c r="AT154" s="237" t="s">
        <v>185</v>
      </c>
      <c r="AU154" s="237" t="s">
        <v>86</v>
      </c>
      <c r="AY154" s="16" t="s">
        <v>183</v>
      </c>
      <c r="BE154" s="238">
        <f>IF(N154="základní",J154,0)</f>
        <v>0</v>
      </c>
      <c r="BF154" s="238">
        <f>IF(N154="snížená",J154,0)</f>
        <v>0</v>
      </c>
      <c r="BG154" s="238">
        <f>IF(N154="zákl. přenesená",J154,0)</f>
        <v>0</v>
      </c>
      <c r="BH154" s="238">
        <f>IF(N154="sníž. přenesená",J154,0)</f>
        <v>0</v>
      </c>
      <c r="BI154" s="238">
        <f>IF(N154="nulová",J154,0)</f>
        <v>0</v>
      </c>
      <c r="BJ154" s="16" t="s">
        <v>84</v>
      </c>
      <c r="BK154" s="238">
        <f>ROUND(I154*H154,2)</f>
        <v>0</v>
      </c>
      <c r="BL154" s="16" t="s">
        <v>189</v>
      </c>
      <c r="BM154" s="237" t="s">
        <v>474</v>
      </c>
    </row>
    <row r="155" spans="1:47" s="2" customFormat="1" ht="12">
      <c r="A155" s="37"/>
      <c r="B155" s="38"/>
      <c r="C155" s="39"/>
      <c r="D155" s="239" t="s">
        <v>191</v>
      </c>
      <c r="E155" s="39"/>
      <c r="F155" s="240" t="s">
        <v>475</v>
      </c>
      <c r="G155" s="39"/>
      <c r="H155" s="39"/>
      <c r="I155" s="241"/>
      <c r="J155" s="39"/>
      <c r="K155" s="39"/>
      <c r="L155" s="43"/>
      <c r="M155" s="242"/>
      <c r="N155" s="243"/>
      <c r="O155" s="90"/>
      <c r="P155" s="90"/>
      <c r="Q155" s="90"/>
      <c r="R155" s="90"/>
      <c r="S155" s="90"/>
      <c r="T155" s="91"/>
      <c r="U155" s="37"/>
      <c r="V155" s="37"/>
      <c r="W155" s="37"/>
      <c r="X155" s="37"/>
      <c r="Y155" s="37"/>
      <c r="Z155" s="37"/>
      <c r="AA155" s="37"/>
      <c r="AB155" s="37"/>
      <c r="AC155" s="37"/>
      <c r="AD155" s="37"/>
      <c r="AE155" s="37"/>
      <c r="AT155" s="16" t="s">
        <v>191</v>
      </c>
      <c r="AU155" s="16" t="s">
        <v>86</v>
      </c>
    </row>
    <row r="156" spans="1:47" s="2" customFormat="1" ht="12">
      <c r="A156" s="37"/>
      <c r="B156" s="38"/>
      <c r="C156" s="39"/>
      <c r="D156" s="244" t="s">
        <v>193</v>
      </c>
      <c r="E156" s="39"/>
      <c r="F156" s="245" t="s">
        <v>476</v>
      </c>
      <c r="G156" s="39"/>
      <c r="H156" s="39"/>
      <c r="I156" s="241"/>
      <c r="J156" s="39"/>
      <c r="K156" s="39"/>
      <c r="L156" s="43"/>
      <c r="M156" s="242"/>
      <c r="N156" s="243"/>
      <c r="O156" s="90"/>
      <c r="P156" s="90"/>
      <c r="Q156" s="90"/>
      <c r="R156" s="90"/>
      <c r="S156" s="90"/>
      <c r="T156" s="91"/>
      <c r="U156" s="37"/>
      <c r="V156" s="37"/>
      <c r="W156" s="37"/>
      <c r="X156" s="37"/>
      <c r="Y156" s="37"/>
      <c r="Z156" s="37"/>
      <c r="AA156" s="37"/>
      <c r="AB156" s="37"/>
      <c r="AC156" s="37"/>
      <c r="AD156" s="37"/>
      <c r="AE156" s="37"/>
      <c r="AT156" s="16" t="s">
        <v>193</v>
      </c>
      <c r="AU156" s="16" t="s">
        <v>86</v>
      </c>
    </row>
    <row r="157" spans="1:47" s="2" customFormat="1" ht="12">
      <c r="A157" s="37"/>
      <c r="B157" s="38"/>
      <c r="C157" s="39"/>
      <c r="D157" s="239" t="s">
        <v>195</v>
      </c>
      <c r="E157" s="39"/>
      <c r="F157" s="246" t="s">
        <v>477</v>
      </c>
      <c r="G157" s="39"/>
      <c r="H157" s="39"/>
      <c r="I157" s="241"/>
      <c r="J157" s="39"/>
      <c r="K157" s="39"/>
      <c r="L157" s="43"/>
      <c r="M157" s="242"/>
      <c r="N157" s="243"/>
      <c r="O157" s="90"/>
      <c r="P157" s="90"/>
      <c r="Q157" s="90"/>
      <c r="R157" s="90"/>
      <c r="S157" s="90"/>
      <c r="T157" s="91"/>
      <c r="U157" s="37"/>
      <c r="V157" s="37"/>
      <c r="W157" s="37"/>
      <c r="X157" s="37"/>
      <c r="Y157" s="37"/>
      <c r="Z157" s="37"/>
      <c r="AA157" s="37"/>
      <c r="AB157" s="37"/>
      <c r="AC157" s="37"/>
      <c r="AD157" s="37"/>
      <c r="AE157" s="37"/>
      <c r="AT157" s="16" t="s">
        <v>195</v>
      </c>
      <c r="AU157" s="16" t="s">
        <v>86</v>
      </c>
    </row>
    <row r="158" spans="1:51" s="13" customFormat="1" ht="12">
      <c r="A158" s="13"/>
      <c r="B158" s="247"/>
      <c r="C158" s="248"/>
      <c r="D158" s="239" t="s">
        <v>197</v>
      </c>
      <c r="E158" s="249" t="s">
        <v>1</v>
      </c>
      <c r="F158" s="250" t="s">
        <v>478</v>
      </c>
      <c r="G158" s="248"/>
      <c r="H158" s="251">
        <v>134.47</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197</v>
      </c>
      <c r="AU158" s="257" t="s">
        <v>86</v>
      </c>
      <c r="AV158" s="13" t="s">
        <v>86</v>
      </c>
      <c r="AW158" s="13" t="s">
        <v>32</v>
      </c>
      <c r="AX158" s="13" t="s">
        <v>84</v>
      </c>
      <c r="AY158" s="257" t="s">
        <v>183</v>
      </c>
    </row>
    <row r="159" spans="1:65" s="2" customFormat="1" ht="24.15" customHeight="1">
      <c r="A159" s="37"/>
      <c r="B159" s="38"/>
      <c r="C159" s="226" t="s">
        <v>251</v>
      </c>
      <c r="D159" s="226" t="s">
        <v>185</v>
      </c>
      <c r="E159" s="227" t="s">
        <v>336</v>
      </c>
      <c r="F159" s="228" t="s">
        <v>337</v>
      </c>
      <c r="G159" s="229" t="s">
        <v>338</v>
      </c>
      <c r="H159" s="230">
        <v>0.235</v>
      </c>
      <c r="I159" s="231"/>
      <c r="J159" s="232">
        <f>ROUND(I159*H159,2)</f>
        <v>0</v>
      </c>
      <c r="K159" s="228" t="s">
        <v>188</v>
      </c>
      <c r="L159" s="43"/>
      <c r="M159" s="233" t="s">
        <v>1</v>
      </c>
      <c r="N159" s="234" t="s">
        <v>41</v>
      </c>
      <c r="O159" s="90"/>
      <c r="P159" s="235">
        <f>O159*H159</f>
        <v>0</v>
      </c>
      <c r="Q159" s="235">
        <v>0</v>
      </c>
      <c r="R159" s="235">
        <f>Q159*H159</f>
        <v>0</v>
      </c>
      <c r="S159" s="235">
        <v>0</v>
      </c>
      <c r="T159" s="236">
        <f>S159*H159</f>
        <v>0</v>
      </c>
      <c r="U159" s="37"/>
      <c r="V159" s="37"/>
      <c r="W159" s="37"/>
      <c r="X159" s="37"/>
      <c r="Y159" s="37"/>
      <c r="Z159" s="37"/>
      <c r="AA159" s="37"/>
      <c r="AB159" s="37"/>
      <c r="AC159" s="37"/>
      <c r="AD159" s="37"/>
      <c r="AE159" s="37"/>
      <c r="AR159" s="237" t="s">
        <v>189</v>
      </c>
      <c r="AT159" s="237" t="s">
        <v>185</v>
      </c>
      <c r="AU159" s="237" t="s">
        <v>86</v>
      </c>
      <c r="AY159" s="16" t="s">
        <v>183</v>
      </c>
      <c r="BE159" s="238">
        <f>IF(N159="základní",J159,0)</f>
        <v>0</v>
      </c>
      <c r="BF159" s="238">
        <f>IF(N159="snížená",J159,0)</f>
        <v>0</v>
      </c>
      <c r="BG159" s="238">
        <f>IF(N159="zákl. přenesená",J159,0)</f>
        <v>0</v>
      </c>
      <c r="BH159" s="238">
        <f>IF(N159="sníž. přenesená",J159,0)</f>
        <v>0</v>
      </c>
      <c r="BI159" s="238">
        <f>IF(N159="nulová",J159,0)</f>
        <v>0</v>
      </c>
      <c r="BJ159" s="16" t="s">
        <v>84</v>
      </c>
      <c r="BK159" s="238">
        <f>ROUND(I159*H159,2)</f>
        <v>0</v>
      </c>
      <c r="BL159" s="16" t="s">
        <v>189</v>
      </c>
      <c r="BM159" s="237" t="s">
        <v>479</v>
      </c>
    </row>
    <row r="160" spans="1:47" s="2" customFormat="1" ht="12">
      <c r="A160" s="37"/>
      <c r="B160" s="38"/>
      <c r="C160" s="39"/>
      <c r="D160" s="239" t="s">
        <v>191</v>
      </c>
      <c r="E160" s="39"/>
      <c r="F160" s="240" t="s">
        <v>340</v>
      </c>
      <c r="G160" s="39"/>
      <c r="H160" s="39"/>
      <c r="I160" s="241"/>
      <c r="J160" s="39"/>
      <c r="K160" s="39"/>
      <c r="L160" s="43"/>
      <c r="M160" s="242"/>
      <c r="N160" s="243"/>
      <c r="O160" s="90"/>
      <c r="P160" s="90"/>
      <c r="Q160" s="90"/>
      <c r="R160" s="90"/>
      <c r="S160" s="90"/>
      <c r="T160" s="91"/>
      <c r="U160" s="37"/>
      <c r="V160" s="37"/>
      <c r="W160" s="37"/>
      <c r="X160" s="37"/>
      <c r="Y160" s="37"/>
      <c r="Z160" s="37"/>
      <c r="AA160" s="37"/>
      <c r="AB160" s="37"/>
      <c r="AC160" s="37"/>
      <c r="AD160" s="37"/>
      <c r="AE160" s="37"/>
      <c r="AT160" s="16" t="s">
        <v>191</v>
      </c>
      <c r="AU160" s="16" t="s">
        <v>86</v>
      </c>
    </row>
    <row r="161" spans="1:47" s="2" customFormat="1" ht="12">
      <c r="A161" s="37"/>
      <c r="B161" s="38"/>
      <c r="C161" s="39"/>
      <c r="D161" s="244" t="s">
        <v>193</v>
      </c>
      <c r="E161" s="39"/>
      <c r="F161" s="245" t="s">
        <v>341</v>
      </c>
      <c r="G161" s="39"/>
      <c r="H161" s="39"/>
      <c r="I161" s="241"/>
      <c r="J161" s="39"/>
      <c r="K161" s="39"/>
      <c r="L161" s="43"/>
      <c r="M161" s="242"/>
      <c r="N161" s="243"/>
      <c r="O161" s="90"/>
      <c r="P161" s="90"/>
      <c r="Q161" s="90"/>
      <c r="R161" s="90"/>
      <c r="S161" s="90"/>
      <c r="T161" s="91"/>
      <c r="U161" s="37"/>
      <c r="V161" s="37"/>
      <c r="W161" s="37"/>
      <c r="X161" s="37"/>
      <c r="Y161" s="37"/>
      <c r="Z161" s="37"/>
      <c r="AA161" s="37"/>
      <c r="AB161" s="37"/>
      <c r="AC161" s="37"/>
      <c r="AD161" s="37"/>
      <c r="AE161" s="37"/>
      <c r="AT161" s="16" t="s">
        <v>193</v>
      </c>
      <c r="AU161" s="16" t="s">
        <v>86</v>
      </c>
    </row>
    <row r="162" spans="1:51" s="13" customFormat="1" ht="12">
      <c r="A162" s="13"/>
      <c r="B162" s="247"/>
      <c r="C162" s="248"/>
      <c r="D162" s="239" t="s">
        <v>197</v>
      </c>
      <c r="E162" s="249" t="s">
        <v>1</v>
      </c>
      <c r="F162" s="250" t="s">
        <v>430</v>
      </c>
      <c r="G162" s="248"/>
      <c r="H162" s="251">
        <v>0.235</v>
      </c>
      <c r="I162" s="252"/>
      <c r="J162" s="248"/>
      <c r="K162" s="248"/>
      <c r="L162" s="253"/>
      <c r="M162" s="254"/>
      <c r="N162" s="255"/>
      <c r="O162" s="255"/>
      <c r="P162" s="255"/>
      <c r="Q162" s="255"/>
      <c r="R162" s="255"/>
      <c r="S162" s="255"/>
      <c r="T162" s="256"/>
      <c r="U162" s="13"/>
      <c r="V162" s="13"/>
      <c r="W162" s="13"/>
      <c r="X162" s="13"/>
      <c r="Y162" s="13"/>
      <c r="Z162" s="13"/>
      <c r="AA162" s="13"/>
      <c r="AB162" s="13"/>
      <c r="AC162" s="13"/>
      <c r="AD162" s="13"/>
      <c r="AE162" s="13"/>
      <c r="AT162" s="257" t="s">
        <v>197</v>
      </c>
      <c r="AU162" s="257" t="s">
        <v>86</v>
      </c>
      <c r="AV162" s="13" t="s">
        <v>86</v>
      </c>
      <c r="AW162" s="13" t="s">
        <v>32</v>
      </c>
      <c r="AX162" s="13" t="s">
        <v>84</v>
      </c>
      <c r="AY162" s="257" t="s">
        <v>183</v>
      </c>
    </row>
    <row r="163" spans="1:65" s="2" customFormat="1" ht="24.15" customHeight="1">
      <c r="A163" s="37"/>
      <c r="B163" s="38"/>
      <c r="C163" s="226" t="s">
        <v>258</v>
      </c>
      <c r="D163" s="226" t="s">
        <v>185</v>
      </c>
      <c r="E163" s="227" t="s">
        <v>344</v>
      </c>
      <c r="F163" s="228" t="s">
        <v>345</v>
      </c>
      <c r="G163" s="229" t="s">
        <v>137</v>
      </c>
      <c r="H163" s="230">
        <v>470</v>
      </c>
      <c r="I163" s="231"/>
      <c r="J163" s="232">
        <f>ROUND(I163*H163,2)</f>
        <v>0</v>
      </c>
      <c r="K163" s="228" t="s">
        <v>1</v>
      </c>
      <c r="L163" s="43"/>
      <c r="M163" s="233" t="s">
        <v>1</v>
      </c>
      <c r="N163" s="234" t="s">
        <v>41</v>
      </c>
      <c r="O163" s="90"/>
      <c r="P163" s="235">
        <f>O163*H163</f>
        <v>0</v>
      </c>
      <c r="Q163" s="235">
        <v>0</v>
      </c>
      <c r="R163" s="235">
        <f>Q163*H163</f>
        <v>0</v>
      </c>
      <c r="S163" s="235">
        <v>0</v>
      </c>
      <c r="T163" s="236">
        <f>S163*H163</f>
        <v>0</v>
      </c>
      <c r="U163" s="37"/>
      <c r="V163" s="37"/>
      <c r="W163" s="37"/>
      <c r="X163" s="37"/>
      <c r="Y163" s="37"/>
      <c r="Z163" s="37"/>
      <c r="AA163" s="37"/>
      <c r="AB163" s="37"/>
      <c r="AC163" s="37"/>
      <c r="AD163" s="37"/>
      <c r="AE163" s="37"/>
      <c r="AR163" s="237" t="s">
        <v>189</v>
      </c>
      <c r="AT163" s="237" t="s">
        <v>185</v>
      </c>
      <c r="AU163" s="237" t="s">
        <v>86</v>
      </c>
      <c r="AY163" s="16" t="s">
        <v>183</v>
      </c>
      <c r="BE163" s="238">
        <f>IF(N163="základní",J163,0)</f>
        <v>0</v>
      </c>
      <c r="BF163" s="238">
        <f>IF(N163="snížená",J163,0)</f>
        <v>0</v>
      </c>
      <c r="BG163" s="238">
        <f>IF(N163="zákl. přenesená",J163,0)</f>
        <v>0</v>
      </c>
      <c r="BH163" s="238">
        <f>IF(N163="sníž. přenesená",J163,0)</f>
        <v>0</v>
      </c>
      <c r="BI163" s="238">
        <f>IF(N163="nulová",J163,0)</f>
        <v>0</v>
      </c>
      <c r="BJ163" s="16" t="s">
        <v>84</v>
      </c>
      <c r="BK163" s="238">
        <f>ROUND(I163*H163,2)</f>
        <v>0</v>
      </c>
      <c r="BL163" s="16" t="s">
        <v>189</v>
      </c>
      <c r="BM163" s="237" t="s">
        <v>480</v>
      </c>
    </row>
    <row r="164" spans="1:47" s="2" customFormat="1" ht="12">
      <c r="A164" s="37"/>
      <c r="B164" s="38"/>
      <c r="C164" s="39"/>
      <c r="D164" s="239" t="s">
        <v>191</v>
      </c>
      <c r="E164" s="39"/>
      <c r="F164" s="240" t="s">
        <v>345</v>
      </c>
      <c r="G164" s="39"/>
      <c r="H164" s="39"/>
      <c r="I164" s="241"/>
      <c r="J164" s="39"/>
      <c r="K164" s="39"/>
      <c r="L164" s="43"/>
      <c r="M164" s="242"/>
      <c r="N164" s="243"/>
      <c r="O164" s="90"/>
      <c r="P164" s="90"/>
      <c r="Q164" s="90"/>
      <c r="R164" s="90"/>
      <c r="S164" s="90"/>
      <c r="T164" s="91"/>
      <c r="U164" s="37"/>
      <c r="V164" s="37"/>
      <c r="W164" s="37"/>
      <c r="X164" s="37"/>
      <c r="Y164" s="37"/>
      <c r="Z164" s="37"/>
      <c r="AA164" s="37"/>
      <c r="AB164" s="37"/>
      <c r="AC164" s="37"/>
      <c r="AD164" s="37"/>
      <c r="AE164" s="37"/>
      <c r="AT164" s="16" t="s">
        <v>191</v>
      </c>
      <c r="AU164" s="16" t="s">
        <v>86</v>
      </c>
    </row>
    <row r="165" spans="1:47" s="2" customFormat="1" ht="12">
      <c r="A165" s="37"/>
      <c r="B165" s="38"/>
      <c r="C165" s="39"/>
      <c r="D165" s="239" t="s">
        <v>309</v>
      </c>
      <c r="E165" s="39"/>
      <c r="F165" s="246" t="s">
        <v>348</v>
      </c>
      <c r="G165" s="39"/>
      <c r="H165" s="39"/>
      <c r="I165" s="241"/>
      <c r="J165" s="39"/>
      <c r="K165" s="39"/>
      <c r="L165" s="43"/>
      <c r="M165" s="242"/>
      <c r="N165" s="243"/>
      <c r="O165" s="90"/>
      <c r="P165" s="90"/>
      <c r="Q165" s="90"/>
      <c r="R165" s="90"/>
      <c r="S165" s="90"/>
      <c r="T165" s="91"/>
      <c r="U165" s="37"/>
      <c r="V165" s="37"/>
      <c r="W165" s="37"/>
      <c r="X165" s="37"/>
      <c r="Y165" s="37"/>
      <c r="Z165" s="37"/>
      <c r="AA165" s="37"/>
      <c r="AB165" s="37"/>
      <c r="AC165" s="37"/>
      <c r="AD165" s="37"/>
      <c r="AE165" s="37"/>
      <c r="AT165" s="16" t="s">
        <v>309</v>
      </c>
      <c r="AU165" s="16" t="s">
        <v>86</v>
      </c>
    </row>
    <row r="166" spans="1:51" s="13" customFormat="1" ht="12">
      <c r="A166" s="13"/>
      <c r="B166" s="247"/>
      <c r="C166" s="248"/>
      <c r="D166" s="239" t="s">
        <v>197</v>
      </c>
      <c r="E166" s="249" t="s">
        <v>1</v>
      </c>
      <c r="F166" s="250" t="s">
        <v>142</v>
      </c>
      <c r="G166" s="248"/>
      <c r="H166" s="251">
        <v>470</v>
      </c>
      <c r="I166" s="252"/>
      <c r="J166" s="248"/>
      <c r="K166" s="248"/>
      <c r="L166" s="253"/>
      <c r="M166" s="254"/>
      <c r="N166" s="255"/>
      <c r="O166" s="255"/>
      <c r="P166" s="255"/>
      <c r="Q166" s="255"/>
      <c r="R166" s="255"/>
      <c r="S166" s="255"/>
      <c r="T166" s="256"/>
      <c r="U166" s="13"/>
      <c r="V166" s="13"/>
      <c r="W166" s="13"/>
      <c r="X166" s="13"/>
      <c r="Y166" s="13"/>
      <c r="Z166" s="13"/>
      <c r="AA166" s="13"/>
      <c r="AB166" s="13"/>
      <c r="AC166" s="13"/>
      <c r="AD166" s="13"/>
      <c r="AE166" s="13"/>
      <c r="AT166" s="257" t="s">
        <v>197</v>
      </c>
      <c r="AU166" s="257" t="s">
        <v>86</v>
      </c>
      <c r="AV166" s="13" t="s">
        <v>86</v>
      </c>
      <c r="AW166" s="13" t="s">
        <v>32</v>
      </c>
      <c r="AX166" s="13" t="s">
        <v>84</v>
      </c>
      <c r="AY166" s="257" t="s">
        <v>183</v>
      </c>
    </row>
    <row r="167" spans="1:65" s="2" customFormat="1" ht="16.5" customHeight="1">
      <c r="A167" s="37"/>
      <c r="B167" s="38"/>
      <c r="C167" s="226" t="s">
        <v>265</v>
      </c>
      <c r="D167" s="226" t="s">
        <v>185</v>
      </c>
      <c r="E167" s="227" t="s">
        <v>360</v>
      </c>
      <c r="F167" s="228" t="s">
        <v>361</v>
      </c>
      <c r="G167" s="229" t="s">
        <v>126</v>
      </c>
      <c r="H167" s="230">
        <v>235</v>
      </c>
      <c r="I167" s="231"/>
      <c r="J167" s="232">
        <f>ROUND(I167*H167,2)</f>
        <v>0</v>
      </c>
      <c r="K167" s="228" t="s">
        <v>1</v>
      </c>
      <c r="L167" s="43"/>
      <c r="M167" s="233" t="s">
        <v>1</v>
      </c>
      <c r="N167" s="234" t="s">
        <v>41</v>
      </c>
      <c r="O167" s="90"/>
      <c r="P167" s="235">
        <f>O167*H167</f>
        <v>0</v>
      </c>
      <c r="Q167" s="235">
        <v>0</v>
      </c>
      <c r="R167" s="235">
        <f>Q167*H167</f>
        <v>0</v>
      </c>
      <c r="S167" s="235">
        <v>0</v>
      </c>
      <c r="T167" s="236">
        <f>S167*H167</f>
        <v>0</v>
      </c>
      <c r="U167" s="37"/>
      <c r="V167" s="37"/>
      <c r="W167" s="37"/>
      <c r="X167" s="37"/>
      <c r="Y167" s="37"/>
      <c r="Z167" s="37"/>
      <c r="AA167" s="37"/>
      <c r="AB167" s="37"/>
      <c r="AC167" s="37"/>
      <c r="AD167" s="37"/>
      <c r="AE167" s="37"/>
      <c r="AR167" s="237" t="s">
        <v>189</v>
      </c>
      <c r="AT167" s="237" t="s">
        <v>185</v>
      </c>
      <c r="AU167" s="237" t="s">
        <v>86</v>
      </c>
      <c r="AY167" s="16" t="s">
        <v>183</v>
      </c>
      <c r="BE167" s="238">
        <f>IF(N167="základní",J167,0)</f>
        <v>0</v>
      </c>
      <c r="BF167" s="238">
        <f>IF(N167="snížená",J167,0)</f>
        <v>0</v>
      </c>
      <c r="BG167" s="238">
        <f>IF(N167="zákl. přenesená",J167,0)</f>
        <v>0</v>
      </c>
      <c r="BH167" s="238">
        <f>IF(N167="sníž. přenesená",J167,0)</f>
        <v>0</v>
      </c>
      <c r="BI167" s="238">
        <f>IF(N167="nulová",J167,0)</f>
        <v>0</v>
      </c>
      <c r="BJ167" s="16" t="s">
        <v>84</v>
      </c>
      <c r="BK167" s="238">
        <f>ROUND(I167*H167,2)</f>
        <v>0</v>
      </c>
      <c r="BL167" s="16" t="s">
        <v>189</v>
      </c>
      <c r="BM167" s="237" t="s">
        <v>481</v>
      </c>
    </row>
    <row r="168" spans="1:47" s="2" customFormat="1" ht="12">
      <c r="A168" s="37"/>
      <c r="B168" s="38"/>
      <c r="C168" s="39"/>
      <c r="D168" s="239" t="s">
        <v>191</v>
      </c>
      <c r="E168" s="39"/>
      <c r="F168" s="240" t="s">
        <v>361</v>
      </c>
      <c r="G168" s="39"/>
      <c r="H168" s="39"/>
      <c r="I168" s="241"/>
      <c r="J168" s="39"/>
      <c r="K168" s="39"/>
      <c r="L168" s="43"/>
      <c r="M168" s="242"/>
      <c r="N168" s="243"/>
      <c r="O168" s="90"/>
      <c r="P168" s="90"/>
      <c r="Q168" s="90"/>
      <c r="R168" s="90"/>
      <c r="S168" s="90"/>
      <c r="T168" s="91"/>
      <c r="U168" s="37"/>
      <c r="V168" s="37"/>
      <c r="W168" s="37"/>
      <c r="X168" s="37"/>
      <c r="Y168" s="37"/>
      <c r="Z168" s="37"/>
      <c r="AA168" s="37"/>
      <c r="AB168" s="37"/>
      <c r="AC168" s="37"/>
      <c r="AD168" s="37"/>
      <c r="AE168" s="37"/>
      <c r="AT168" s="16" t="s">
        <v>191</v>
      </c>
      <c r="AU168" s="16" t="s">
        <v>86</v>
      </c>
    </row>
    <row r="169" spans="1:47" s="2" customFormat="1" ht="12">
      <c r="A169" s="37"/>
      <c r="B169" s="38"/>
      <c r="C169" s="39"/>
      <c r="D169" s="239" t="s">
        <v>309</v>
      </c>
      <c r="E169" s="39"/>
      <c r="F169" s="246" t="s">
        <v>363</v>
      </c>
      <c r="G169" s="39"/>
      <c r="H169" s="39"/>
      <c r="I169" s="241"/>
      <c r="J169" s="39"/>
      <c r="K169" s="39"/>
      <c r="L169" s="43"/>
      <c r="M169" s="242"/>
      <c r="N169" s="243"/>
      <c r="O169" s="90"/>
      <c r="P169" s="90"/>
      <c r="Q169" s="90"/>
      <c r="R169" s="90"/>
      <c r="S169" s="90"/>
      <c r="T169" s="91"/>
      <c r="U169" s="37"/>
      <c r="V169" s="37"/>
      <c r="W169" s="37"/>
      <c r="X169" s="37"/>
      <c r="Y169" s="37"/>
      <c r="Z169" s="37"/>
      <c r="AA169" s="37"/>
      <c r="AB169" s="37"/>
      <c r="AC169" s="37"/>
      <c r="AD169" s="37"/>
      <c r="AE169" s="37"/>
      <c r="AT169" s="16" t="s">
        <v>309</v>
      </c>
      <c r="AU169" s="16" t="s">
        <v>86</v>
      </c>
    </row>
    <row r="170" spans="1:51" s="13" customFormat="1" ht="12">
      <c r="A170" s="13"/>
      <c r="B170" s="247"/>
      <c r="C170" s="248"/>
      <c r="D170" s="239" t="s">
        <v>197</v>
      </c>
      <c r="E170" s="249" t="s">
        <v>1</v>
      </c>
      <c r="F170" s="250" t="s">
        <v>364</v>
      </c>
      <c r="G170" s="248"/>
      <c r="H170" s="251">
        <v>235</v>
      </c>
      <c r="I170" s="252"/>
      <c r="J170" s="248"/>
      <c r="K170" s="248"/>
      <c r="L170" s="253"/>
      <c r="M170" s="254"/>
      <c r="N170" s="255"/>
      <c r="O170" s="255"/>
      <c r="P170" s="255"/>
      <c r="Q170" s="255"/>
      <c r="R170" s="255"/>
      <c r="S170" s="255"/>
      <c r="T170" s="256"/>
      <c r="U170" s="13"/>
      <c r="V170" s="13"/>
      <c r="W170" s="13"/>
      <c r="X170" s="13"/>
      <c r="Y170" s="13"/>
      <c r="Z170" s="13"/>
      <c r="AA170" s="13"/>
      <c r="AB170" s="13"/>
      <c r="AC170" s="13"/>
      <c r="AD170" s="13"/>
      <c r="AE170" s="13"/>
      <c r="AT170" s="257" t="s">
        <v>197</v>
      </c>
      <c r="AU170" s="257" t="s">
        <v>86</v>
      </c>
      <c r="AV170" s="13" t="s">
        <v>86</v>
      </c>
      <c r="AW170" s="13" t="s">
        <v>32</v>
      </c>
      <c r="AX170" s="13" t="s">
        <v>84</v>
      </c>
      <c r="AY170" s="257" t="s">
        <v>183</v>
      </c>
    </row>
    <row r="171" spans="1:65" s="2" customFormat="1" ht="16.5" customHeight="1">
      <c r="A171" s="37"/>
      <c r="B171" s="38"/>
      <c r="C171" s="226" t="s">
        <v>273</v>
      </c>
      <c r="D171" s="226" t="s">
        <v>185</v>
      </c>
      <c r="E171" s="227" t="s">
        <v>349</v>
      </c>
      <c r="F171" s="228" t="s">
        <v>350</v>
      </c>
      <c r="G171" s="229" t="s">
        <v>126</v>
      </c>
      <c r="H171" s="230">
        <v>101.154</v>
      </c>
      <c r="I171" s="231"/>
      <c r="J171" s="232">
        <f>ROUND(I171*H171,2)</f>
        <v>0</v>
      </c>
      <c r="K171" s="228" t="s">
        <v>1</v>
      </c>
      <c r="L171" s="43"/>
      <c r="M171" s="233" t="s">
        <v>1</v>
      </c>
      <c r="N171" s="234" t="s">
        <v>41</v>
      </c>
      <c r="O171" s="90"/>
      <c r="P171" s="235">
        <f>O171*H171</f>
        <v>0</v>
      </c>
      <c r="Q171" s="235">
        <v>0</v>
      </c>
      <c r="R171" s="235">
        <f>Q171*H171</f>
        <v>0</v>
      </c>
      <c r="S171" s="235">
        <v>0</v>
      </c>
      <c r="T171" s="236">
        <f>S171*H171</f>
        <v>0</v>
      </c>
      <c r="U171" s="37"/>
      <c r="V171" s="37"/>
      <c r="W171" s="37"/>
      <c r="X171" s="37"/>
      <c r="Y171" s="37"/>
      <c r="Z171" s="37"/>
      <c r="AA171" s="37"/>
      <c r="AB171" s="37"/>
      <c r="AC171" s="37"/>
      <c r="AD171" s="37"/>
      <c r="AE171" s="37"/>
      <c r="AR171" s="237" t="s">
        <v>189</v>
      </c>
      <c r="AT171" s="237" t="s">
        <v>185</v>
      </c>
      <c r="AU171" s="237" t="s">
        <v>86</v>
      </c>
      <c r="AY171" s="16" t="s">
        <v>183</v>
      </c>
      <c r="BE171" s="238">
        <f>IF(N171="základní",J171,0)</f>
        <v>0</v>
      </c>
      <c r="BF171" s="238">
        <f>IF(N171="snížená",J171,0)</f>
        <v>0</v>
      </c>
      <c r="BG171" s="238">
        <f>IF(N171="zákl. přenesená",J171,0)</f>
        <v>0</v>
      </c>
      <c r="BH171" s="238">
        <f>IF(N171="sníž. přenesená",J171,0)</f>
        <v>0</v>
      </c>
      <c r="BI171" s="238">
        <f>IF(N171="nulová",J171,0)</f>
        <v>0</v>
      </c>
      <c r="BJ171" s="16" t="s">
        <v>84</v>
      </c>
      <c r="BK171" s="238">
        <f>ROUND(I171*H171,2)</f>
        <v>0</v>
      </c>
      <c r="BL171" s="16" t="s">
        <v>189</v>
      </c>
      <c r="BM171" s="237" t="s">
        <v>482</v>
      </c>
    </row>
    <row r="172" spans="1:47" s="2" customFormat="1" ht="12">
      <c r="A172" s="37"/>
      <c r="B172" s="38"/>
      <c r="C172" s="39"/>
      <c r="D172" s="239" t="s">
        <v>191</v>
      </c>
      <c r="E172" s="39"/>
      <c r="F172" s="240" t="s">
        <v>350</v>
      </c>
      <c r="G172" s="39"/>
      <c r="H172" s="39"/>
      <c r="I172" s="241"/>
      <c r="J172" s="39"/>
      <c r="K172" s="39"/>
      <c r="L172" s="43"/>
      <c r="M172" s="242"/>
      <c r="N172" s="243"/>
      <c r="O172" s="90"/>
      <c r="P172" s="90"/>
      <c r="Q172" s="90"/>
      <c r="R172" s="90"/>
      <c r="S172" s="90"/>
      <c r="T172" s="91"/>
      <c r="U172" s="37"/>
      <c r="V172" s="37"/>
      <c r="W172" s="37"/>
      <c r="X172" s="37"/>
      <c r="Y172" s="37"/>
      <c r="Z172" s="37"/>
      <c r="AA172" s="37"/>
      <c r="AB172" s="37"/>
      <c r="AC172" s="37"/>
      <c r="AD172" s="37"/>
      <c r="AE172" s="37"/>
      <c r="AT172" s="16" t="s">
        <v>191</v>
      </c>
      <c r="AU172" s="16" t="s">
        <v>86</v>
      </c>
    </row>
    <row r="173" spans="1:51" s="13" customFormat="1" ht="12">
      <c r="A173" s="13"/>
      <c r="B173" s="247"/>
      <c r="C173" s="248"/>
      <c r="D173" s="239" t="s">
        <v>197</v>
      </c>
      <c r="E173" s="249" t="s">
        <v>1</v>
      </c>
      <c r="F173" s="250" t="s">
        <v>483</v>
      </c>
      <c r="G173" s="248"/>
      <c r="H173" s="251">
        <v>101.154</v>
      </c>
      <c r="I173" s="252"/>
      <c r="J173" s="248"/>
      <c r="K173" s="248"/>
      <c r="L173" s="253"/>
      <c r="M173" s="283"/>
      <c r="N173" s="284"/>
      <c r="O173" s="284"/>
      <c r="P173" s="284"/>
      <c r="Q173" s="284"/>
      <c r="R173" s="284"/>
      <c r="S173" s="284"/>
      <c r="T173" s="285"/>
      <c r="U173" s="13"/>
      <c r="V173" s="13"/>
      <c r="W173" s="13"/>
      <c r="X173" s="13"/>
      <c r="Y173" s="13"/>
      <c r="Z173" s="13"/>
      <c r="AA173" s="13"/>
      <c r="AB173" s="13"/>
      <c r="AC173" s="13"/>
      <c r="AD173" s="13"/>
      <c r="AE173" s="13"/>
      <c r="AT173" s="257" t="s">
        <v>197</v>
      </c>
      <c r="AU173" s="257" t="s">
        <v>86</v>
      </c>
      <c r="AV173" s="13" t="s">
        <v>86</v>
      </c>
      <c r="AW173" s="13" t="s">
        <v>32</v>
      </c>
      <c r="AX173" s="13" t="s">
        <v>84</v>
      </c>
      <c r="AY173" s="257" t="s">
        <v>183</v>
      </c>
    </row>
    <row r="174" spans="1:31" s="2" customFormat="1" ht="6.95" customHeight="1">
      <c r="A174" s="37"/>
      <c r="B174" s="65"/>
      <c r="C174" s="66"/>
      <c r="D174" s="66"/>
      <c r="E174" s="66"/>
      <c r="F174" s="66"/>
      <c r="G174" s="66"/>
      <c r="H174" s="66"/>
      <c r="I174" s="66"/>
      <c r="J174" s="66"/>
      <c r="K174" s="66"/>
      <c r="L174" s="43"/>
      <c r="M174" s="37"/>
      <c r="O174" s="37"/>
      <c r="P174" s="37"/>
      <c r="Q174" s="37"/>
      <c r="R174" s="37"/>
      <c r="S174" s="37"/>
      <c r="T174" s="37"/>
      <c r="U174" s="37"/>
      <c r="V174" s="37"/>
      <c r="W174" s="37"/>
      <c r="X174" s="37"/>
      <c r="Y174" s="37"/>
      <c r="Z174" s="37"/>
      <c r="AA174" s="37"/>
      <c r="AB174" s="37"/>
      <c r="AC174" s="37"/>
      <c r="AD174" s="37"/>
      <c r="AE174" s="37"/>
    </row>
  </sheetData>
  <sheetProtection password="CDA2" sheet="1" objects="1" scenarios="1" formatColumns="0" formatRows="0" autoFilter="0"/>
  <autoFilter ref="C117:K173"/>
  <mergeCells count="9">
    <mergeCell ref="E7:H7"/>
    <mergeCell ref="E9:H9"/>
    <mergeCell ref="E18:H18"/>
    <mergeCell ref="E27:H27"/>
    <mergeCell ref="E85:H85"/>
    <mergeCell ref="E87:H87"/>
    <mergeCell ref="E108:H108"/>
    <mergeCell ref="E110:H110"/>
    <mergeCell ref="L2:V2"/>
  </mergeCells>
  <hyperlinks>
    <hyperlink ref="F123" r:id="rId1" display="https://podminky.urs.cz/item/CS_URS_2022_02/121151127"/>
    <hyperlink ref="F129" r:id="rId2" display="https://podminky.urs.cz/item/CS_URS_2022_02/131251107"/>
    <hyperlink ref="F136" r:id="rId3" display="https://podminky.urs.cz/item/CS_URS_2022_02/162306111"/>
    <hyperlink ref="F142" r:id="rId4" display="https://podminky.urs.cz/item/CS_URS_2022_02/162351103"/>
    <hyperlink ref="F147" r:id="rId5" display="https://podminky.urs.cz/item/CS_URS_2022_02/181006111"/>
    <hyperlink ref="F151" r:id="rId6" display="https://podminky.urs.cz/item/CS_URS_2022_02/181951111"/>
    <hyperlink ref="F156" r:id="rId7" display="https://podminky.urs.cz/item/CS_URS_2022_02/182112121"/>
    <hyperlink ref="F161" r:id="rId8" display="https://podminky.urs.cz/item/CS_URS_2022_02/18355122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6.xml><?xml version="1.0" encoding="utf-8"?>
<worksheet xmlns="http://schemas.openxmlformats.org/spreadsheetml/2006/main" xmlns:r="http://schemas.openxmlformats.org/officeDocument/2006/relationships">
  <sheetPr>
    <pageSetUpPr fitToPage="1"/>
  </sheetPr>
  <dimension ref="A2:BM1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6" t="s">
        <v>98</v>
      </c>
      <c r="AZ2" s="145" t="s">
        <v>124</v>
      </c>
      <c r="BA2" s="145" t="s">
        <v>125</v>
      </c>
      <c r="BB2" s="145" t="s">
        <v>126</v>
      </c>
      <c r="BC2" s="145" t="s">
        <v>484</v>
      </c>
      <c r="BD2" s="145" t="s">
        <v>86</v>
      </c>
    </row>
    <row r="3" spans="2:56" s="1" customFormat="1" ht="6.95" customHeight="1">
      <c r="B3" s="146"/>
      <c r="C3" s="147"/>
      <c r="D3" s="147"/>
      <c r="E3" s="147"/>
      <c r="F3" s="147"/>
      <c r="G3" s="147"/>
      <c r="H3" s="147"/>
      <c r="I3" s="147"/>
      <c r="J3" s="147"/>
      <c r="K3" s="147"/>
      <c r="L3" s="19"/>
      <c r="AT3" s="16" t="s">
        <v>86</v>
      </c>
      <c r="AZ3" s="145" t="s">
        <v>142</v>
      </c>
      <c r="BA3" s="145" t="s">
        <v>143</v>
      </c>
      <c r="BB3" s="145" t="s">
        <v>137</v>
      </c>
      <c r="BC3" s="145" t="s">
        <v>485</v>
      </c>
      <c r="BD3" s="145" t="s">
        <v>86</v>
      </c>
    </row>
    <row r="4" spans="2:56" s="1" customFormat="1" ht="24.95" customHeight="1">
      <c r="B4" s="19"/>
      <c r="D4" s="148" t="s">
        <v>131</v>
      </c>
      <c r="L4" s="19"/>
      <c r="M4" s="149" t="s">
        <v>10</v>
      </c>
      <c r="AT4" s="16" t="s">
        <v>4</v>
      </c>
      <c r="AZ4" s="145" t="s">
        <v>150</v>
      </c>
      <c r="BA4" s="145" t="s">
        <v>151</v>
      </c>
      <c r="BB4" s="145" t="s">
        <v>307</v>
      </c>
      <c r="BC4" s="145" t="s">
        <v>486</v>
      </c>
      <c r="BD4" s="145" t="s">
        <v>86</v>
      </c>
    </row>
    <row r="5" spans="2:12" s="1" customFormat="1" ht="6.95" customHeight="1">
      <c r="B5" s="19"/>
      <c r="L5" s="19"/>
    </row>
    <row r="6" spans="2:12" s="1" customFormat="1" ht="12" customHeight="1">
      <c r="B6" s="19"/>
      <c r="D6" s="150" t="s">
        <v>16</v>
      </c>
      <c r="L6" s="19"/>
    </row>
    <row r="7" spans="2:12" s="1" customFormat="1" ht="16.5" customHeight="1">
      <c r="B7" s="19"/>
      <c r="E7" s="151" t="str">
        <f>'Rekapitulace stavby'!K6</f>
        <v>Biocentrum Na Dvorských v k.ú. Vrbátky</v>
      </c>
      <c r="F7" s="150"/>
      <c r="G7" s="150"/>
      <c r="H7" s="150"/>
      <c r="L7" s="19"/>
    </row>
    <row r="8" spans="1:31" s="2" customFormat="1" ht="12" customHeight="1">
      <c r="A8" s="37"/>
      <c r="B8" s="43"/>
      <c r="C8" s="37"/>
      <c r="D8" s="150" t="s">
        <v>145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52" t="s">
        <v>487</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50" t="s">
        <v>18</v>
      </c>
      <c r="E11" s="37"/>
      <c r="F11" s="140" t="s">
        <v>1</v>
      </c>
      <c r="G11" s="37"/>
      <c r="H11" s="37"/>
      <c r="I11" s="150" t="s">
        <v>19</v>
      </c>
      <c r="J11" s="140" t="s">
        <v>1</v>
      </c>
      <c r="K11" s="37"/>
      <c r="L11" s="62"/>
      <c r="S11" s="37"/>
      <c r="T11" s="37"/>
      <c r="U11" s="37"/>
      <c r="V11" s="37"/>
      <c r="W11" s="37"/>
      <c r="X11" s="37"/>
      <c r="Y11" s="37"/>
      <c r="Z11" s="37"/>
      <c r="AA11" s="37"/>
      <c r="AB11" s="37"/>
      <c r="AC11" s="37"/>
      <c r="AD11" s="37"/>
      <c r="AE11" s="37"/>
    </row>
    <row r="12" spans="1:31" s="2" customFormat="1" ht="12" customHeight="1">
      <c r="A12" s="37"/>
      <c r="B12" s="43"/>
      <c r="C12" s="37"/>
      <c r="D12" s="150" t="s">
        <v>20</v>
      </c>
      <c r="E12" s="37"/>
      <c r="F12" s="140" t="s">
        <v>21</v>
      </c>
      <c r="G12" s="37"/>
      <c r="H12" s="37"/>
      <c r="I12" s="150" t="s">
        <v>22</v>
      </c>
      <c r="J12" s="153" t="str">
        <f>'Rekapitulace stavby'!AN8</f>
        <v>12. 1. 2021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50" t="s">
        <v>24</v>
      </c>
      <c r="E14" s="37"/>
      <c r="F14" s="37"/>
      <c r="G14" s="37"/>
      <c r="H14" s="37"/>
      <c r="I14" s="150" t="s">
        <v>25</v>
      </c>
      <c r="J14" s="140"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0" t="s">
        <v>26</v>
      </c>
      <c r="F15" s="37"/>
      <c r="G15" s="37"/>
      <c r="H15" s="37"/>
      <c r="I15" s="150" t="s">
        <v>27</v>
      </c>
      <c r="J15" s="140"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50" t="s">
        <v>28</v>
      </c>
      <c r="E17" s="37"/>
      <c r="F17" s="37"/>
      <c r="G17" s="37"/>
      <c r="H17" s="37"/>
      <c r="I17" s="150"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0"/>
      <c r="G18" s="140"/>
      <c r="H18" s="140"/>
      <c r="I18" s="150"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50" t="s">
        <v>30</v>
      </c>
      <c r="E20" s="37"/>
      <c r="F20" s="37"/>
      <c r="G20" s="37"/>
      <c r="H20" s="37"/>
      <c r="I20" s="150" t="s">
        <v>25</v>
      </c>
      <c r="J20" s="140"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0" t="str">
        <f>IF('Rekapitulace stavby'!E17="","",'Rekapitulace stavby'!E17)</f>
        <v xml:space="preserve"> </v>
      </c>
      <c r="F21" s="37"/>
      <c r="G21" s="37"/>
      <c r="H21" s="37"/>
      <c r="I21" s="150" t="s">
        <v>27</v>
      </c>
      <c r="J21" s="140"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50" t="s">
        <v>33</v>
      </c>
      <c r="E23" s="37"/>
      <c r="F23" s="37"/>
      <c r="G23" s="37"/>
      <c r="H23" s="37"/>
      <c r="I23" s="150" t="s">
        <v>25</v>
      </c>
      <c r="J23" s="140" t="s">
        <v>1</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0" t="s">
        <v>34</v>
      </c>
      <c r="F24" s="37"/>
      <c r="G24" s="37"/>
      <c r="H24" s="37"/>
      <c r="I24" s="150" t="s">
        <v>27</v>
      </c>
      <c r="J24" s="140" t="s">
        <v>1</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50" t="s">
        <v>35</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54"/>
      <c r="B27" s="155"/>
      <c r="C27" s="154"/>
      <c r="D27" s="154"/>
      <c r="E27" s="156" t="s">
        <v>1</v>
      </c>
      <c r="F27" s="156"/>
      <c r="G27" s="156"/>
      <c r="H27" s="156"/>
      <c r="I27" s="154"/>
      <c r="J27" s="154"/>
      <c r="K27" s="154"/>
      <c r="L27" s="157"/>
      <c r="S27" s="154"/>
      <c r="T27" s="154"/>
      <c r="U27" s="154"/>
      <c r="V27" s="154"/>
      <c r="W27" s="154"/>
      <c r="X27" s="154"/>
      <c r="Y27" s="154"/>
      <c r="Z27" s="154"/>
      <c r="AA27" s="154"/>
      <c r="AB27" s="154"/>
      <c r="AC27" s="154"/>
      <c r="AD27" s="154"/>
      <c r="AE27" s="15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58"/>
      <c r="E29" s="158"/>
      <c r="F29" s="158"/>
      <c r="G29" s="158"/>
      <c r="H29" s="158"/>
      <c r="I29" s="158"/>
      <c r="J29" s="158"/>
      <c r="K29" s="158"/>
      <c r="L29" s="62"/>
      <c r="S29" s="37"/>
      <c r="T29" s="37"/>
      <c r="U29" s="37"/>
      <c r="V29" s="37"/>
      <c r="W29" s="37"/>
      <c r="X29" s="37"/>
      <c r="Y29" s="37"/>
      <c r="Z29" s="37"/>
      <c r="AA29" s="37"/>
      <c r="AB29" s="37"/>
      <c r="AC29" s="37"/>
      <c r="AD29" s="37"/>
      <c r="AE29" s="37"/>
    </row>
    <row r="30" spans="1:31" s="2" customFormat="1" ht="25.4" customHeight="1">
      <c r="A30" s="37"/>
      <c r="B30" s="43"/>
      <c r="C30" s="37"/>
      <c r="D30" s="159" t="s">
        <v>36</v>
      </c>
      <c r="E30" s="37"/>
      <c r="F30" s="37"/>
      <c r="G30" s="37"/>
      <c r="H30" s="37"/>
      <c r="I30" s="37"/>
      <c r="J30" s="160">
        <f>ROUND(J119,2)</f>
        <v>0</v>
      </c>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61" t="s">
        <v>38</v>
      </c>
      <c r="G32" s="37"/>
      <c r="H32" s="37"/>
      <c r="I32" s="161" t="s">
        <v>37</v>
      </c>
      <c r="J32" s="161" t="s">
        <v>39</v>
      </c>
      <c r="K32" s="37"/>
      <c r="L32" s="62"/>
      <c r="S32" s="37"/>
      <c r="T32" s="37"/>
      <c r="U32" s="37"/>
      <c r="V32" s="37"/>
      <c r="W32" s="37"/>
      <c r="X32" s="37"/>
      <c r="Y32" s="37"/>
      <c r="Z32" s="37"/>
      <c r="AA32" s="37"/>
      <c r="AB32" s="37"/>
      <c r="AC32" s="37"/>
      <c r="AD32" s="37"/>
      <c r="AE32" s="37"/>
    </row>
    <row r="33" spans="1:31" s="2" customFormat="1" ht="14.4" customHeight="1">
      <c r="A33" s="37"/>
      <c r="B33" s="43"/>
      <c r="C33" s="37"/>
      <c r="D33" s="162" t="s">
        <v>40</v>
      </c>
      <c r="E33" s="150" t="s">
        <v>41</v>
      </c>
      <c r="F33" s="163">
        <f>ROUND((SUM(BE119:BE189)),2)</f>
        <v>0</v>
      </c>
      <c r="G33" s="37"/>
      <c r="H33" s="37"/>
      <c r="I33" s="164">
        <v>0.21</v>
      </c>
      <c r="J33" s="163">
        <f>ROUND(((SUM(BE119:BE189))*I33),2)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50" t="s">
        <v>42</v>
      </c>
      <c r="F34" s="163">
        <f>ROUND((SUM(BF119:BF189)),2)</f>
        <v>0</v>
      </c>
      <c r="G34" s="37"/>
      <c r="H34" s="37"/>
      <c r="I34" s="164">
        <v>0.15</v>
      </c>
      <c r="J34" s="163">
        <f>ROUND(((SUM(BF119:BF189))*I34),2)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50" t="s">
        <v>43</v>
      </c>
      <c r="F35" s="163">
        <f>ROUND((SUM(BG119:BG189)),2)</f>
        <v>0</v>
      </c>
      <c r="G35" s="37"/>
      <c r="H35" s="37"/>
      <c r="I35" s="164">
        <v>0.21</v>
      </c>
      <c r="J35" s="16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50" t="s">
        <v>44</v>
      </c>
      <c r="F36" s="163">
        <f>ROUND((SUM(BH119:BH189)),2)</f>
        <v>0</v>
      </c>
      <c r="G36" s="37"/>
      <c r="H36" s="37"/>
      <c r="I36" s="164">
        <v>0.15</v>
      </c>
      <c r="J36" s="16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45</v>
      </c>
      <c r="F37" s="163">
        <f>ROUND((SUM(BI119:BI189)),2)</f>
        <v>0</v>
      </c>
      <c r="G37" s="37"/>
      <c r="H37" s="37"/>
      <c r="I37" s="164">
        <v>0</v>
      </c>
      <c r="J37" s="16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65"/>
      <c r="D39" s="166" t="s">
        <v>46</v>
      </c>
      <c r="E39" s="167"/>
      <c r="F39" s="167"/>
      <c r="G39" s="168" t="s">
        <v>47</v>
      </c>
      <c r="H39" s="169" t="s">
        <v>48</v>
      </c>
      <c r="I39" s="167"/>
      <c r="J39" s="170">
        <f>SUM(J30:J37)</f>
        <v>0</v>
      </c>
      <c r="K39" s="17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hidden="1">
      <c r="A86" s="37"/>
      <c r="B86" s="38"/>
      <c r="C86" s="31" t="s">
        <v>145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hidden="1">
      <c r="A87" s="37"/>
      <c r="B87" s="38"/>
      <c r="C87" s="39"/>
      <c r="D87" s="39"/>
      <c r="E87" s="75" t="str">
        <f>E9</f>
        <v>19070-10XR-PA-05 - SO 05 Vodní tůň č. 5</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hidden="1">
      <c r="A89" s="37"/>
      <c r="B89" s="38"/>
      <c r="C89" s="31" t="s">
        <v>20</v>
      </c>
      <c r="D89" s="39"/>
      <c r="E89" s="39"/>
      <c r="F89" s="26" t="str">
        <f>F12</f>
        <v>k.ú. Vrbátky</v>
      </c>
      <c r="G89" s="39"/>
      <c r="H89" s="39"/>
      <c r="I89" s="31" t="s">
        <v>22</v>
      </c>
      <c r="J89" s="78" t="str">
        <f>IF(J12="","",J12)</f>
        <v>12. 1. 2021</v>
      </c>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hidden="1">
      <c r="A91" s="37"/>
      <c r="B91" s="38"/>
      <c r="C91" s="31" t="s">
        <v>24</v>
      </c>
      <c r="D91" s="39"/>
      <c r="E91" s="39"/>
      <c r="F91" s="26" t="str">
        <f>E15</f>
        <v>Obec Vrbátky</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hidden="1">
      <c r="A92" s="37"/>
      <c r="B92" s="38"/>
      <c r="C92" s="31" t="s">
        <v>28</v>
      </c>
      <c r="D92" s="39"/>
      <c r="E92" s="39"/>
      <c r="F92" s="26" t="str">
        <f>IF(E18="","",E18)</f>
        <v>Vyplň údaj</v>
      </c>
      <c r="G92" s="39"/>
      <c r="H92" s="39"/>
      <c r="I92" s="31" t="s">
        <v>33</v>
      </c>
      <c r="J92" s="35" t="str">
        <f>E24</f>
        <v>Ing. Alena Petříková</v>
      </c>
      <c r="K92" s="39"/>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hidden="1">
      <c r="A94" s="37"/>
      <c r="B94" s="38"/>
      <c r="C94" s="184" t="s">
        <v>160</v>
      </c>
      <c r="D94" s="185"/>
      <c r="E94" s="185"/>
      <c r="F94" s="185"/>
      <c r="G94" s="185"/>
      <c r="H94" s="185"/>
      <c r="I94" s="185"/>
      <c r="J94" s="186" t="s">
        <v>161</v>
      </c>
      <c r="K94" s="185"/>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hidden="1">
      <c r="A96" s="37"/>
      <c r="B96" s="38"/>
      <c r="C96" s="187" t="s">
        <v>162</v>
      </c>
      <c r="D96" s="39"/>
      <c r="E96" s="39"/>
      <c r="F96" s="39"/>
      <c r="G96" s="39"/>
      <c r="H96" s="39"/>
      <c r="I96" s="39"/>
      <c r="J96" s="109">
        <f>J119</f>
        <v>0</v>
      </c>
      <c r="K96" s="39"/>
      <c r="L96" s="62"/>
      <c r="S96" s="37"/>
      <c r="T96" s="37"/>
      <c r="U96" s="37"/>
      <c r="V96" s="37"/>
      <c r="W96" s="37"/>
      <c r="X96" s="37"/>
      <c r="Y96" s="37"/>
      <c r="Z96" s="37"/>
      <c r="AA96" s="37"/>
      <c r="AB96" s="37"/>
      <c r="AC96" s="37"/>
      <c r="AD96" s="37"/>
      <c r="AE96" s="37"/>
      <c r="AU96" s="16" t="s">
        <v>163</v>
      </c>
    </row>
    <row r="97" spans="1:31" s="9" customFormat="1" ht="24.95" customHeight="1" hidden="1">
      <c r="A97" s="9"/>
      <c r="B97" s="188"/>
      <c r="C97" s="189"/>
      <c r="D97" s="190" t="s">
        <v>164</v>
      </c>
      <c r="E97" s="191"/>
      <c r="F97" s="191"/>
      <c r="G97" s="191"/>
      <c r="H97" s="191"/>
      <c r="I97" s="191"/>
      <c r="J97" s="192">
        <f>J120</f>
        <v>0</v>
      </c>
      <c r="K97" s="189"/>
      <c r="L97" s="193"/>
      <c r="S97" s="9"/>
      <c r="T97" s="9"/>
      <c r="U97" s="9"/>
      <c r="V97" s="9"/>
      <c r="W97" s="9"/>
      <c r="X97" s="9"/>
      <c r="Y97" s="9"/>
      <c r="Z97" s="9"/>
      <c r="AA97" s="9"/>
      <c r="AB97" s="9"/>
      <c r="AC97" s="9"/>
      <c r="AD97" s="9"/>
      <c r="AE97" s="9"/>
    </row>
    <row r="98" spans="1:31" s="10" customFormat="1" ht="19.9" customHeight="1" hidden="1">
      <c r="A98" s="10"/>
      <c r="B98" s="194"/>
      <c r="C98" s="132"/>
      <c r="D98" s="195" t="s">
        <v>165</v>
      </c>
      <c r="E98" s="196"/>
      <c r="F98" s="196"/>
      <c r="G98" s="196"/>
      <c r="H98" s="196"/>
      <c r="I98" s="196"/>
      <c r="J98" s="197">
        <f>J121</f>
        <v>0</v>
      </c>
      <c r="K98" s="132"/>
      <c r="L98" s="198"/>
      <c r="S98" s="10"/>
      <c r="T98" s="10"/>
      <c r="U98" s="10"/>
      <c r="V98" s="10"/>
      <c r="W98" s="10"/>
      <c r="X98" s="10"/>
      <c r="Y98" s="10"/>
      <c r="Z98" s="10"/>
      <c r="AA98" s="10"/>
      <c r="AB98" s="10"/>
      <c r="AC98" s="10"/>
      <c r="AD98" s="10"/>
      <c r="AE98" s="10"/>
    </row>
    <row r="99" spans="1:31" s="10" customFormat="1" ht="19.9" customHeight="1" hidden="1">
      <c r="A99" s="10"/>
      <c r="B99" s="194"/>
      <c r="C99" s="132"/>
      <c r="D99" s="195" t="s">
        <v>167</v>
      </c>
      <c r="E99" s="196"/>
      <c r="F99" s="196"/>
      <c r="G99" s="196"/>
      <c r="H99" s="196"/>
      <c r="I99" s="196"/>
      <c r="J99" s="197">
        <f>J185</f>
        <v>0</v>
      </c>
      <c r="K99" s="132"/>
      <c r="L99" s="198"/>
      <c r="S99" s="10"/>
      <c r="T99" s="10"/>
      <c r="U99" s="10"/>
      <c r="V99" s="10"/>
      <c r="W99" s="10"/>
      <c r="X99" s="10"/>
      <c r="Y99" s="10"/>
      <c r="Z99" s="10"/>
      <c r="AA99" s="10"/>
      <c r="AB99" s="10"/>
      <c r="AC99" s="10"/>
      <c r="AD99" s="10"/>
      <c r="AE99" s="10"/>
    </row>
    <row r="100" spans="1:31" s="2" customFormat="1" ht="21.8" customHeight="1" hidden="1">
      <c r="A100" s="37"/>
      <c r="B100" s="38"/>
      <c r="C100" s="39"/>
      <c r="D100" s="39"/>
      <c r="E100" s="39"/>
      <c r="F100" s="39"/>
      <c r="G100" s="39"/>
      <c r="H100" s="39"/>
      <c r="I100" s="39"/>
      <c r="J100" s="39"/>
      <c r="K100" s="39"/>
      <c r="L100" s="62"/>
      <c r="S100" s="37"/>
      <c r="T100" s="37"/>
      <c r="U100" s="37"/>
      <c r="V100" s="37"/>
      <c r="W100" s="37"/>
      <c r="X100" s="37"/>
      <c r="Y100" s="37"/>
      <c r="Z100" s="37"/>
      <c r="AA100" s="37"/>
      <c r="AB100" s="37"/>
      <c r="AC100" s="37"/>
      <c r="AD100" s="37"/>
      <c r="AE100" s="37"/>
    </row>
    <row r="101" spans="1:31" s="2" customFormat="1" ht="6.95" customHeight="1" hidden="1">
      <c r="A101" s="37"/>
      <c r="B101" s="65"/>
      <c r="C101" s="66"/>
      <c r="D101" s="66"/>
      <c r="E101" s="66"/>
      <c r="F101" s="66"/>
      <c r="G101" s="66"/>
      <c r="H101" s="66"/>
      <c r="I101" s="66"/>
      <c r="J101" s="66"/>
      <c r="K101" s="66"/>
      <c r="L101" s="62"/>
      <c r="S101" s="37"/>
      <c r="T101" s="37"/>
      <c r="U101" s="37"/>
      <c r="V101" s="37"/>
      <c r="W101" s="37"/>
      <c r="X101" s="37"/>
      <c r="Y101" s="37"/>
      <c r="Z101" s="37"/>
      <c r="AA101" s="37"/>
      <c r="AB101" s="37"/>
      <c r="AC101" s="37"/>
      <c r="AD101" s="37"/>
      <c r="AE101" s="37"/>
    </row>
    <row r="102" ht="12" hidden="1"/>
    <row r="103" ht="12" hidden="1"/>
    <row r="104" ht="12" hidden="1"/>
    <row r="105" spans="1:31" s="2" customFormat="1" ht="6.95" customHeight="1">
      <c r="A105" s="37"/>
      <c r="B105" s="67"/>
      <c r="C105" s="68"/>
      <c r="D105" s="68"/>
      <c r="E105" s="68"/>
      <c r="F105" s="68"/>
      <c r="G105" s="68"/>
      <c r="H105" s="68"/>
      <c r="I105" s="68"/>
      <c r="J105" s="68"/>
      <c r="K105" s="68"/>
      <c r="L105" s="62"/>
      <c r="S105" s="37"/>
      <c r="T105" s="37"/>
      <c r="U105" s="37"/>
      <c r="V105" s="37"/>
      <c r="W105" s="37"/>
      <c r="X105" s="37"/>
      <c r="Y105" s="37"/>
      <c r="Z105" s="37"/>
      <c r="AA105" s="37"/>
      <c r="AB105" s="37"/>
      <c r="AC105" s="37"/>
      <c r="AD105" s="37"/>
      <c r="AE105" s="37"/>
    </row>
    <row r="106" spans="1:31" s="2" customFormat="1" ht="24.95" customHeight="1">
      <c r="A106" s="37"/>
      <c r="B106" s="38"/>
      <c r="C106" s="22" t="s">
        <v>168</v>
      </c>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6.95" customHeight="1">
      <c r="A107" s="37"/>
      <c r="B107" s="38"/>
      <c r="C107" s="39"/>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12" customHeight="1">
      <c r="A108" s="37"/>
      <c r="B108" s="38"/>
      <c r="C108" s="31" t="s">
        <v>16</v>
      </c>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6.5" customHeight="1">
      <c r="A109" s="37"/>
      <c r="B109" s="38"/>
      <c r="C109" s="39"/>
      <c r="D109" s="39"/>
      <c r="E109" s="183" t="str">
        <f>E7</f>
        <v>Biocentrum Na Dvorských v k.ú. Vrbátky</v>
      </c>
      <c r="F109" s="31"/>
      <c r="G109" s="31"/>
      <c r="H109" s="31"/>
      <c r="I109" s="39"/>
      <c r="J109" s="39"/>
      <c r="K109" s="39"/>
      <c r="L109" s="62"/>
      <c r="S109" s="37"/>
      <c r="T109" s="37"/>
      <c r="U109" s="37"/>
      <c r="V109" s="37"/>
      <c r="W109" s="37"/>
      <c r="X109" s="37"/>
      <c r="Y109" s="37"/>
      <c r="Z109" s="37"/>
      <c r="AA109" s="37"/>
      <c r="AB109" s="37"/>
      <c r="AC109" s="37"/>
      <c r="AD109" s="37"/>
      <c r="AE109" s="37"/>
    </row>
    <row r="110" spans="1:31" s="2" customFormat="1" ht="12" customHeight="1">
      <c r="A110" s="37"/>
      <c r="B110" s="38"/>
      <c r="C110" s="31" t="s">
        <v>145</v>
      </c>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16.5" customHeight="1">
      <c r="A111" s="37"/>
      <c r="B111" s="38"/>
      <c r="C111" s="39"/>
      <c r="D111" s="39"/>
      <c r="E111" s="75" t="str">
        <f>E9</f>
        <v>19070-10XR-PA-05 - SO 05 Vodní tůň č. 5</v>
      </c>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20</v>
      </c>
      <c r="D113" s="39"/>
      <c r="E113" s="39"/>
      <c r="F113" s="26" t="str">
        <f>F12</f>
        <v>k.ú. Vrbátky</v>
      </c>
      <c r="G113" s="39"/>
      <c r="H113" s="39"/>
      <c r="I113" s="31" t="s">
        <v>22</v>
      </c>
      <c r="J113" s="78" t="str">
        <f>IF(J12="","",J12)</f>
        <v>12. 1. 2021</v>
      </c>
      <c r="K113" s="39"/>
      <c r="L113" s="62"/>
      <c r="S113" s="37"/>
      <c r="T113" s="37"/>
      <c r="U113" s="37"/>
      <c r="V113" s="37"/>
      <c r="W113" s="37"/>
      <c r="X113" s="37"/>
      <c r="Y113" s="37"/>
      <c r="Z113" s="37"/>
      <c r="AA113" s="37"/>
      <c r="AB113" s="37"/>
      <c r="AC113" s="37"/>
      <c r="AD113" s="37"/>
      <c r="AE113" s="37"/>
    </row>
    <row r="114" spans="1:31" s="2" customFormat="1" ht="6.95" customHeight="1">
      <c r="A114" s="37"/>
      <c r="B114" s="38"/>
      <c r="C114" s="39"/>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15.15" customHeight="1">
      <c r="A115" s="37"/>
      <c r="B115" s="38"/>
      <c r="C115" s="31" t="s">
        <v>24</v>
      </c>
      <c r="D115" s="39"/>
      <c r="E115" s="39"/>
      <c r="F115" s="26" t="str">
        <f>E15</f>
        <v>Obec Vrbátky</v>
      </c>
      <c r="G115" s="39"/>
      <c r="H115" s="39"/>
      <c r="I115" s="31" t="s">
        <v>30</v>
      </c>
      <c r="J115" s="35" t="str">
        <f>E21</f>
        <v xml:space="preserve"> </v>
      </c>
      <c r="K115" s="39"/>
      <c r="L115" s="62"/>
      <c r="S115" s="37"/>
      <c r="T115" s="37"/>
      <c r="U115" s="37"/>
      <c r="V115" s="37"/>
      <c r="W115" s="37"/>
      <c r="X115" s="37"/>
      <c r="Y115" s="37"/>
      <c r="Z115" s="37"/>
      <c r="AA115" s="37"/>
      <c r="AB115" s="37"/>
      <c r="AC115" s="37"/>
      <c r="AD115" s="37"/>
      <c r="AE115" s="37"/>
    </row>
    <row r="116" spans="1:31" s="2" customFormat="1" ht="15.15" customHeight="1">
      <c r="A116" s="37"/>
      <c r="B116" s="38"/>
      <c r="C116" s="31" t="s">
        <v>28</v>
      </c>
      <c r="D116" s="39"/>
      <c r="E116" s="39"/>
      <c r="F116" s="26" t="str">
        <f>IF(E18="","",E18)</f>
        <v>Vyplň údaj</v>
      </c>
      <c r="G116" s="39"/>
      <c r="H116" s="39"/>
      <c r="I116" s="31" t="s">
        <v>33</v>
      </c>
      <c r="J116" s="35" t="str">
        <f>E24</f>
        <v>Ing. Alena Petříková</v>
      </c>
      <c r="K116" s="39"/>
      <c r="L116" s="62"/>
      <c r="S116" s="37"/>
      <c r="T116" s="37"/>
      <c r="U116" s="37"/>
      <c r="V116" s="37"/>
      <c r="W116" s="37"/>
      <c r="X116" s="37"/>
      <c r="Y116" s="37"/>
      <c r="Z116" s="37"/>
      <c r="AA116" s="37"/>
      <c r="AB116" s="37"/>
      <c r="AC116" s="37"/>
      <c r="AD116" s="37"/>
      <c r="AE116" s="37"/>
    </row>
    <row r="117" spans="1:31" s="2" customFormat="1" ht="10.3"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11" customFormat="1" ht="29.25" customHeight="1">
      <c r="A118" s="199"/>
      <c r="B118" s="200"/>
      <c r="C118" s="201" t="s">
        <v>169</v>
      </c>
      <c r="D118" s="202" t="s">
        <v>61</v>
      </c>
      <c r="E118" s="202" t="s">
        <v>57</v>
      </c>
      <c r="F118" s="202" t="s">
        <v>58</v>
      </c>
      <c r="G118" s="202" t="s">
        <v>170</v>
      </c>
      <c r="H118" s="202" t="s">
        <v>171</v>
      </c>
      <c r="I118" s="202" t="s">
        <v>172</v>
      </c>
      <c r="J118" s="202" t="s">
        <v>161</v>
      </c>
      <c r="K118" s="203" t="s">
        <v>173</v>
      </c>
      <c r="L118" s="204"/>
      <c r="M118" s="99" t="s">
        <v>1</v>
      </c>
      <c r="N118" s="100" t="s">
        <v>40</v>
      </c>
      <c r="O118" s="100" t="s">
        <v>174</v>
      </c>
      <c r="P118" s="100" t="s">
        <v>175</v>
      </c>
      <c r="Q118" s="100" t="s">
        <v>176</v>
      </c>
      <c r="R118" s="100" t="s">
        <v>177</v>
      </c>
      <c r="S118" s="100" t="s">
        <v>178</v>
      </c>
      <c r="T118" s="101" t="s">
        <v>179</v>
      </c>
      <c r="U118" s="199"/>
      <c r="V118" s="199"/>
      <c r="W118" s="199"/>
      <c r="X118" s="199"/>
      <c r="Y118" s="199"/>
      <c r="Z118" s="199"/>
      <c r="AA118" s="199"/>
      <c r="AB118" s="199"/>
      <c r="AC118" s="199"/>
      <c r="AD118" s="199"/>
      <c r="AE118" s="199"/>
    </row>
    <row r="119" spans="1:63" s="2" customFormat="1" ht="22.8" customHeight="1">
      <c r="A119" s="37"/>
      <c r="B119" s="38"/>
      <c r="C119" s="106" t="s">
        <v>180</v>
      </c>
      <c r="D119" s="39"/>
      <c r="E119" s="39"/>
      <c r="F119" s="39"/>
      <c r="G119" s="39"/>
      <c r="H119" s="39"/>
      <c r="I119" s="39"/>
      <c r="J119" s="205">
        <f>BK119</f>
        <v>0</v>
      </c>
      <c r="K119" s="39"/>
      <c r="L119" s="43"/>
      <c r="M119" s="102"/>
      <c r="N119" s="206"/>
      <c r="O119" s="103"/>
      <c r="P119" s="207">
        <f>P120</f>
        <v>0</v>
      </c>
      <c r="Q119" s="103"/>
      <c r="R119" s="207">
        <f>R120</f>
        <v>0.01</v>
      </c>
      <c r="S119" s="103"/>
      <c r="T119" s="208">
        <f>T120</f>
        <v>0</v>
      </c>
      <c r="U119" s="37"/>
      <c r="V119" s="37"/>
      <c r="W119" s="37"/>
      <c r="X119" s="37"/>
      <c r="Y119" s="37"/>
      <c r="Z119" s="37"/>
      <c r="AA119" s="37"/>
      <c r="AB119" s="37"/>
      <c r="AC119" s="37"/>
      <c r="AD119" s="37"/>
      <c r="AE119" s="37"/>
      <c r="AT119" s="16" t="s">
        <v>75</v>
      </c>
      <c r="AU119" s="16" t="s">
        <v>163</v>
      </c>
      <c r="BK119" s="209">
        <f>BK120</f>
        <v>0</v>
      </c>
    </row>
    <row r="120" spans="1:63" s="12" customFormat="1" ht="25.9" customHeight="1">
      <c r="A120" s="12"/>
      <c r="B120" s="210"/>
      <c r="C120" s="211"/>
      <c r="D120" s="212" t="s">
        <v>75</v>
      </c>
      <c r="E120" s="213" t="s">
        <v>181</v>
      </c>
      <c r="F120" s="213" t="s">
        <v>182</v>
      </c>
      <c r="G120" s="211"/>
      <c r="H120" s="211"/>
      <c r="I120" s="214"/>
      <c r="J120" s="215">
        <f>BK120</f>
        <v>0</v>
      </c>
      <c r="K120" s="211"/>
      <c r="L120" s="216"/>
      <c r="M120" s="217"/>
      <c r="N120" s="218"/>
      <c r="O120" s="218"/>
      <c r="P120" s="219">
        <f>P121+P185</f>
        <v>0</v>
      </c>
      <c r="Q120" s="218"/>
      <c r="R120" s="219">
        <f>R121+R185</f>
        <v>0.01</v>
      </c>
      <c r="S120" s="218"/>
      <c r="T120" s="220">
        <f>T121+T185</f>
        <v>0</v>
      </c>
      <c r="U120" s="12"/>
      <c r="V120" s="12"/>
      <c r="W120" s="12"/>
      <c r="X120" s="12"/>
      <c r="Y120" s="12"/>
      <c r="Z120" s="12"/>
      <c r="AA120" s="12"/>
      <c r="AB120" s="12"/>
      <c r="AC120" s="12"/>
      <c r="AD120" s="12"/>
      <c r="AE120" s="12"/>
      <c r="AR120" s="221" t="s">
        <v>84</v>
      </c>
      <c r="AT120" s="222" t="s">
        <v>75</v>
      </c>
      <c r="AU120" s="222" t="s">
        <v>76</v>
      </c>
      <c r="AY120" s="221" t="s">
        <v>183</v>
      </c>
      <c r="BK120" s="223">
        <f>BK121+BK185</f>
        <v>0</v>
      </c>
    </row>
    <row r="121" spans="1:63" s="12" customFormat="1" ht="22.8" customHeight="1">
      <c r="A121" s="12"/>
      <c r="B121" s="210"/>
      <c r="C121" s="211"/>
      <c r="D121" s="212" t="s">
        <v>75</v>
      </c>
      <c r="E121" s="224" t="s">
        <v>84</v>
      </c>
      <c r="F121" s="224" t="s">
        <v>184</v>
      </c>
      <c r="G121" s="211"/>
      <c r="H121" s="211"/>
      <c r="I121" s="214"/>
      <c r="J121" s="225">
        <f>BK121</f>
        <v>0</v>
      </c>
      <c r="K121" s="211"/>
      <c r="L121" s="216"/>
      <c r="M121" s="217"/>
      <c r="N121" s="218"/>
      <c r="O121" s="218"/>
      <c r="P121" s="219">
        <f>SUM(P122:P184)</f>
        <v>0</v>
      </c>
      <c r="Q121" s="218"/>
      <c r="R121" s="219">
        <f>SUM(R122:R184)</f>
        <v>0.01</v>
      </c>
      <c r="S121" s="218"/>
      <c r="T121" s="220">
        <f>SUM(T122:T184)</f>
        <v>0</v>
      </c>
      <c r="U121" s="12"/>
      <c r="V121" s="12"/>
      <c r="W121" s="12"/>
      <c r="X121" s="12"/>
      <c r="Y121" s="12"/>
      <c r="Z121" s="12"/>
      <c r="AA121" s="12"/>
      <c r="AB121" s="12"/>
      <c r="AC121" s="12"/>
      <c r="AD121" s="12"/>
      <c r="AE121" s="12"/>
      <c r="AR121" s="221" t="s">
        <v>84</v>
      </c>
      <c r="AT121" s="222" t="s">
        <v>75</v>
      </c>
      <c r="AU121" s="222" t="s">
        <v>84</v>
      </c>
      <c r="AY121" s="221" t="s">
        <v>183</v>
      </c>
      <c r="BK121" s="223">
        <f>SUM(BK122:BK184)</f>
        <v>0</v>
      </c>
    </row>
    <row r="122" spans="1:65" s="2" customFormat="1" ht="24.15" customHeight="1">
      <c r="A122" s="37"/>
      <c r="B122" s="38"/>
      <c r="C122" s="226" t="s">
        <v>84</v>
      </c>
      <c r="D122" s="226" t="s">
        <v>185</v>
      </c>
      <c r="E122" s="227" t="s">
        <v>186</v>
      </c>
      <c r="F122" s="228" t="s">
        <v>488</v>
      </c>
      <c r="G122" s="229" t="s">
        <v>137</v>
      </c>
      <c r="H122" s="230">
        <v>1720</v>
      </c>
      <c r="I122" s="231"/>
      <c r="J122" s="232">
        <f>ROUND(I122*H122,2)</f>
        <v>0</v>
      </c>
      <c r="K122" s="228" t="s">
        <v>489</v>
      </c>
      <c r="L122" s="43"/>
      <c r="M122" s="233" t="s">
        <v>1</v>
      </c>
      <c r="N122" s="234" t="s">
        <v>41</v>
      </c>
      <c r="O122" s="90"/>
      <c r="P122" s="235">
        <f>O122*H122</f>
        <v>0</v>
      </c>
      <c r="Q122" s="235">
        <v>0</v>
      </c>
      <c r="R122" s="235">
        <f>Q122*H122</f>
        <v>0</v>
      </c>
      <c r="S122" s="235">
        <v>0</v>
      </c>
      <c r="T122" s="236">
        <f>S122*H122</f>
        <v>0</v>
      </c>
      <c r="U122" s="37"/>
      <c r="V122" s="37"/>
      <c r="W122" s="37"/>
      <c r="X122" s="37"/>
      <c r="Y122" s="37"/>
      <c r="Z122" s="37"/>
      <c r="AA122" s="37"/>
      <c r="AB122" s="37"/>
      <c r="AC122" s="37"/>
      <c r="AD122" s="37"/>
      <c r="AE122" s="37"/>
      <c r="AR122" s="237" t="s">
        <v>189</v>
      </c>
      <c r="AT122" s="237" t="s">
        <v>185</v>
      </c>
      <c r="AU122" s="237" t="s">
        <v>86</v>
      </c>
      <c r="AY122" s="16" t="s">
        <v>183</v>
      </c>
      <c r="BE122" s="238">
        <f>IF(N122="základní",J122,0)</f>
        <v>0</v>
      </c>
      <c r="BF122" s="238">
        <f>IF(N122="snížená",J122,0)</f>
        <v>0</v>
      </c>
      <c r="BG122" s="238">
        <f>IF(N122="zákl. přenesená",J122,0)</f>
        <v>0</v>
      </c>
      <c r="BH122" s="238">
        <f>IF(N122="sníž. přenesená",J122,0)</f>
        <v>0</v>
      </c>
      <c r="BI122" s="238">
        <f>IF(N122="nulová",J122,0)</f>
        <v>0</v>
      </c>
      <c r="BJ122" s="16" t="s">
        <v>84</v>
      </c>
      <c r="BK122" s="238">
        <f>ROUND(I122*H122,2)</f>
        <v>0</v>
      </c>
      <c r="BL122" s="16" t="s">
        <v>189</v>
      </c>
      <c r="BM122" s="237" t="s">
        <v>490</v>
      </c>
    </row>
    <row r="123" spans="1:47" s="2" customFormat="1" ht="12">
      <c r="A123" s="37"/>
      <c r="B123" s="38"/>
      <c r="C123" s="39"/>
      <c r="D123" s="239" t="s">
        <v>191</v>
      </c>
      <c r="E123" s="39"/>
      <c r="F123" s="240" t="s">
        <v>192</v>
      </c>
      <c r="G123" s="39"/>
      <c r="H123" s="39"/>
      <c r="I123" s="241"/>
      <c r="J123" s="39"/>
      <c r="K123" s="39"/>
      <c r="L123" s="43"/>
      <c r="M123" s="242"/>
      <c r="N123" s="243"/>
      <c r="O123" s="90"/>
      <c r="P123" s="90"/>
      <c r="Q123" s="90"/>
      <c r="R123" s="90"/>
      <c r="S123" s="90"/>
      <c r="T123" s="91"/>
      <c r="U123" s="37"/>
      <c r="V123" s="37"/>
      <c r="W123" s="37"/>
      <c r="X123" s="37"/>
      <c r="Y123" s="37"/>
      <c r="Z123" s="37"/>
      <c r="AA123" s="37"/>
      <c r="AB123" s="37"/>
      <c r="AC123" s="37"/>
      <c r="AD123" s="37"/>
      <c r="AE123" s="37"/>
      <c r="AT123" s="16" t="s">
        <v>191</v>
      </c>
      <c r="AU123" s="16" t="s">
        <v>86</v>
      </c>
    </row>
    <row r="124" spans="1:47" s="2" customFormat="1" ht="12">
      <c r="A124" s="37"/>
      <c r="B124" s="38"/>
      <c r="C124" s="39"/>
      <c r="D124" s="244" t="s">
        <v>193</v>
      </c>
      <c r="E124" s="39"/>
      <c r="F124" s="245" t="s">
        <v>491</v>
      </c>
      <c r="G124" s="39"/>
      <c r="H124" s="39"/>
      <c r="I124" s="241"/>
      <c r="J124" s="39"/>
      <c r="K124" s="39"/>
      <c r="L124" s="43"/>
      <c r="M124" s="242"/>
      <c r="N124" s="243"/>
      <c r="O124" s="90"/>
      <c r="P124" s="90"/>
      <c r="Q124" s="90"/>
      <c r="R124" s="90"/>
      <c r="S124" s="90"/>
      <c r="T124" s="91"/>
      <c r="U124" s="37"/>
      <c r="V124" s="37"/>
      <c r="W124" s="37"/>
      <c r="X124" s="37"/>
      <c r="Y124" s="37"/>
      <c r="Z124" s="37"/>
      <c r="AA124" s="37"/>
      <c r="AB124" s="37"/>
      <c r="AC124" s="37"/>
      <c r="AD124" s="37"/>
      <c r="AE124" s="37"/>
      <c r="AT124" s="16" t="s">
        <v>193</v>
      </c>
      <c r="AU124" s="16" t="s">
        <v>86</v>
      </c>
    </row>
    <row r="125" spans="1:47" s="2" customFormat="1" ht="12">
      <c r="A125" s="37"/>
      <c r="B125" s="38"/>
      <c r="C125" s="39"/>
      <c r="D125" s="239" t="s">
        <v>195</v>
      </c>
      <c r="E125" s="39"/>
      <c r="F125" s="246" t="s">
        <v>196</v>
      </c>
      <c r="G125" s="39"/>
      <c r="H125" s="39"/>
      <c r="I125" s="241"/>
      <c r="J125" s="39"/>
      <c r="K125" s="39"/>
      <c r="L125" s="43"/>
      <c r="M125" s="242"/>
      <c r="N125" s="243"/>
      <c r="O125" s="90"/>
      <c r="P125" s="90"/>
      <c r="Q125" s="90"/>
      <c r="R125" s="90"/>
      <c r="S125" s="90"/>
      <c r="T125" s="91"/>
      <c r="U125" s="37"/>
      <c r="V125" s="37"/>
      <c r="W125" s="37"/>
      <c r="X125" s="37"/>
      <c r="Y125" s="37"/>
      <c r="Z125" s="37"/>
      <c r="AA125" s="37"/>
      <c r="AB125" s="37"/>
      <c r="AC125" s="37"/>
      <c r="AD125" s="37"/>
      <c r="AE125" s="37"/>
      <c r="AT125" s="16" t="s">
        <v>195</v>
      </c>
      <c r="AU125" s="16" t="s">
        <v>86</v>
      </c>
    </row>
    <row r="126" spans="1:51" s="13" customFormat="1" ht="12">
      <c r="A126" s="13"/>
      <c r="B126" s="247"/>
      <c r="C126" s="248"/>
      <c r="D126" s="239" t="s">
        <v>197</v>
      </c>
      <c r="E126" s="249" t="s">
        <v>1</v>
      </c>
      <c r="F126" s="250" t="s">
        <v>492</v>
      </c>
      <c r="G126" s="248"/>
      <c r="H126" s="251">
        <v>1720</v>
      </c>
      <c r="I126" s="252"/>
      <c r="J126" s="248"/>
      <c r="K126" s="248"/>
      <c r="L126" s="253"/>
      <c r="M126" s="254"/>
      <c r="N126" s="255"/>
      <c r="O126" s="255"/>
      <c r="P126" s="255"/>
      <c r="Q126" s="255"/>
      <c r="R126" s="255"/>
      <c r="S126" s="255"/>
      <c r="T126" s="256"/>
      <c r="U126" s="13"/>
      <c r="V126" s="13"/>
      <c r="W126" s="13"/>
      <c r="X126" s="13"/>
      <c r="Y126" s="13"/>
      <c r="Z126" s="13"/>
      <c r="AA126" s="13"/>
      <c r="AB126" s="13"/>
      <c r="AC126" s="13"/>
      <c r="AD126" s="13"/>
      <c r="AE126" s="13"/>
      <c r="AT126" s="257" t="s">
        <v>197</v>
      </c>
      <c r="AU126" s="257" t="s">
        <v>86</v>
      </c>
      <c r="AV126" s="13" t="s">
        <v>86</v>
      </c>
      <c r="AW126" s="13" t="s">
        <v>32</v>
      </c>
      <c r="AX126" s="13" t="s">
        <v>76</v>
      </c>
      <c r="AY126" s="257" t="s">
        <v>183</v>
      </c>
    </row>
    <row r="127" spans="1:51" s="14" customFormat="1" ht="12">
      <c r="A127" s="14"/>
      <c r="B127" s="258"/>
      <c r="C127" s="259"/>
      <c r="D127" s="239" t="s">
        <v>197</v>
      </c>
      <c r="E127" s="260" t="s">
        <v>142</v>
      </c>
      <c r="F127" s="261" t="s">
        <v>202</v>
      </c>
      <c r="G127" s="259"/>
      <c r="H127" s="262">
        <v>1720</v>
      </c>
      <c r="I127" s="263"/>
      <c r="J127" s="259"/>
      <c r="K127" s="259"/>
      <c r="L127" s="264"/>
      <c r="M127" s="265"/>
      <c r="N127" s="266"/>
      <c r="O127" s="266"/>
      <c r="P127" s="266"/>
      <c r="Q127" s="266"/>
      <c r="R127" s="266"/>
      <c r="S127" s="266"/>
      <c r="T127" s="267"/>
      <c r="U127" s="14"/>
      <c r="V127" s="14"/>
      <c r="W127" s="14"/>
      <c r="X127" s="14"/>
      <c r="Y127" s="14"/>
      <c r="Z127" s="14"/>
      <c r="AA127" s="14"/>
      <c r="AB127" s="14"/>
      <c r="AC127" s="14"/>
      <c r="AD127" s="14"/>
      <c r="AE127" s="14"/>
      <c r="AT127" s="268" t="s">
        <v>197</v>
      </c>
      <c r="AU127" s="268" t="s">
        <v>86</v>
      </c>
      <c r="AV127" s="14" t="s">
        <v>189</v>
      </c>
      <c r="AW127" s="14" t="s">
        <v>32</v>
      </c>
      <c r="AX127" s="14" t="s">
        <v>84</v>
      </c>
      <c r="AY127" s="268" t="s">
        <v>183</v>
      </c>
    </row>
    <row r="128" spans="1:65" s="2" customFormat="1" ht="24.15" customHeight="1">
      <c r="A128" s="37"/>
      <c r="B128" s="38"/>
      <c r="C128" s="226" t="s">
        <v>86</v>
      </c>
      <c r="D128" s="226" t="s">
        <v>185</v>
      </c>
      <c r="E128" s="227" t="s">
        <v>211</v>
      </c>
      <c r="F128" s="228" t="s">
        <v>493</v>
      </c>
      <c r="G128" s="229" t="s">
        <v>126</v>
      </c>
      <c r="H128" s="230">
        <v>1017.25</v>
      </c>
      <c r="I128" s="231"/>
      <c r="J128" s="232">
        <f>ROUND(I128*H128,2)</f>
        <v>0</v>
      </c>
      <c r="K128" s="228" t="s">
        <v>489</v>
      </c>
      <c r="L128" s="43"/>
      <c r="M128" s="233" t="s">
        <v>1</v>
      </c>
      <c r="N128" s="234" t="s">
        <v>41</v>
      </c>
      <c r="O128" s="90"/>
      <c r="P128" s="235">
        <f>O128*H128</f>
        <v>0</v>
      </c>
      <c r="Q128" s="235">
        <v>0</v>
      </c>
      <c r="R128" s="235">
        <f>Q128*H128</f>
        <v>0</v>
      </c>
      <c r="S128" s="235">
        <v>0</v>
      </c>
      <c r="T128" s="236">
        <f>S128*H128</f>
        <v>0</v>
      </c>
      <c r="U128" s="37"/>
      <c r="V128" s="37"/>
      <c r="W128" s="37"/>
      <c r="X128" s="37"/>
      <c r="Y128" s="37"/>
      <c r="Z128" s="37"/>
      <c r="AA128" s="37"/>
      <c r="AB128" s="37"/>
      <c r="AC128" s="37"/>
      <c r="AD128" s="37"/>
      <c r="AE128" s="37"/>
      <c r="AR128" s="237" t="s">
        <v>189</v>
      </c>
      <c r="AT128" s="237" t="s">
        <v>185</v>
      </c>
      <c r="AU128" s="237" t="s">
        <v>86</v>
      </c>
      <c r="AY128" s="16" t="s">
        <v>183</v>
      </c>
      <c r="BE128" s="238">
        <f>IF(N128="základní",J128,0)</f>
        <v>0</v>
      </c>
      <c r="BF128" s="238">
        <f>IF(N128="snížená",J128,0)</f>
        <v>0</v>
      </c>
      <c r="BG128" s="238">
        <f>IF(N128="zákl. přenesená",J128,0)</f>
        <v>0</v>
      </c>
      <c r="BH128" s="238">
        <f>IF(N128="sníž. přenesená",J128,0)</f>
        <v>0</v>
      </c>
      <c r="BI128" s="238">
        <f>IF(N128="nulová",J128,0)</f>
        <v>0</v>
      </c>
      <c r="BJ128" s="16" t="s">
        <v>84</v>
      </c>
      <c r="BK128" s="238">
        <f>ROUND(I128*H128,2)</f>
        <v>0</v>
      </c>
      <c r="BL128" s="16" t="s">
        <v>189</v>
      </c>
      <c r="BM128" s="237" t="s">
        <v>494</v>
      </c>
    </row>
    <row r="129" spans="1:47" s="2" customFormat="1" ht="12">
      <c r="A129" s="37"/>
      <c r="B129" s="38"/>
      <c r="C129" s="39"/>
      <c r="D129" s="239" t="s">
        <v>191</v>
      </c>
      <c r="E129" s="39"/>
      <c r="F129" s="240" t="s">
        <v>214</v>
      </c>
      <c r="G129" s="39"/>
      <c r="H129" s="39"/>
      <c r="I129" s="241"/>
      <c r="J129" s="39"/>
      <c r="K129" s="39"/>
      <c r="L129" s="43"/>
      <c r="M129" s="242"/>
      <c r="N129" s="243"/>
      <c r="O129" s="90"/>
      <c r="P129" s="90"/>
      <c r="Q129" s="90"/>
      <c r="R129" s="90"/>
      <c r="S129" s="90"/>
      <c r="T129" s="91"/>
      <c r="U129" s="37"/>
      <c r="V129" s="37"/>
      <c r="W129" s="37"/>
      <c r="X129" s="37"/>
      <c r="Y129" s="37"/>
      <c r="Z129" s="37"/>
      <c r="AA129" s="37"/>
      <c r="AB129" s="37"/>
      <c r="AC129" s="37"/>
      <c r="AD129" s="37"/>
      <c r="AE129" s="37"/>
      <c r="AT129" s="16" t="s">
        <v>191</v>
      </c>
      <c r="AU129" s="16" t="s">
        <v>86</v>
      </c>
    </row>
    <row r="130" spans="1:47" s="2" customFormat="1" ht="12">
      <c r="A130" s="37"/>
      <c r="B130" s="38"/>
      <c r="C130" s="39"/>
      <c r="D130" s="244" t="s">
        <v>193</v>
      </c>
      <c r="E130" s="39"/>
      <c r="F130" s="245" t="s">
        <v>495</v>
      </c>
      <c r="G130" s="39"/>
      <c r="H130" s="39"/>
      <c r="I130" s="241"/>
      <c r="J130" s="39"/>
      <c r="K130" s="39"/>
      <c r="L130" s="43"/>
      <c r="M130" s="242"/>
      <c r="N130" s="243"/>
      <c r="O130" s="90"/>
      <c r="P130" s="90"/>
      <c r="Q130" s="90"/>
      <c r="R130" s="90"/>
      <c r="S130" s="90"/>
      <c r="T130" s="91"/>
      <c r="U130" s="37"/>
      <c r="V130" s="37"/>
      <c r="W130" s="37"/>
      <c r="X130" s="37"/>
      <c r="Y130" s="37"/>
      <c r="Z130" s="37"/>
      <c r="AA130" s="37"/>
      <c r="AB130" s="37"/>
      <c r="AC130" s="37"/>
      <c r="AD130" s="37"/>
      <c r="AE130" s="37"/>
      <c r="AT130" s="16" t="s">
        <v>193</v>
      </c>
      <c r="AU130" s="16" t="s">
        <v>86</v>
      </c>
    </row>
    <row r="131" spans="1:47" s="2" customFormat="1" ht="12">
      <c r="A131" s="37"/>
      <c r="B131" s="38"/>
      <c r="C131" s="39"/>
      <c r="D131" s="239" t="s">
        <v>195</v>
      </c>
      <c r="E131" s="39"/>
      <c r="F131" s="246" t="s">
        <v>216</v>
      </c>
      <c r="G131" s="39"/>
      <c r="H131" s="39"/>
      <c r="I131" s="241"/>
      <c r="J131" s="39"/>
      <c r="K131" s="39"/>
      <c r="L131" s="43"/>
      <c r="M131" s="242"/>
      <c r="N131" s="243"/>
      <c r="O131" s="90"/>
      <c r="P131" s="90"/>
      <c r="Q131" s="90"/>
      <c r="R131" s="90"/>
      <c r="S131" s="90"/>
      <c r="T131" s="91"/>
      <c r="U131" s="37"/>
      <c r="V131" s="37"/>
      <c r="W131" s="37"/>
      <c r="X131" s="37"/>
      <c r="Y131" s="37"/>
      <c r="Z131" s="37"/>
      <c r="AA131" s="37"/>
      <c r="AB131" s="37"/>
      <c r="AC131" s="37"/>
      <c r="AD131" s="37"/>
      <c r="AE131" s="37"/>
      <c r="AT131" s="16" t="s">
        <v>195</v>
      </c>
      <c r="AU131" s="16" t="s">
        <v>86</v>
      </c>
    </row>
    <row r="132" spans="1:51" s="13" customFormat="1" ht="12">
      <c r="A132" s="13"/>
      <c r="B132" s="247"/>
      <c r="C132" s="248"/>
      <c r="D132" s="239" t="s">
        <v>197</v>
      </c>
      <c r="E132" s="249" t="s">
        <v>1</v>
      </c>
      <c r="F132" s="250" t="s">
        <v>496</v>
      </c>
      <c r="G132" s="248"/>
      <c r="H132" s="251">
        <v>1877.25</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197</v>
      </c>
      <c r="AU132" s="257" t="s">
        <v>86</v>
      </c>
      <c r="AV132" s="13" t="s">
        <v>86</v>
      </c>
      <c r="AW132" s="13" t="s">
        <v>32</v>
      </c>
      <c r="AX132" s="13" t="s">
        <v>76</v>
      </c>
      <c r="AY132" s="257" t="s">
        <v>183</v>
      </c>
    </row>
    <row r="133" spans="1:51" s="13" customFormat="1" ht="12">
      <c r="A133" s="13"/>
      <c r="B133" s="247"/>
      <c r="C133" s="248"/>
      <c r="D133" s="239" t="s">
        <v>197</v>
      </c>
      <c r="E133" s="249" t="s">
        <v>1</v>
      </c>
      <c r="F133" s="250" t="s">
        <v>415</v>
      </c>
      <c r="G133" s="248"/>
      <c r="H133" s="251">
        <v>-860</v>
      </c>
      <c r="I133" s="252"/>
      <c r="J133" s="248"/>
      <c r="K133" s="248"/>
      <c r="L133" s="253"/>
      <c r="M133" s="254"/>
      <c r="N133" s="255"/>
      <c r="O133" s="255"/>
      <c r="P133" s="255"/>
      <c r="Q133" s="255"/>
      <c r="R133" s="255"/>
      <c r="S133" s="255"/>
      <c r="T133" s="256"/>
      <c r="U133" s="13"/>
      <c r="V133" s="13"/>
      <c r="W133" s="13"/>
      <c r="X133" s="13"/>
      <c r="Y133" s="13"/>
      <c r="Z133" s="13"/>
      <c r="AA133" s="13"/>
      <c r="AB133" s="13"/>
      <c r="AC133" s="13"/>
      <c r="AD133" s="13"/>
      <c r="AE133" s="13"/>
      <c r="AT133" s="257" t="s">
        <v>197</v>
      </c>
      <c r="AU133" s="257" t="s">
        <v>86</v>
      </c>
      <c r="AV133" s="13" t="s">
        <v>86</v>
      </c>
      <c r="AW133" s="13" t="s">
        <v>32</v>
      </c>
      <c r="AX133" s="13" t="s">
        <v>76</v>
      </c>
      <c r="AY133" s="257" t="s">
        <v>183</v>
      </c>
    </row>
    <row r="134" spans="1:51" s="14" customFormat="1" ht="12">
      <c r="A134" s="14"/>
      <c r="B134" s="258"/>
      <c r="C134" s="259"/>
      <c r="D134" s="239" t="s">
        <v>197</v>
      </c>
      <c r="E134" s="260" t="s">
        <v>124</v>
      </c>
      <c r="F134" s="261" t="s">
        <v>202</v>
      </c>
      <c r="G134" s="259"/>
      <c r="H134" s="262">
        <v>1017.25</v>
      </c>
      <c r="I134" s="263"/>
      <c r="J134" s="259"/>
      <c r="K134" s="259"/>
      <c r="L134" s="264"/>
      <c r="M134" s="265"/>
      <c r="N134" s="266"/>
      <c r="O134" s="266"/>
      <c r="P134" s="266"/>
      <c r="Q134" s="266"/>
      <c r="R134" s="266"/>
      <c r="S134" s="266"/>
      <c r="T134" s="267"/>
      <c r="U134" s="14"/>
      <c r="V134" s="14"/>
      <c r="W134" s="14"/>
      <c r="X134" s="14"/>
      <c r="Y134" s="14"/>
      <c r="Z134" s="14"/>
      <c r="AA134" s="14"/>
      <c r="AB134" s="14"/>
      <c r="AC134" s="14"/>
      <c r="AD134" s="14"/>
      <c r="AE134" s="14"/>
      <c r="AT134" s="268" t="s">
        <v>197</v>
      </c>
      <c r="AU134" s="268" t="s">
        <v>86</v>
      </c>
      <c r="AV134" s="14" t="s">
        <v>189</v>
      </c>
      <c r="AW134" s="14" t="s">
        <v>32</v>
      </c>
      <c r="AX134" s="14" t="s">
        <v>84</v>
      </c>
      <c r="AY134" s="268" t="s">
        <v>183</v>
      </c>
    </row>
    <row r="135" spans="1:65" s="2" customFormat="1" ht="24.15" customHeight="1">
      <c r="A135" s="37"/>
      <c r="B135" s="38"/>
      <c r="C135" s="226" t="s">
        <v>210</v>
      </c>
      <c r="D135" s="226" t="s">
        <v>185</v>
      </c>
      <c r="E135" s="227" t="s">
        <v>228</v>
      </c>
      <c r="F135" s="228" t="s">
        <v>497</v>
      </c>
      <c r="G135" s="229" t="s">
        <v>126</v>
      </c>
      <c r="H135" s="230">
        <v>1017.25</v>
      </c>
      <c r="I135" s="231"/>
      <c r="J135" s="232">
        <f>ROUND(I135*H135,2)</f>
        <v>0</v>
      </c>
      <c r="K135" s="228" t="s">
        <v>489</v>
      </c>
      <c r="L135" s="43"/>
      <c r="M135" s="233" t="s">
        <v>1</v>
      </c>
      <c r="N135" s="234" t="s">
        <v>41</v>
      </c>
      <c r="O135" s="90"/>
      <c r="P135" s="235">
        <f>O135*H135</f>
        <v>0</v>
      </c>
      <c r="Q135" s="235">
        <v>0</v>
      </c>
      <c r="R135" s="235">
        <f>Q135*H135</f>
        <v>0</v>
      </c>
      <c r="S135" s="235">
        <v>0</v>
      </c>
      <c r="T135" s="236">
        <f>S135*H135</f>
        <v>0</v>
      </c>
      <c r="U135" s="37"/>
      <c r="V135" s="37"/>
      <c r="W135" s="37"/>
      <c r="X135" s="37"/>
      <c r="Y135" s="37"/>
      <c r="Z135" s="37"/>
      <c r="AA135" s="37"/>
      <c r="AB135" s="37"/>
      <c r="AC135" s="37"/>
      <c r="AD135" s="37"/>
      <c r="AE135" s="37"/>
      <c r="AR135" s="237" t="s">
        <v>189</v>
      </c>
      <c r="AT135" s="237" t="s">
        <v>185</v>
      </c>
      <c r="AU135" s="237" t="s">
        <v>86</v>
      </c>
      <c r="AY135" s="16" t="s">
        <v>183</v>
      </c>
      <c r="BE135" s="238">
        <f>IF(N135="základní",J135,0)</f>
        <v>0</v>
      </c>
      <c r="BF135" s="238">
        <f>IF(N135="snížená",J135,0)</f>
        <v>0</v>
      </c>
      <c r="BG135" s="238">
        <f>IF(N135="zákl. přenesená",J135,0)</f>
        <v>0</v>
      </c>
      <c r="BH135" s="238">
        <f>IF(N135="sníž. přenesená",J135,0)</f>
        <v>0</v>
      </c>
      <c r="BI135" s="238">
        <f>IF(N135="nulová",J135,0)</f>
        <v>0</v>
      </c>
      <c r="BJ135" s="16" t="s">
        <v>84</v>
      </c>
      <c r="BK135" s="238">
        <f>ROUND(I135*H135,2)</f>
        <v>0</v>
      </c>
      <c r="BL135" s="16" t="s">
        <v>189</v>
      </c>
      <c r="BM135" s="237" t="s">
        <v>498</v>
      </c>
    </row>
    <row r="136" spans="1:47" s="2" customFormat="1" ht="12">
      <c r="A136" s="37"/>
      <c r="B136" s="38"/>
      <c r="C136" s="39"/>
      <c r="D136" s="239" t="s">
        <v>191</v>
      </c>
      <c r="E136" s="39"/>
      <c r="F136" s="240" t="s">
        <v>231</v>
      </c>
      <c r="G136" s="39"/>
      <c r="H136" s="39"/>
      <c r="I136" s="241"/>
      <c r="J136" s="39"/>
      <c r="K136" s="39"/>
      <c r="L136" s="43"/>
      <c r="M136" s="242"/>
      <c r="N136" s="243"/>
      <c r="O136" s="90"/>
      <c r="P136" s="90"/>
      <c r="Q136" s="90"/>
      <c r="R136" s="90"/>
      <c r="S136" s="90"/>
      <c r="T136" s="91"/>
      <c r="U136" s="37"/>
      <c r="V136" s="37"/>
      <c r="W136" s="37"/>
      <c r="X136" s="37"/>
      <c r="Y136" s="37"/>
      <c r="Z136" s="37"/>
      <c r="AA136" s="37"/>
      <c r="AB136" s="37"/>
      <c r="AC136" s="37"/>
      <c r="AD136" s="37"/>
      <c r="AE136" s="37"/>
      <c r="AT136" s="16" t="s">
        <v>191</v>
      </c>
      <c r="AU136" s="16" t="s">
        <v>86</v>
      </c>
    </row>
    <row r="137" spans="1:47" s="2" customFormat="1" ht="12">
      <c r="A137" s="37"/>
      <c r="B137" s="38"/>
      <c r="C137" s="39"/>
      <c r="D137" s="244" t="s">
        <v>193</v>
      </c>
      <c r="E137" s="39"/>
      <c r="F137" s="245" t="s">
        <v>499</v>
      </c>
      <c r="G137" s="39"/>
      <c r="H137" s="39"/>
      <c r="I137" s="241"/>
      <c r="J137" s="39"/>
      <c r="K137" s="39"/>
      <c r="L137" s="43"/>
      <c r="M137" s="242"/>
      <c r="N137" s="243"/>
      <c r="O137" s="90"/>
      <c r="P137" s="90"/>
      <c r="Q137" s="90"/>
      <c r="R137" s="90"/>
      <c r="S137" s="90"/>
      <c r="T137" s="91"/>
      <c r="U137" s="37"/>
      <c r="V137" s="37"/>
      <c r="W137" s="37"/>
      <c r="X137" s="37"/>
      <c r="Y137" s="37"/>
      <c r="Z137" s="37"/>
      <c r="AA137" s="37"/>
      <c r="AB137" s="37"/>
      <c r="AC137" s="37"/>
      <c r="AD137" s="37"/>
      <c r="AE137" s="37"/>
      <c r="AT137" s="16" t="s">
        <v>193</v>
      </c>
      <c r="AU137" s="16" t="s">
        <v>86</v>
      </c>
    </row>
    <row r="138" spans="1:47" s="2" customFormat="1" ht="12">
      <c r="A138" s="37"/>
      <c r="B138" s="38"/>
      <c r="C138" s="39"/>
      <c r="D138" s="239" t="s">
        <v>195</v>
      </c>
      <c r="E138" s="39"/>
      <c r="F138" s="246" t="s">
        <v>233</v>
      </c>
      <c r="G138" s="39"/>
      <c r="H138" s="39"/>
      <c r="I138" s="241"/>
      <c r="J138" s="39"/>
      <c r="K138" s="39"/>
      <c r="L138" s="43"/>
      <c r="M138" s="242"/>
      <c r="N138" s="243"/>
      <c r="O138" s="90"/>
      <c r="P138" s="90"/>
      <c r="Q138" s="90"/>
      <c r="R138" s="90"/>
      <c r="S138" s="90"/>
      <c r="T138" s="91"/>
      <c r="U138" s="37"/>
      <c r="V138" s="37"/>
      <c r="W138" s="37"/>
      <c r="X138" s="37"/>
      <c r="Y138" s="37"/>
      <c r="Z138" s="37"/>
      <c r="AA138" s="37"/>
      <c r="AB138" s="37"/>
      <c r="AC138" s="37"/>
      <c r="AD138" s="37"/>
      <c r="AE138" s="37"/>
      <c r="AT138" s="16" t="s">
        <v>195</v>
      </c>
      <c r="AU138" s="16" t="s">
        <v>86</v>
      </c>
    </row>
    <row r="139" spans="1:51" s="13" customFormat="1" ht="12">
      <c r="A139" s="13"/>
      <c r="B139" s="247"/>
      <c r="C139" s="248"/>
      <c r="D139" s="239" t="s">
        <v>197</v>
      </c>
      <c r="E139" s="249" t="s">
        <v>1</v>
      </c>
      <c r="F139" s="250" t="s">
        <v>419</v>
      </c>
      <c r="G139" s="248"/>
      <c r="H139" s="251">
        <v>1017.25</v>
      </c>
      <c r="I139" s="252"/>
      <c r="J139" s="248"/>
      <c r="K139" s="248"/>
      <c r="L139" s="253"/>
      <c r="M139" s="254"/>
      <c r="N139" s="255"/>
      <c r="O139" s="255"/>
      <c r="P139" s="255"/>
      <c r="Q139" s="255"/>
      <c r="R139" s="255"/>
      <c r="S139" s="255"/>
      <c r="T139" s="256"/>
      <c r="U139" s="13"/>
      <c r="V139" s="13"/>
      <c r="W139" s="13"/>
      <c r="X139" s="13"/>
      <c r="Y139" s="13"/>
      <c r="Z139" s="13"/>
      <c r="AA139" s="13"/>
      <c r="AB139" s="13"/>
      <c r="AC139" s="13"/>
      <c r="AD139" s="13"/>
      <c r="AE139" s="13"/>
      <c r="AT139" s="257" t="s">
        <v>197</v>
      </c>
      <c r="AU139" s="257" t="s">
        <v>86</v>
      </c>
      <c r="AV139" s="13" t="s">
        <v>86</v>
      </c>
      <c r="AW139" s="13" t="s">
        <v>32</v>
      </c>
      <c r="AX139" s="13" t="s">
        <v>84</v>
      </c>
      <c r="AY139" s="257" t="s">
        <v>183</v>
      </c>
    </row>
    <row r="140" spans="1:65" s="2" customFormat="1" ht="24.15" customHeight="1">
      <c r="A140" s="37"/>
      <c r="B140" s="38"/>
      <c r="C140" s="226" t="s">
        <v>189</v>
      </c>
      <c r="D140" s="226" t="s">
        <v>185</v>
      </c>
      <c r="E140" s="227" t="s">
        <v>236</v>
      </c>
      <c r="F140" s="228" t="s">
        <v>237</v>
      </c>
      <c r="G140" s="229" t="s">
        <v>126</v>
      </c>
      <c r="H140" s="230">
        <v>860</v>
      </c>
      <c r="I140" s="231"/>
      <c r="J140" s="232">
        <f>ROUND(I140*H140,2)</f>
        <v>0</v>
      </c>
      <c r="K140" s="228" t="s">
        <v>489</v>
      </c>
      <c r="L140" s="43"/>
      <c r="M140" s="233" t="s">
        <v>1</v>
      </c>
      <c r="N140" s="234" t="s">
        <v>41</v>
      </c>
      <c r="O140" s="90"/>
      <c r="P140" s="235">
        <f>O140*H140</f>
        <v>0</v>
      </c>
      <c r="Q140" s="235">
        <v>0</v>
      </c>
      <c r="R140" s="235">
        <f>Q140*H140</f>
        <v>0</v>
      </c>
      <c r="S140" s="235">
        <v>0</v>
      </c>
      <c r="T140" s="236">
        <f>S140*H140</f>
        <v>0</v>
      </c>
      <c r="U140" s="37"/>
      <c r="V140" s="37"/>
      <c r="W140" s="37"/>
      <c r="X140" s="37"/>
      <c r="Y140" s="37"/>
      <c r="Z140" s="37"/>
      <c r="AA140" s="37"/>
      <c r="AB140" s="37"/>
      <c r="AC140" s="37"/>
      <c r="AD140" s="37"/>
      <c r="AE140" s="37"/>
      <c r="AR140" s="237" t="s">
        <v>189</v>
      </c>
      <c r="AT140" s="237" t="s">
        <v>185</v>
      </c>
      <c r="AU140" s="237" t="s">
        <v>86</v>
      </c>
      <c r="AY140" s="16" t="s">
        <v>183</v>
      </c>
      <c r="BE140" s="238">
        <f>IF(N140="základní",J140,0)</f>
        <v>0</v>
      </c>
      <c r="BF140" s="238">
        <f>IF(N140="snížená",J140,0)</f>
        <v>0</v>
      </c>
      <c r="BG140" s="238">
        <f>IF(N140="zákl. přenesená",J140,0)</f>
        <v>0</v>
      </c>
      <c r="BH140" s="238">
        <f>IF(N140="sníž. přenesená",J140,0)</f>
        <v>0</v>
      </c>
      <c r="BI140" s="238">
        <f>IF(N140="nulová",J140,0)</f>
        <v>0</v>
      </c>
      <c r="BJ140" s="16" t="s">
        <v>84</v>
      </c>
      <c r="BK140" s="238">
        <f>ROUND(I140*H140,2)</f>
        <v>0</v>
      </c>
      <c r="BL140" s="16" t="s">
        <v>189</v>
      </c>
      <c r="BM140" s="237" t="s">
        <v>500</v>
      </c>
    </row>
    <row r="141" spans="1:47" s="2" customFormat="1" ht="12">
      <c r="A141" s="37"/>
      <c r="B141" s="38"/>
      <c r="C141" s="39"/>
      <c r="D141" s="239" t="s">
        <v>191</v>
      </c>
      <c r="E141" s="39"/>
      <c r="F141" s="240" t="s">
        <v>501</v>
      </c>
      <c r="G141" s="39"/>
      <c r="H141" s="39"/>
      <c r="I141" s="241"/>
      <c r="J141" s="39"/>
      <c r="K141" s="39"/>
      <c r="L141" s="43"/>
      <c r="M141" s="242"/>
      <c r="N141" s="243"/>
      <c r="O141" s="90"/>
      <c r="P141" s="90"/>
      <c r="Q141" s="90"/>
      <c r="R141" s="90"/>
      <c r="S141" s="90"/>
      <c r="T141" s="91"/>
      <c r="U141" s="37"/>
      <c r="V141" s="37"/>
      <c r="W141" s="37"/>
      <c r="X141" s="37"/>
      <c r="Y141" s="37"/>
      <c r="Z141" s="37"/>
      <c r="AA141" s="37"/>
      <c r="AB141" s="37"/>
      <c r="AC141" s="37"/>
      <c r="AD141" s="37"/>
      <c r="AE141" s="37"/>
      <c r="AT141" s="16" t="s">
        <v>191</v>
      </c>
      <c r="AU141" s="16" t="s">
        <v>86</v>
      </c>
    </row>
    <row r="142" spans="1:47" s="2" customFormat="1" ht="12">
      <c r="A142" s="37"/>
      <c r="B142" s="38"/>
      <c r="C142" s="39"/>
      <c r="D142" s="244" t="s">
        <v>193</v>
      </c>
      <c r="E142" s="39"/>
      <c r="F142" s="245" t="s">
        <v>502</v>
      </c>
      <c r="G142" s="39"/>
      <c r="H142" s="39"/>
      <c r="I142" s="241"/>
      <c r="J142" s="39"/>
      <c r="K142" s="39"/>
      <c r="L142" s="43"/>
      <c r="M142" s="242"/>
      <c r="N142" s="243"/>
      <c r="O142" s="90"/>
      <c r="P142" s="90"/>
      <c r="Q142" s="90"/>
      <c r="R142" s="90"/>
      <c r="S142" s="90"/>
      <c r="T142" s="91"/>
      <c r="U142" s="37"/>
      <c r="V142" s="37"/>
      <c r="W142" s="37"/>
      <c r="X142" s="37"/>
      <c r="Y142" s="37"/>
      <c r="Z142" s="37"/>
      <c r="AA142" s="37"/>
      <c r="AB142" s="37"/>
      <c r="AC142" s="37"/>
      <c r="AD142" s="37"/>
      <c r="AE142" s="37"/>
      <c r="AT142" s="16" t="s">
        <v>193</v>
      </c>
      <c r="AU142" s="16" t="s">
        <v>86</v>
      </c>
    </row>
    <row r="143" spans="1:47" s="2" customFormat="1" ht="12">
      <c r="A143" s="37"/>
      <c r="B143" s="38"/>
      <c r="C143" s="39"/>
      <c r="D143" s="239" t="s">
        <v>195</v>
      </c>
      <c r="E143" s="39"/>
      <c r="F143" s="246" t="s">
        <v>241</v>
      </c>
      <c r="G143" s="39"/>
      <c r="H143" s="39"/>
      <c r="I143" s="241"/>
      <c r="J143" s="39"/>
      <c r="K143" s="39"/>
      <c r="L143" s="43"/>
      <c r="M143" s="242"/>
      <c r="N143" s="243"/>
      <c r="O143" s="90"/>
      <c r="P143" s="90"/>
      <c r="Q143" s="90"/>
      <c r="R143" s="90"/>
      <c r="S143" s="90"/>
      <c r="T143" s="91"/>
      <c r="U143" s="37"/>
      <c r="V143" s="37"/>
      <c r="W143" s="37"/>
      <c r="X143" s="37"/>
      <c r="Y143" s="37"/>
      <c r="Z143" s="37"/>
      <c r="AA143" s="37"/>
      <c r="AB143" s="37"/>
      <c r="AC143" s="37"/>
      <c r="AD143" s="37"/>
      <c r="AE143" s="37"/>
      <c r="AT143" s="16" t="s">
        <v>195</v>
      </c>
      <c r="AU143" s="16" t="s">
        <v>86</v>
      </c>
    </row>
    <row r="144" spans="1:51" s="13" customFormat="1" ht="12">
      <c r="A144" s="13"/>
      <c r="B144" s="247"/>
      <c r="C144" s="248"/>
      <c r="D144" s="239" t="s">
        <v>197</v>
      </c>
      <c r="E144" s="249" t="s">
        <v>1</v>
      </c>
      <c r="F144" s="250" t="s">
        <v>417</v>
      </c>
      <c r="G144" s="248"/>
      <c r="H144" s="251">
        <v>860</v>
      </c>
      <c r="I144" s="252"/>
      <c r="J144" s="248"/>
      <c r="K144" s="248"/>
      <c r="L144" s="253"/>
      <c r="M144" s="254"/>
      <c r="N144" s="255"/>
      <c r="O144" s="255"/>
      <c r="P144" s="255"/>
      <c r="Q144" s="255"/>
      <c r="R144" s="255"/>
      <c r="S144" s="255"/>
      <c r="T144" s="256"/>
      <c r="U144" s="13"/>
      <c r="V144" s="13"/>
      <c r="W144" s="13"/>
      <c r="X144" s="13"/>
      <c r="Y144" s="13"/>
      <c r="Z144" s="13"/>
      <c r="AA144" s="13"/>
      <c r="AB144" s="13"/>
      <c r="AC144" s="13"/>
      <c r="AD144" s="13"/>
      <c r="AE144" s="13"/>
      <c r="AT144" s="257" t="s">
        <v>197</v>
      </c>
      <c r="AU144" s="257" t="s">
        <v>86</v>
      </c>
      <c r="AV144" s="13" t="s">
        <v>86</v>
      </c>
      <c r="AW144" s="13" t="s">
        <v>32</v>
      </c>
      <c r="AX144" s="13" t="s">
        <v>76</v>
      </c>
      <c r="AY144" s="257" t="s">
        <v>183</v>
      </c>
    </row>
    <row r="145" spans="1:51" s="14" customFormat="1" ht="12">
      <c r="A145" s="14"/>
      <c r="B145" s="258"/>
      <c r="C145" s="259"/>
      <c r="D145" s="239" t="s">
        <v>197</v>
      </c>
      <c r="E145" s="260" t="s">
        <v>1</v>
      </c>
      <c r="F145" s="261" t="s">
        <v>202</v>
      </c>
      <c r="G145" s="259"/>
      <c r="H145" s="262">
        <v>860</v>
      </c>
      <c r="I145" s="263"/>
      <c r="J145" s="259"/>
      <c r="K145" s="259"/>
      <c r="L145" s="264"/>
      <c r="M145" s="265"/>
      <c r="N145" s="266"/>
      <c r="O145" s="266"/>
      <c r="P145" s="266"/>
      <c r="Q145" s="266"/>
      <c r="R145" s="266"/>
      <c r="S145" s="266"/>
      <c r="T145" s="267"/>
      <c r="U145" s="14"/>
      <c r="V145" s="14"/>
      <c r="W145" s="14"/>
      <c r="X145" s="14"/>
      <c r="Y145" s="14"/>
      <c r="Z145" s="14"/>
      <c r="AA145" s="14"/>
      <c r="AB145" s="14"/>
      <c r="AC145" s="14"/>
      <c r="AD145" s="14"/>
      <c r="AE145" s="14"/>
      <c r="AT145" s="268" t="s">
        <v>197</v>
      </c>
      <c r="AU145" s="268" t="s">
        <v>86</v>
      </c>
      <c r="AV145" s="14" t="s">
        <v>189</v>
      </c>
      <c r="AW145" s="14" t="s">
        <v>32</v>
      </c>
      <c r="AX145" s="14" t="s">
        <v>84</v>
      </c>
      <c r="AY145" s="268" t="s">
        <v>183</v>
      </c>
    </row>
    <row r="146" spans="1:65" s="2" customFormat="1" ht="24.15" customHeight="1">
      <c r="A146" s="37"/>
      <c r="B146" s="38"/>
      <c r="C146" s="226" t="s">
        <v>227</v>
      </c>
      <c r="D146" s="226" t="s">
        <v>185</v>
      </c>
      <c r="E146" s="227" t="s">
        <v>282</v>
      </c>
      <c r="F146" s="228" t="s">
        <v>283</v>
      </c>
      <c r="G146" s="229" t="s">
        <v>137</v>
      </c>
      <c r="H146" s="230">
        <v>8600</v>
      </c>
      <c r="I146" s="231"/>
      <c r="J146" s="232">
        <f>ROUND(I146*H146,2)</f>
        <v>0</v>
      </c>
      <c r="K146" s="228" t="s">
        <v>489</v>
      </c>
      <c r="L146" s="43"/>
      <c r="M146" s="233" t="s">
        <v>1</v>
      </c>
      <c r="N146" s="234" t="s">
        <v>41</v>
      </c>
      <c r="O146" s="90"/>
      <c r="P146" s="235">
        <f>O146*H146</f>
        <v>0</v>
      </c>
      <c r="Q146" s="235">
        <v>0</v>
      </c>
      <c r="R146" s="235">
        <f>Q146*H146</f>
        <v>0</v>
      </c>
      <c r="S146" s="235">
        <v>0</v>
      </c>
      <c r="T146" s="236">
        <f>S146*H146</f>
        <v>0</v>
      </c>
      <c r="U146" s="37"/>
      <c r="V146" s="37"/>
      <c r="W146" s="37"/>
      <c r="X146" s="37"/>
      <c r="Y146" s="37"/>
      <c r="Z146" s="37"/>
      <c r="AA146" s="37"/>
      <c r="AB146" s="37"/>
      <c r="AC146" s="37"/>
      <c r="AD146" s="37"/>
      <c r="AE146" s="37"/>
      <c r="AR146" s="237" t="s">
        <v>189</v>
      </c>
      <c r="AT146" s="237" t="s">
        <v>185</v>
      </c>
      <c r="AU146" s="237" t="s">
        <v>86</v>
      </c>
      <c r="AY146" s="16" t="s">
        <v>183</v>
      </c>
      <c r="BE146" s="238">
        <f>IF(N146="základní",J146,0)</f>
        <v>0</v>
      </c>
      <c r="BF146" s="238">
        <f>IF(N146="snížená",J146,0)</f>
        <v>0</v>
      </c>
      <c r="BG146" s="238">
        <f>IF(N146="zákl. přenesená",J146,0)</f>
        <v>0</v>
      </c>
      <c r="BH146" s="238">
        <f>IF(N146="sníž. přenesená",J146,0)</f>
        <v>0</v>
      </c>
      <c r="BI146" s="238">
        <f>IF(N146="nulová",J146,0)</f>
        <v>0</v>
      </c>
      <c r="BJ146" s="16" t="s">
        <v>84</v>
      </c>
      <c r="BK146" s="238">
        <f>ROUND(I146*H146,2)</f>
        <v>0</v>
      </c>
      <c r="BL146" s="16" t="s">
        <v>189</v>
      </c>
      <c r="BM146" s="237" t="s">
        <v>503</v>
      </c>
    </row>
    <row r="147" spans="1:47" s="2" customFormat="1" ht="12">
      <c r="A147" s="37"/>
      <c r="B147" s="38"/>
      <c r="C147" s="39"/>
      <c r="D147" s="239" t="s">
        <v>191</v>
      </c>
      <c r="E147" s="39"/>
      <c r="F147" s="240" t="s">
        <v>504</v>
      </c>
      <c r="G147" s="39"/>
      <c r="H147" s="39"/>
      <c r="I147" s="241"/>
      <c r="J147" s="39"/>
      <c r="K147" s="39"/>
      <c r="L147" s="43"/>
      <c r="M147" s="242"/>
      <c r="N147" s="243"/>
      <c r="O147" s="90"/>
      <c r="P147" s="90"/>
      <c r="Q147" s="90"/>
      <c r="R147" s="90"/>
      <c r="S147" s="90"/>
      <c r="T147" s="91"/>
      <c r="U147" s="37"/>
      <c r="V147" s="37"/>
      <c r="W147" s="37"/>
      <c r="X147" s="37"/>
      <c r="Y147" s="37"/>
      <c r="Z147" s="37"/>
      <c r="AA147" s="37"/>
      <c r="AB147" s="37"/>
      <c r="AC147" s="37"/>
      <c r="AD147" s="37"/>
      <c r="AE147" s="37"/>
      <c r="AT147" s="16" t="s">
        <v>191</v>
      </c>
      <c r="AU147" s="16" t="s">
        <v>86</v>
      </c>
    </row>
    <row r="148" spans="1:47" s="2" customFormat="1" ht="12">
      <c r="A148" s="37"/>
      <c r="B148" s="38"/>
      <c r="C148" s="39"/>
      <c r="D148" s="244" t="s">
        <v>193</v>
      </c>
      <c r="E148" s="39"/>
      <c r="F148" s="245" t="s">
        <v>505</v>
      </c>
      <c r="G148" s="39"/>
      <c r="H148" s="39"/>
      <c r="I148" s="241"/>
      <c r="J148" s="39"/>
      <c r="K148" s="39"/>
      <c r="L148" s="43"/>
      <c r="M148" s="242"/>
      <c r="N148" s="243"/>
      <c r="O148" s="90"/>
      <c r="P148" s="90"/>
      <c r="Q148" s="90"/>
      <c r="R148" s="90"/>
      <c r="S148" s="90"/>
      <c r="T148" s="91"/>
      <c r="U148" s="37"/>
      <c r="V148" s="37"/>
      <c r="W148" s="37"/>
      <c r="X148" s="37"/>
      <c r="Y148" s="37"/>
      <c r="Z148" s="37"/>
      <c r="AA148" s="37"/>
      <c r="AB148" s="37"/>
      <c r="AC148" s="37"/>
      <c r="AD148" s="37"/>
      <c r="AE148" s="37"/>
      <c r="AT148" s="16" t="s">
        <v>193</v>
      </c>
      <c r="AU148" s="16" t="s">
        <v>86</v>
      </c>
    </row>
    <row r="149" spans="1:51" s="13" customFormat="1" ht="12">
      <c r="A149" s="13"/>
      <c r="B149" s="247"/>
      <c r="C149" s="248"/>
      <c r="D149" s="239" t="s">
        <v>197</v>
      </c>
      <c r="E149" s="249" t="s">
        <v>1</v>
      </c>
      <c r="F149" s="250" t="s">
        <v>421</v>
      </c>
      <c r="G149" s="248"/>
      <c r="H149" s="251">
        <v>8600</v>
      </c>
      <c r="I149" s="252"/>
      <c r="J149" s="248"/>
      <c r="K149" s="248"/>
      <c r="L149" s="253"/>
      <c r="M149" s="254"/>
      <c r="N149" s="255"/>
      <c r="O149" s="255"/>
      <c r="P149" s="255"/>
      <c r="Q149" s="255"/>
      <c r="R149" s="255"/>
      <c r="S149" s="255"/>
      <c r="T149" s="256"/>
      <c r="U149" s="13"/>
      <c r="V149" s="13"/>
      <c r="W149" s="13"/>
      <c r="X149" s="13"/>
      <c r="Y149" s="13"/>
      <c r="Z149" s="13"/>
      <c r="AA149" s="13"/>
      <c r="AB149" s="13"/>
      <c r="AC149" s="13"/>
      <c r="AD149" s="13"/>
      <c r="AE149" s="13"/>
      <c r="AT149" s="257" t="s">
        <v>197</v>
      </c>
      <c r="AU149" s="257" t="s">
        <v>86</v>
      </c>
      <c r="AV149" s="13" t="s">
        <v>86</v>
      </c>
      <c r="AW149" s="13" t="s">
        <v>32</v>
      </c>
      <c r="AX149" s="13" t="s">
        <v>84</v>
      </c>
      <c r="AY149" s="257" t="s">
        <v>183</v>
      </c>
    </row>
    <row r="150" spans="1:65" s="2" customFormat="1" ht="24.15" customHeight="1">
      <c r="A150" s="37"/>
      <c r="B150" s="38"/>
      <c r="C150" s="226" t="s">
        <v>235</v>
      </c>
      <c r="D150" s="226" t="s">
        <v>185</v>
      </c>
      <c r="E150" s="227" t="s">
        <v>297</v>
      </c>
      <c r="F150" s="228" t="s">
        <v>506</v>
      </c>
      <c r="G150" s="229" t="s">
        <v>137</v>
      </c>
      <c r="H150" s="230">
        <v>1000</v>
      </c>
      <c r="I150" s="231"/>
      <c r="J150" s="232">
        <f>ROUND(I150*H150,2)</f>
        <v>0</v>
      </c>
      <c r="K150" s="228" t="s">
        <v>489</v>
      </c>
      <c r="L150" s="43"/>
      <c r="M150" s="233" t="s">
        <v>1</v>
      </c>
      <c r="N150" s="234" t="s">
        <v>41</v>
      </c>
      <c r="O150" s="90"/>
      <c r="P150" s="235">
        <f>O150*H150</f>
        <v>0</v>
      </c>
      <c r="Q150" s="235">
        <v>0</v>
      </c>
      <c r="R150" s="235">
        <f>Q150*H150</f>
        <v>0</v>
      </c>
      <c r="S150" s="235">
        <v>0</v>
      </c>
      <c r="T150" s="236">
        <f>S150*H150</f>
        <v>0</v>
      </c>
      <c r="U150" s="37"/>
      <c r="V150" s="37"/>
      <c r="W150" s="37"/>
      <c r="X150" s="37"/>
      <c r="Y150" s="37"/>
      <c r="Z150" s="37"/>
      <c r="AA150" s="37"/>
      <c r="AB150" s="37"/>
      <c r="AC150" s="37"/>
      <c r="AD150" s="37"/>
      <c r="AE150" s="37"/>
      <c r="AR150" s="237" t="s">
        <v>189</v>
      </c>
      <c r="AT150" s="237" t="s">
        <v>185</v>
      </c>
      <c r="AU150" s="237" t="s">
        <v>86</v>
      </c>
      <c r="AY150" s="16" t="s">
        <v>183</v>
      </c>
      <c r="BE150" s="238">
        <f>IF(N150="základní",J150,0)</f>
        <v>0</v>
      </c>
      <c r="BF150" s="238">
        <f>IF(N150="snížená",J150,0)</f>
        <v>0</v>
      </c>
      <c r="BG150" s="238">
        <f>IF(N150="zákl. přenesená",J150,0)</f>
        <v>0</v>
      </c>
      <c r="BH150" s="238">
        <f>IF(N150="sníž. přenesená",J150,0)</f>
        <v>0</v>
      </c>
      <c r="BI150" s="238">
        <f>IF(N150="nulová",J150,0)</f>
        <v>0</v>
      </c>
      <c r="BJ150" s="16" t="s">
        <v>84</v>
      </c>
      <c r="BK150" s="238">
        <f>ROUND(I150*H150,2)</f>
        <v>0</v>
      </c>
      <c r="BL150" s="16" t="s">
        <v>189</v>
      </c>
      <c r="BM150" s="237" t="s">
        <v>507</v>
      </c>
    </row>
    <row r="151" spans="1:47" s="2" customFormat="1" ht="12">
      <c r="A151" s="37"/>
      <c r="B151" s="38"/>
      <c r="C151" s="39"/>
      <c r="D151" s="239" t="s">
        <v>191</v>
      </c>
      <c r="E151" s="39"/>
      <c r="F151" s="240" t="s">
        <v>300</v>
      </c>
      <c r="G151" s="39"/>
      <c r="H151" s="39"/>
      <c r="I151" s="241"/>
      <c r="J151" s="39"/>
      <c r="K151" s="39"/>
      <c r="L151" s="43"/>
      <c r="M151" s="242"/>
      <c r="N151" s="243"/>
      <c r="O151" s="90"/>
      <c r="P151" s="90"/>
      <c r="Q151" s="90"/>
      <c r="R151" s="90"/>
      <c r="S151" s="90"/>
      <c r="T151" s="91"/>
      <c r="U151" s="37"/>
      <c r="V151" s="37"/>
      <c r="W151" s="37"/>
      <c r="X151" s="37"/>
      <c r="Y151" s="37"/>
      <c r="Z151" s="37"/>
      <c r="AA151" s="37"/>
      <c r="AB151" s="37"/>
      <c r="AC151" s="37"/>
      <c r="AD151" s="37"/>
      <c r="AE151" s="37"/>
      <c r="AT151" s="16" t="s">
        <v>191</v>
      </c>
      <c r="AU151" s="16" t="s">
        <v>86</v>
      </c>
    </row>
    <row r="152" spans="1:47" s="2" customFormat="1" ht="12">
      <c r="A152" s="37"/>
      <c r="B152" s="38"/>
      <c r="C152" s="39"/>
      <c r="D152" s="244" t="s">
        <v>193</v>
      </c>
      <c r="E152" s="39"/>
      <c r="F152" s="245" t="s">
        <v>508</v>
      </c>
      <c r="G152" s="39"/>
      <c r="H152" s="39"/>
      <c r="I152" s="241"/>
      <c r="J152" s="39"/>
      <c r="K152" s="39"/>
      <c r="L152" s="43"/>
      <c r="M152" s="242"/>
      <c r="N152" s="243"/>
      <c r="O152" s="90"/>
      <c r="P152" s="90"/>
      <c r="Q152" s="90"/>
      <c r="R152" s="90"/>
      <c r="S152" s="90"/>
      <c r="T152" s="91"/>
      <c r="U152" s="37"/>
      <c r="V152" s="37"/>
      <c r="W152" s="37"/>
      <c r="X152" s="37"/>
      <c r="Y152" s="37"/>
      <c r="Z152" s="37"/>
      <c r="AA152" s="37"/>
      <c r="AB152" s="37"/>
      <c r="AC152" s="37"/>
      <c r="AD152" s="37"/>
      <c r="AE152" s="37"/>
      <c r="AT152" s="16" t="s">
        <v>193</v>
      </c>
      <c r="AU152" s="16" t="s">
        <v>86</v>
      </c>
    </row>
    <row r="153" spans="1:47" s="2" customFormat="1" ht="12">
      <c r="A153" s="37"/>
      <c r="B153" s="38"/>
      <c r="C153" s="39"/>
      <c r="D153" s="239" t="s">
        <v>195</v>
      </c>
      <c r="E153" s="39"/>
      <c r="F153" s="246" t="s">
        <v>302</v>
      </c>
      <c r="G153" s="39"/>
      <c r="H153" s="39"/>
      <c r="I153" s="241"/>
      <c r="J153" s="39"/>
      <c r="K153" s="39"/>
      <c r="L153" s="43"/>
      <c r="M153" s="242"/>
      <c r="N153" s="243"/>
      <c r="O153" s="90"/>
      <c r="P153" s="90"/>
      <c r="Q153" s="90"/>
      <c r="R153" s="90"/>
      <c r="S153" s="90"/>
      <c r="T153" s="91"/>
      <c r="U153" s="37"/>
      <c r="V153" s="37"/>
      <c r="W153" s="37"/>
      <c r="X153" s="37"/>
      <c r="Y153" s="37"/>
      <c r="Z153" s="37"/>
      <c r="AA153" s="37"/>
      <c r="AB153" s="37"/>
      <c r="AC153" s="37"/>
      <c r="AD153" s="37"/>
      <c r="AE153" s="37"/>
      <c r="AT153" s="16" t="s">
        <v>195</v>
      </c>
      <c r="AU153" s="16" t="s">
        <v>86</v>
      </c>
    </row>
    <row r="154" spans="1:51" s="13" customFormat="1" ht="12">
      <c r="A154" s="13"/>
      <c r="B154" s="247"/>
      <c r="C154" s="248"/>
      <c r="D154" s="239" t="s">
        <v>197</v>
      </c>
      <c r="E154" s="249" t="s">
        <v>150</v>
      </c>
      <c r="F154" s="250" t="s">
        <v>486</v>
      </c>
      <c r="G154" s="248"/>
      <c r="H154" s="251">
        <v>1000</v>
      </c>
      <c r="I154" s="252"/>
      <c r="J154" s="248"/>
      <c r="K154" s="248"/>
      <c r="L154" s="253"/>
      <c r="M154" s="254"/>
      <c r="N154" s="255"/>
      <c r="O154" s="255"/>
      <c r="P154" s="255"/>
      <c r="Q154" s="255"/>
      <c r="R154" s="255"/>
      <c r="S154" s="255"/>
      <c r="T154" s="256"/>
      <c r="U154" s="13"/>
      <c r="V154" s="13"/>
      <c r="W154" s="13"/>
      <c r="X154" s="13"/>
      <c r="Y154" s="13"/>
      <c r="Z154" s="13"/>
      <c r="AA154" s="13"/>
      <c r="AB154" s="13"/>
      <c r="AC154" s="13"/>
      <c r="AD154" s="13"/>
      <c r="AE154" s="13"/>
      <c r="AT154" s="257" t="s">
        <v>197</v>
      </c>
      <c r="AU154" s="257" t="s">
        <v>86</v>
      </c>
      <c r="AV154" s="13" t="s">
        <v>86</v>
      </c>
      <c r="AW154" s="13" t="s">
        <v>32</v>
      </c>
      <c r="AX154" s="13" t="s">
        <v>84</v>
      </c>
      <c r="AY154" s="257" t="s">
        <v>183</v>
      </c>
    </row>
    <row r="155" spans="1:65" s="2" customFormat="1" ht="16.5" customHeight="1">
      <c r="A155" s="37"/>
      <c r="B155" s="38"/>
      <c r="C155" s="269" t="s">
        <v>244</v>
      </c>
      <c r="D155" s="269" t="s">
        <v>304</v>
      </c>
      <c r="E155" s="270" t="s">
        <v>305</v>
      </c>
      <c r="F155" s="271" t="s">
        <v>306</v>
      </c>
      <c r="G155" s="272" t="s">
        <v>307</v>
      </c>
      <c r="H155" s="273">
        <v>10</v>
      </c>
      <c r="I155" s="274"/>
      <c r="J155" s="275">
        <f>ROUND(I155*H155,2)</f>
        <v>0</v>
      </c>
      <c r="K155" s="271" t="s">
        <v>1</v>
      </c>
      <c r="L155" s="276"/>
      <c r="M155" s="277" t="s">
        <v>1</v>
      </c>
      <c r="N155" s="278" t="s">
        <v>41</v>
      </c>
      <c r="O155" s="90"/>
      <c r="P155" s="235">
        <f>O155*H155</f>
        <v>0</v>
      </c>
      <c r="Q155" s="235">
        <v>0.001</v>
      </c>
      <c r="R155" s="235">
        <f>Q155*H155</f>
        <v>0.01</v>
      </c>
      <c r="S155" s="235">
        <v>0</v>
      </c>
      <c r="T155" s="236">
        <f>S155*H155</f>
        <v>0</v>
      </c>
      <c r="U155" s="37"/>
      <c r="V155" s="37"/>
      <c r="W155" s="37"/>
      <c r="X155" s="37"/>
      <c r="Y155" s="37"/>
      <c r="Z155" s="37"/>
      <c r="AA155" s="37"/>
      <c r="AB155" s="37"/>
      <c r="AC155" s="37"/>
      <c r="AD155" s="37"/>
      <c r="AE155" s="37"/>
      <c r="AR155" s="237" t="s">
        <v>251</v>
      </c>
      <c r="AT155" s="237" t="s">
        <v>304</v>
      </c>
      <c r="AU155" s="237" t="s">
        <v>86</v>
      </c>
      <c r="AY155" s="16" t="s">
        <v>183</v>
      </c>
      <c r="BE155" s="238">
        <f>IF(N155="základní",J155,0)</f>
        <v>0</v>
      </c>
      <c r="BF155" s="238">
        <f>IF(N155="snížená",J155,0)</f>
        <v>0</v>
      </c>
      <c r="BG155" s="238">
        <f>IF(N155="zákl. přenesená",J155,0)</f>
        <v>0</v>
      </c>
      <c r="BH155" s="238">
        <f>IF(N155="sníž. přenesená",J155,0)</f>
        <v>0</v>
      </c>
      <c r="BI155" s="238">
        <f>IF(N155="nulová",J155,0)</f>
        <v>0</v>
      </c>
      <c r="BJ155" s="16" t="s">
        <v>84</v>
      </c>
      <c r="BK155" s="238">
        <f>ROUND(I155*H155,2)</f>
        <v>0</v>
      </c>
      <c r="BL155" s="16" t="s">
        <v>189</v>
      </c>
      <c r="BM155" s="237" t="s">
        <v>509</v>
      </c>
    </row>
    <row r="156" spans="1:47" s="2" customFormat="1" ht="12">
      <c r="A156" s="37"/>
      <c r="B156" s="38"/>
      <c r="C156" s="39"/>
      <c r="D156" s="239" t="s">
        <v>191</v>
      </c>
      <c r="E156" s="39"/>
      <c r="F156" s="240" t="s">
        <v>306</v>
      </c>
      <c r="G156" s="39"/>
      <c r="H156" s="39"/>
      <c r="I156" s="241"/>
      <c r="J156" s="39"/>
      <c r="K156" s="39"/>
      <c r="L156" s="43"/>
      <c r="M156" s="242"/>
      <c r="N156" s="243"/>
      <c r="O156" s="90"/>
      <c r="P156" s="90"/>
      <c r="Q156" s="90"/>
      <c r="R156" s="90"/>
      <c r="S156" s="90"/>
      <c r="T156" s="91"/>
      <c r="U156" s="37"/>
      <c r="V156" s="37"/>
      <c r="W156" s="37"/>
      <c r="X156" s="37"/>
      <c r="Y156" s="37"/>
      <c r="Z156" s="37"/>
      <c r="AA156" s="37"/>
      <c r="AB156" s="37"/>
      <c r="AC156" s="37"/>
      <c r="AD156" s="37"/>
      <c r="AE156" s="37"/>
      <c r="AT156" s="16" t="s">
        <v>191</v>
      </c>
      <c r="AU156" s="16" t="s">
        <v>86</v>
      </c>
    </row>
    <row r="157" spans="1:47" s="2" customFormat="1" ht="12">
      <c r="A157" s="37"/>
      <c r="B157" s="38"/>
      <c r="C157" s="39"/>
      <c r="D157" s="239" t="s">
        <v>309</v>
      </c>
      <c r="E157" s="39"/>
      <c r="F157" s="246" t="s">
        <v>310</v>
      </c>
      <c r="G157" s="39"/>
      <c r="H157" s="39"/>
      <c r="I157" s="241"/>
      <c r="J157" s="39"/>
      <c r="K157" s="39"/>
      <c r="L157" s="43"/>
      <c r="M157" s="242"/>
      <c r="N157" s="243"/>
      <c r="O157" s="90"/>
      <c r="P157" s="90"/>
      <c r="Q157" s="90"/>
      <c r="R157" s="90"/>
      <c r="S157" s="90"/>
      <c r="T157" s="91"/>
      <c r="U157" s="37"/>
      <c r="V157" s="37"/>
      <c r="W157" s="37"/>
      <c r="X157" s="37"/>
      <c r="Y157" s="37"/>
      <c r="Z157" s="37"/>
      <c r="AA157" s="37"/>
      <c r="AB157" s="37"/>
      <c r="AC157" s="37"/>
      <c r="AD157" s="37"/>
      <c r="AE157" s="37"/>
      <c r="AT157" s="16" t="s">
        <v>309</v>
      </c>
      <c r="AU157" s="16" t="s">
        <v>86</v>
      </c>
    </row>
    <row r="158" spans="1:51" s="13" customFormat="1" ht="12">
      <c r="A158" s="13"/>
      <c r="B158" s="247"/>
      <c r="C158" s="248"/>
      <c r="D158" s="239" t="s">
        <v>197</v>
      </c>
      <c r="E158" s="249" t="s">
        <v>1</v>
      </c>
      <c r="F158" s="250" t="s">
        <v>311</v>
      </c>
      <c r="G158" s="248"/>
      <c r="H158" s="251">
        <v>10</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197</v>
      </c>
      <c r="AU158" s="257" t="s">
        <v>86</v>
      </c>
      <c r="AV158" s="13" t="s">
        <v>86</v>
      </c>
      <c r="AW158" s="13" t="s">
        <v>32</v>
      </c>
      <c r="AX158" s="13" t="s">
        <v>84</v>
      </c>
      <c r="AY158" s="257" t="s">
        <v>183</v>
      </c>
    </row>
    <row r="159" spans="1:65" s="2" customFormat="1" ht="24.15" customHeight="1">
      <c r="A159" s="37"/>
      <c r="B159" s="38"/>
      <c r="C159" s="226" t="s">
        <v>251</v>
      </c>
      <c r="D159" s="226" t="s">
        <v>185</v>
      </c>
      <c r="E159" s="227" t="s">
        <v>313</v>
      </c>
      <c r="F159" s="228" t="s">
        <v>510</v>
      </c>
      <c r="G159" s="229" t="s">
        <v>137</v>
      </c>
      <c r="H159" s="230">
        <v>250</v>
      </c>
      <c r="I159" s="231"/>
      <c r="J159" s="232">
        <f>ROUND(I159*H159,2)</f>
        <v>0</v>
      </c>
      <c r="K159" s="228" t="s">
        <v>489</v>
      </c>
      <c r="L159" s="43"/>
      <c r="M159" s="233" t="s">
        <v>1</v>
      </c>
      <c r="N159" s="234" t="s">
        <v>41</v>
      </c>
      <c r="O159" s="90"/>
      <c r="P159" s="235">
        <f>O159*H159</f>
        <v>0</v>
      </c>
      <c r="Q159" s="235">
        <v>0</v>
      </c>
      <c r="R159" s="235">
        <f>Q159*H159</f>
        <v>0</v>
      </c>
      <c r="S159" s="235">
        <v>0</v>
      </c>
      <c r="T159" s="236">
        <f>S159*H159</f>
        <v>0</v>
      </c>
      <c r="U159" s="37"/>
      <c r="V159" s="37"/>
      <c r="W159" s="37"/>
      <c r="X159" s="37"/>
      <c r="Y159" s="37"/>
      <c r="Z159" s="37"/>
      <c r="AA159" s="37"/>
      <c r="AB159" s="37"/>
      <c r="AC159" s="37"/>
      <c r="AD159" s="37"/>
      <c r="AE159" s="37"/>
      <c r="AR159" s="237" t="s">
        <v>189</v>
      </c>
      <c r="AT159" s="237" t="s">
        <v>185</v>
      </c>
      <c r="AU159" s="237" t="s">
        <v>86</v>
      </c>
      <c r="AY159" s="16" t="s">
        <v>183</v>
      </c>
      <c r="BE159" s="238">
        <f>IF(N159="základní",J159,0)</f>
        <v>0</v>
      </c>
      <c r="BF159" s="238">
        <f>IF(N159="snížená",J159,0)</f>
        <v>0</v>
      </c>
      <c r="BG159" s="238">
        <f>IF(N159="zákl. přenesená",J159,0)</f>
        <v>0</v>
      </c>
      <c r="BH159" s="238">
        <f>IF(N159="sníž. přenesená",J159,0)</f>
        <v>0</v>
      </c>
      <c r="BI159" s="238">
        <f>IF(N159="nulová",J159,0)</f>
        <v>0</v>
      </c>
      <c r="BJ159" s="16" t="s">
        <v>84</v>
      </c>
      <c r="BK159" s="238">
        <f>ROUND(I159*H159,2)</f>
        <v>0</v>
      </c>
      <c r="BL159" s="16" t="s">
        <v>189</v>
      </c>
      <c r="BM159" s="237" t="s">
        <v>511</v>
      </c>
    </row>
    <row r="160" spans="1:47" s="2" customFormat="1" ht="12">
      <c r="A160" s="37"/>
      <c r="B160" s="38"/>
      <c r="C160" s="39"/>
      <c r="D160" s="239" t="s">
        <v>191</v>
      </c>
      <c r="E160" s="39"/>
      <c r="F160" s="240" t="s">
        <v>316</v>
      </c>
      <c r="G160" s="39"/>
      <c r="H160" s="39"/>
      <c r="I160" s="241"/>
      <c r="J160" s="39"/>
      <c r="K160" s="39"/>
      <c r="L160" s="43"/>
      <c r="M160" s="242"/>
      <c r="N160" s="243"/>
      <c r="O160" s="90"/>
      <c r="P160" s="90"/>
      <c r="Q160" s="90"/>
      <c r="R160" s="90"/>
      <c r="S160" s="90"/>
      <c r="T160" s="91"/>
      <c r="U160" s="37"/>
      <c r="V160" s="37"/>
      <c r="W160" s="37"/>
      <c r="X160" s="37"/>
      <c r="Y160" s="37"/>
      <c r="Z160" s="37"/>
      <c r="AA160" s="37"/>
      <c r="AB160" s="37"/>
      <c r="AC160" s="37"/>
      <c r="AD160" s="37"/>
      <c r="AE160" s="37"/>
      <c r="AT160" s="16" t="s">
        <v>191</v>
      </c>
      <c r="AU160" s="16" t="s">
        <v>86</v>
      </c>
    </row>
    <row r="161" spans="1:47" s="2" customFormat="1" ht="12">
      <c r="A161" s="37"/>
      <c r="B161" s="38"/>
      <c r="C161" s="39"/>
      <c r="D161" s="244" t="s">
        <v>193</v>
      </c>
      <c r="E161" s="39"/>
      <c r="F161" s="245" t="s">
        <v>512</v>
      </c>
      <c r="G161" s="39"/>
      <c r="H161" s="39"/>
      <c r="I161" s="241"/>
      <c r="J161" s="39"/>
      <c r="K161" s="39"/>
      <c r="L161" s="43"/>
      <c r="M161" s="242"/>
      <c r="N161" s="243"/>
      <c r="O161" s="90"/>
      <c r="P161" s="90"/>
      <c r="Q161" s="90"/>
      <c r="R161" s="90"/>
      <c r="S161" s="90"/>
      <c r="T161" s="91"/>
      <c r="U161" s="37"/>
      <c r="V161" s="37"/>
      <c r="W161" s="37"/>
      <c r="X161" s="37"/>
      <c r="Y161" s="37"/>
      <c r="Z161" s="37"/>
      <c r="AA161" s="37"/>
      <c r="AB161" s="37"/>
      <c r="AC161" s="37"/>
      <c r="AD161" s="37"/>
      <c r="AE161" s="37"/>
      <c r="AT161" s="16" t="s">
        <v>193</v>
      </c>
      <c r="AU161" s="16" t="s">
        <v>86</v>
      </c>
    </row>
    <row r="162" spans="1:47" s="2" customFormat="1" ht="12">
      <c r="A162" s="37"/>
      <c r="B162" s="38"/>
      <c r="C162" s="39"/>
      <c r="D162" s="239" t="s">
        <v>195</v>
      </c>
      <c r="E162" s="39"/>
      <c r="F162" s="246" t="s">
        <v>318</v>
      </c>
      <c r="G162" s="39"/>
      <c r="H162" s="39"/>
      <c r="I162" s="241"/>
      <c r="J162" s="39"/>
      <c r="K162" s="39"/>
      <c r="L162" s="43"/>
      <c r="M162" s="242"/>
      <c r="N162" s="243"/>
      <c r="O162" s="90"/>
      <c r="P162" s="90"/>
      <c r="Q162" s="90"/>
      <c r="R162" s="90"/>
      <c r="S162" s="90"/>
      <c r="T162" s="91"/>
      <c r="U162" s="37"/>
      <c r="V162" s="37"/>
      <c r="W162" s="37"/>
      <c r="X162" s="37"/>
      <c r="Y162" s="37"/>
      <c r="Z162" s="37"/>
      <c r="AA162" s="37"/>
      <c r="AB162" s="37"/>
      <c r="AC162" s="37"/>
      <c r="AD162" s="37"/>
      <c r="AE162" s="37"/>
      <c r="AT162" s="16" t="s">
        <v>195</v>
      </c>
      <c r="AU162" s="16" t="s">
        <v>86</v>
      </c>
    </row>
    <row r="163" spans="1:51" s="13" customFormat="1" ht="12">
      <c r="A163" s="13"/>
      <c r="B163" s="247"/>
      <c r="C163" s="248"/>
      <c r="D163" s="239" t="s">
        <v>197</v>
      </c>
      <c r="E163" s="249" t="s">
        <v>1</v>
      </c>
      <c r="F163" s="250" t="s">
        <v>513</v>
      </c>
      <c r="G163" s="248"/>
      <c r="H163" s="251">
        <v>250</v>
      </c>
      <c r="I163" s="252"/>
      <c r="J163" s="248"/>
      <c r="K163" s="248"/>
      <c r="L163" s="253"/>
      <c r="M163" s="254"/>
      <c r="N163" s="255"/>
      <c r="O163" s="255"/>
      <c r="P163" s="255"/>
      <c r="Q163" s="255"/>
      <c r="R163" s="255"/>
      <c r="S163" s="255"/>
      <c r="T163" s="256"/>
      <c r="U163" s="13"/>
      <c r="V163" s="13"/>
      <c r="W163" s="13"/>
      <c r="X163" s="13"/>
      <c r="Y163" s="13"/>
      <c r="Z163" s="13"/>
      <c r="AA163" s="13"/>
      <c r="AB163" s="13"/>
      <c r="AC163" s="13"/>
      <c r="AD163" s="13"/>
      <c r="AE163" s="13"/>
      <c r="AT163" s="257" t="s">
        <v>197</v>
      </c>
      <c r="AU163" s="257" t="s">
        <v>86</v>
      </c>
      <c r="AV163" s="13" t="s">
        <v>86</v>
      </c>
      <c r="AW163" s="13" t="s">
        <v>32</v>
      </c>
      <c r="AX163" s="13" t="s">
        <v>84</v>
      </c>
      <c r="AY163" s="257" t="s">
        <v>183</v>
      </c>
    </row>
    <row r="164" spans="1:65" s="2" customFormat="1" ht="24.15" customHeight="1">
      <c r="A164" s="37"/>
      <c r="B164" s="38"/>
      <c r="C164" s="226" t="s">
        <v>258</v>
      </c>
      <c r="D164" s="226" t="s">
        <v>185</v>
      </c>
      <c r="E164" s="227" t="s">
        <v>472</v>
      </c>
      <c r="F164" s="228" t="s">
        <v>514</v>
      </c>
      <c r="G164" s="229" t="s">
        <v>137</v>
      </c>
      <c r="H164" s="230">
        <v>361.81</v>
      </c>
      <c r="I164" s="231"/>
      <c r="J164" s="232">
        <f>ROUND(I164*H164,2)</f>
        <v>0</v>
      </c>
      <c r="K164" s="228" t="s">
        <v>489</v>
      </c>
      <c r="L164" s="43"/>
      <c r="M164" s="233" t="s">
        <v>1</v>
      </c>
      <c r="N164" s="234" t="s">
        <v>41</v>
      </c>
      <c r="O164" s="90"/>
      <c r="P164" s="235">
        <f>O164*H164</f>
        <v>0</v>
      </c>
      <c r="Q164" s="235">
        <v>0</v>
      </c>
      <c r="R164" s="235">
        <f>Q164*H164</f>
        <v>0</v>
      </c>
      <c r="S164" s="235">
        <v>0</v>
      </c>
      <c r="T164" s="236">
        <f>S164*H164</f>
        <v>0</v>
      </c>
      <c r="U164" s="37"/>
      <c r="V164" s="37"/>
      <c r="W164" s="37"/>
      <c r="X164" s="37"/>
      <c r="Y164" s="37"/>
      <c r="Z164" s="37"/>
      <c r="AA164" s="37"/>
      <c r="AB164" s="37"/>
      <c r="AC164" s="37"/>
      <c r="AD164" s="37"/>
      <c r="AE164" s="37"/>
      <c r="AR164" s="237" t="s">
        <v>189</v>
      </c>
      <c r="AT164" s="237" t="s">
        <v>185</v>
      </c>
      <c r="AU164" s="237" t="s">
        <v>86</v>
      </c>
      <c r="AY164" s="16" t="s">
        <v>183</v>
      </c>
      <c r="BE164" s="238">
        <f>IF(N164="základní",J164,0)</f>
        <v>0</v>
      </c>
      <c r="BF164" s="238">
        <f>IF(N164="snížená",J164,0)</f>
        <v>0</v>
      </c>
      <c r="BG164" s="238">
        <f>IF(N164="zákl. přenesená",J164,0)</f>
        <v>0</v>
      </c>
      <c r="BH164" s="238">
        <f>IF(N164="sníž. přenesená",J164,0)</f>
        <v>0</v>
      </c>
      <c r="BI164" s="238">
        <f>IF(N164="nulová",J164,0)</f>
        <v>0</v>
      </c>
      <c r="BJ164" s="16" t="s">
        <v>84</v>
      </c>
      <c r="BK164" s="238">
        <f>ROUND(I164*H164,2)</f>
        <v>0</v>
      </c>
      <c r="BL164" s="16" t="s">
        <v>189</v>
      </c>
      <c r="BM164" s="237" t="s">
        <v>515</v>
      </c>
    </row>
    <row r="165" spans="1:47" s="2" customFormat="1" ht="12">
      <c r="A165" s="37"/>
      <c r="B165" s="38"/>
      <c r="C165" s="39"/>
      <c r="D165" s="239" t="s">
        <v>191</v>
      </c>
      <c r="E165" s="39"/>
      <c r="F165" s="240" t="s">
        <v>475</v>
      </c>
      <c r="G165" s="39"/>
      <c r="H165" s="39"/>
      <c r="I165" s="241"/>
      <c r="J165" s="39"/>
      <c r="K165" s="39"/>
      <c r="L165" s="43"/>
      <c r="M165" s="242"/>
      <c r="N165" s="243"/>
      <c r="O165" s="90"/>
      <c r="P165" s="90"/>
      <c r="Q165" s="90"/>
      <c r="R165" s="90"/>
      <c r="S165" s="90"/>
      <c r="T165" s="91"/>
      <c r="U165" s="37"/>
      <c r="V165" s="37"/>
      <c r="W165" s="37"/>
      <c r="X165" s="37"/>
      <c r="Y165" s="37"/>
      <c r="Z165" s="37"/>
      <c r="AA165" s="37"/>
      <c r="AB165" s="37"/>
      <c r="AC165" s="37"/>
      <c r="AD165" s="37"/>
      <c r="AE165" s="37"/>
      <c r="AT165" s="16" t="s">
        <v>191</v>
      </c>
      <c r="AU165" s="16" t="s">
        <v>86</v>
      </c>
    </row>
    <row r="166" spans="1:47" s="2" customFormat="1" ht="12">
      <c r="A166" s="37"/>
      <c r="B166" s="38"/>
      <c r="C166" s="39"/>
      <c r="D166" s="244" t="s">
        <v>193</v>
      </c>
      <c r="E166" s="39"/>
      <c r="F166" s="245" t="s">
        <v>516</v>
      </c>
      <c r="G166" s="39"/>
      <c r="H166" s="39"/>
      <c r="I166" s="241"/>
      <c r="J166" s="39"/>
      <c r="K166" s="39"/>
      <c r="L166" s="43"/>
      <c r="M166" s="242"/>
      <c r="N166" s="243"/>
      <c r="O166" s="90"/>
      <c r="P166" s="90"/>
      <c r="Q166" s="90"/>
      <c r="R166" s="90"/>
      <c r="S166" s="90"/>
      <c r="T166" s="91"/>
      <c r="U166" s="37"/>
      <c r="V166" s="37"/>
      <c r="W166" s="37"/>
      <c r="X166" s="37"/>
      <c r="Y166" s="37"/>
      <c r="Z166" s="37"/>
      <c r="AA166" s="37"/>
      <c r="AB166" s="37"/>
      <c r="AC166" s="37"/>
      <c r="AD166" s="37"/>
      <c r="AE166" s="37"/>
      <c r="AT166" s="16" t="s">
        <v>193</v>
      </c>
      <c r="AU166" s="16" t="s">
        <v>86</v>
      </c>
    </row>
    <row r="167" spans="1:47" s="2" customFormat="1" ht="12">
      <c r="A167" s="37"/>
      <c r="B167" s="38"/>
      <c r="C167" s="39"/>
      <c r="D167" s="239" t="s">
        <v>195</v>
      </c>
      <c r="E167" s="39"/>
      <c r="F167" s="246" t="s">
        <v>477</v>
      </c>
      <c r="G167" s="39"/>
      <c r="H167" s="39"/>
      <c r="I167" s="241"/>
      <c r="J167" s="39"/>
      <c r="K167" s="39"/>
      <c r="L167" s="43"/>
      <c r="M167" s="242"/>
      <c r="N167" s="243"/>
      <c r="O167" s="90"/>
      <c r="P167" s="90"/>
      <c r="Q167" s="90"/>
      <c r="R167" s="90"/>
      <c r="S167" s="90"/>
      <c r="T167" s="91"/>
      <c r="U167" s="37"/>
      <c r="V167" s="37"/>
      <c r="W167" s="37"/>
      <c r="X167" s="37"/>
      <c r="Y167" s="37"/>
      <c r="Z167" s="37"/>
      <c r="AA167" s="37"/>
      <c r="AB167" s="37"/>
      <c r="AC167" s="37"/>
      <c r="AD167" s="37"/>
      <c r="AE167" s="37"/>
      <c r="AT167" s="16" t="s">
        <v>195</v>
      </c>
      <c r="AU167" s="16" t="s">
        <v>86</v>
      </c>
    </row>
    <row r="168" spans="1:51" s="13" customFormat="1" ht="12">
      <c r="A168" s="13"/>
      <c r="B168" s="247"/>
      <c r="C168" s="248"/>
      <c r="D168" s="239" t="s">
        <v>197</v>
      </c>
      <c r="E168" s="249" t="s">
        <v>1</v>
      </c>
      <c r="F168" s="250" t="s">
        <v>517</v>
      </c>
      <c r="G168" s="248"/>
      <c r="H168" s="251">
        <v>361.81</v>
      </c>
      <c r="I168" s="252"/>
      <c r="J168" s="248"/>
      <c r="K168" s="248"/>
      <c r="L168" s="253"/>
      <c r="M168" s="254"/>
      <c r="N168" s="255"/>
      <c r="O168" s="255"/>
      <c r="P168" s="255"/>
      <c r="Q168" s="255"/>
      <c r="R168" s="255"/>
      <c r="S168" s="255"/>
      <c r="T168" s="256"/>
      <c r="U168" s="13"/>
      <c r="V168" s="13"/>
      <c r="W168" s="13"/>
      <c r="X168" s="13"/>
      <c r="Y168" s="13"/>
      <c r="Z168" s="13"/>
      <c r="AA168" s="13"/>
      <c r="AB168" s="13"/>
      <c r="AC168" s="13"/>
      <c r="AD168" s="13"/>
      <c r="AE168" s="13"/>
      <c r="AT168" s="257" t="s">
        <v>197</v>
      </c>
      <c r="AU168" s="257" t="s">
        <v>86</v>
      </c>
      <c r="AV168" s="13" t="s">
        <v>86</v>
      </c>
      <c r="AW168" s="13" t="s">
        <v>32</v>
      </c>
      <c r="AX168" s="13" t="s">
        <v>84</v>
      </c>
      <c r="AY168" s="257" t="s">
        <v>183</v>
      </c>
    </row>
    <row r="169" spans="1:65" s="2" customFormat="1" ht="24.15" customHeight="1">
      <c r="A169" s="37"/>
      <c r="B169" s="38"/>
      <c r="C169" s="226" t="s">
        <v>265</v>
      </c>
      <c r="D169" s="226" t="s">
        <v>185</v>
      </c>
      <c r="E169" s="227" t="s">
        <v>336</v>
      </c>
      <c r="F169" s="228" t="s">
        <v>518</v>
      </c>
      <c r="G169" s="229" t="s">
        <v>338</v>
      </c>
      <c r="H169" s="230">
        <v>0.86</v>
      </c>
      <c r="I169" s="231"/>
      <c r="J169" s="232">
        <f>ROUND(I169*H169,2)</f>
        <v>0</v>
      </c>
      <c r="K169" s="228" t="s">
        <v>489</v>
      </c>
      <c r="L169" s="43"/>
      <c r="M169" s="233" t="s">
        <v>1</v>
      </c>
      <c r="N169" s="234" t="s">
        <v>41</v>
      </c>
      <c r="O169" s="90"/>
      <c r="P169" s="235">
        <f>O169*H169</f>
        <v>0</v>
      </c>
      <c r="Q169" s="235">
        <v>0</v>
      </c>
      <c r="R169" s="235">
        <f>Q169*H169</f>
        <v>0</v>
      </c>
      <c r="S169" s="235">
        <v>0</v>
      </c>
      <c r="T169" s="236">
        <f>S169*H169</f>
        <v>0</v>
      </c>
      <c r="U169" s="37"/>
      <c r="V169" s="37"/>
      <c r="W169" s="37"/>
      <c r="X169" s="37"/>
      <c r="Y169" s="37"/>
      <c r="Z169" s="37"/>
      <c r="AA169" s="37"/>
      <c r="AB169" s="37"/>
      <c r="AC169" s="37"/>
      <c r="AD169" s="37"/>
      <c r="AE169" s="37"/>
      <c r="AR169" s="237" t="s">
        <v>189</v>
      </c>
      <c r="AT169" s="237" t="s">
        <v>185</v>
      </c>
      <c r="AU169" s="237" t="s">
        <v>86</v>
      </c>
      <c r="AY169" s="16" t="s">
        <v>183</v>
      </c>
      <c r="BE169" s="238">
        <f>IF(N169="základní",J169,0)</f>
        <v>0</v>
      </c>
      <c r="BF169" s="238">
        <f>IF(N169="snížená",J169,0)</f>
        <v>0</v>
      </c>
      <c r="BG169" s="238">
        <f>IF(N169="zákl. přenesená",J169,0)</f>
        <v>0</v>
      </c>
      <c r="BH169" s="238">
        <f>IF(N169="sníž. přenesená",J169,0)</f>
        <v>0</v>
      </c>
      <c r="BI169" s="238">
        <f>IF(N169="nulová",J169,0)</f>
        <v>0</v>
      </c>
      <c r="BJ169" s="16" t="s">
        <v>84</v>
      </c>
      <c r="BK169" s="238">
        <f>ROUND(I169*H169,2)</f>
        <v>0</v>
      </c>
      <c r="BL169" s="16" t="s">
        <v>189</v>
      </c>
      <c r="BM169" s="237" t="s">
        <v>519</v>
      </c>
    </row>
    <row r="170" spans="1:47" s="2" customFormat="1" ht="12">
      <c r="A170" s="37"/>
      <c r="B170" s="38"/>
      <c r="C170" s="39"/>
      <c r="D170" s="239" t="s">
        <v>191</v>
      </c>
      <c r="E170" s="39"/>
      <c r="F170" s="240" t="s">
        <v>520</v>
      </c>
      <c r="G170" s="39"/>
      <c r="H170" s="39"/>
      <c r="I170" s="241"/>
      <c r="J170" s="39"/>
      <c r="K170" s="39"/>
      <c r="L170" s="43"/>
      <c r="M170" s="242"/>
      <c r="N170" s="243"/>
      <c r="O170" s="90"/>
      <c r="P170" s="90"/>
      <c r="Q170" s="90"/>
      <c r="R170" s="90"/>
      <c r="S170" s="90"/>
      <c r="T170" s="91"/>
      <c r="U170" s="37"/>
      <c r="V170" s="37"/>
      <c r="W170" s="37"/>
      <c r="X170" s="37"/>
      <c r="Y170" s="37"/>
      <c r="Z170" s="37"/>
      <c r="AA170" s="37"/>
      <c r="AB170" s="37"/>
      <c r="AC170" s="37"/>
      <c r="AD170" s="37"/>
      <c r="AE170" s="37"/>
      <c r="AT170" s="16" t="s">
        <v>191</v>
      </c>
      <c r="AU170" s="16" t="s">
        <v>86</v>
      </c>
    </row>
    <row r="171" spans="1:47" s="2" customFormat="1" ht="12">
      <c r="A171" s="37"/>
      <c r="B171" s="38"/>
      <c r="C171" s="39"/>
      <c r="D171" s="244" t="s">
        <v>193</v>
      </c>
      <c r="E171" s="39"/>
      <c r="F171" s="245" t="s">
        <v>521</v>
      </c>
      <c r="G171" s="39"/>
      <c r="H171" s="39"/>
      <c r="I171" s="241"/>
      <c r="J171" s="39"/>
      <c r="K171" s="39"/>
      <c r="L171" s="43"/>
      <c r="M171" s="242"/>
      <c r="N171" s="243"/>
      <c r="O171" s="90"/>
      <c r="P171" s="90"/>
      <c r="Q171" s="90"/>
      <c r="R171" s="90"/>
      <c r="S171" s="90"/>
      <c r="T171" s="91"/>
      <c r="U171" s="37"/>
      <c r="V171" s="37"/>
      <c r="W171" s="37"/>
      <c r="X171" s="37"/>
      <c r="Y171" s="37"/>
      <c r="Z171" s="37"/>
      <c r="AA171" s="37"/>
      <c r="AB171" s="37"/>
      <c r="AC171" s="37"/>
      <c r="AD171" s="37"/>
      <c r="AE171" s="37"/>
      <c r="AT171" s="16" t="s">
        <v>193</v>
      </c>
      <c r="AU171" s="16" t="s">
        <v>86</v>
      </c>
    </row>
    <row r="172" spans="1:47" s="2" customFormat="1" ht="12">
      <c r="A172" s="37"/>
      <c r="B172" s="38"/>
      <c r="C172" s="39"/>
      <c r="D172" s="239" t="s">
        <v>309</v>
      </c>
      <c r="E172" s="39"/>
      <c r="F172" s="246" t="s">
        <v>522</v>
      </c>
      <c r="G172" s="39"/>
      <c r="H172" s="39"/>
      <c r="I172" s="241"/>
      <c r="J172" s="39"/>
      <c r="K172" s="39"/>
      <c r="L172" s="43"/>
      <c r="M172" s="242"/>
      <c r="N172" s="243"/>
      <c r="O172" s="90"/>
      <c r="P172" s="90"/>
      <c r="Q172" s="90"/>
      <c r="R172" s="90"/>
      <c r="S172" s="90"/>
      <c r="T172" s="91"/>
      <c r="U172" s="37"/>
      <c r="V172" s="37"/>
      <c r="W172" s="37"/>
      <c r="X172" s="37"/>
      <c r="Y172" s="37"/>
      <c r="Z172" s="37"/>
      <c r="AA172" s="37"/>
      <c r="AB172" s="37"/>
      <c r="AC172" s="37"/>
      <c r="AD172" s="37"/>
      <c r="AE172" s="37"/>
      <c r="AT172" s="16" t="s">
        <v>309</v>
      </c>
      <c r="AU172" s="16" t="s">
        <v>86</v>
      </c>
    </row>
    <row r="173" spans="1:51" s="13" customFormat="1" ht="12">
      <c r="A173" s="13"/>
      <c r="B173" s="247"/>
      <c r="C173" s="248"/>
      <c r="D173" s="239" t="s">
        <v>197</v>
      </c>
      <c r="E173" s="249" t="s">
        <v>1</v>
      </c>
      <c r="F173" s="250" t="s">
        <v>430</v>
      </c>
      <c r="G173" s="248"/>
      <c r="H173" s="251">
        <v>0.86</v>
      </c>
      <c r="I173" s="252"/>
      <c r="J173" s="248"/>
      <c r="K173" s="248"/>
      <c r="L173" s="253"/>
      <c r="M173" s="254"/>
      <c r="N173" s="255"/>
      <c r="O173" s="255"/>
      <c r="P173" s="255"/>
      <c r="Q173" s="255"/>
      <c r="R173" s="255"/>
      <c r="S173" s="255"/>
      <c r="T173" s="256"/>
      <c r="U173" s="13"/>
      <c r="V173" s="13"/>
      <c r="W173" s="13"/>
      <c r="X173" s="13"/>
      <c r="Y173" s="13"/>
      <c r="Z173" s="13"/>
      <c r="AA173" s="13"/>
      <c r="AB173" s="13"/>
      <c r="AC173" s="13"/>
      <c r="AD173" s="13"/>
      <c r="AE173" s="13"/>
      <c r="AT173" s="257" t="s">
        <v>197</v>
      </c>
      <c r="AU173" s="257" t="s">
        <v>86</v>
      </c>
      <c r="AV173" s="13" t="s">
        <v>86</v>
      </c>
      <c r="AW173" s="13" t="s">
        <v>32</v>
      </c>
      <c r="AX173" s="13" t="s">
        <v>84</v>
      </c>
      <c r="AY173" s="257" t="s">
        <v>183</v>
      </c>
    </row>
    <row r="174" spans="1:65" s="2" customFormat="1" ht="24.15" customHeight="1">
      <c r="A174" s="37"/>
      <c r="B174" s="38"/>
      <c r="C174" s="226" t="s">
        <v>273</v>
      </c>
      <c r="D174" s="226" t="s">
        <v>185</v>
      </c>
      <c r="E174" s="227" t="s">
        <v>344</v>
      </c>
      <c r="F174" s="228" t="s">
        <v>345</v>
      </c>
      <c r="G174" s="229" t="s">
        <v>137</v>
      </c>
      <c r="H174" s="230">
        <v>1720</v>
      </c>
      <c r="I174" s="231"/>
      <c r="J174" s="232">
        <f>ROUND(I174*H174,2)</f>
        <v>0</v>
      </c>
      <c r="K174" s="228" t="s">
        <v>1</v>
      </c>
      <c r="L174" s="43"/>
      <c r="M174" s="233" t="s">
        <v>1</v>
      </c>
      <c r="N174" s="234" t="s">
        <v>41</v>
      </c>
      <c r="O174" s="90"/>
      <c r="P174" s="235">
        <f>O174*H174</f>
        <v>0</v>
      </c>
      <c r="Q174" s="235">
        <v>0</v>
      </c>
      <c r="R174" s="235">
        <f>Q174*H174</f>
        <v>0</v>
      </c>
      <c r="S174" s="235">
        <v>0</v>
      </c>
      <c r="T174" s="236">
        <f>S174*H174</f>
        <v>0</v>
      </c>
      <c r="U174" s="37"/>
      <c r="V174" s="37"/>
      <c r="W174" s="37"/>
      <c r="X174" s="37"/>
      <c r="Y174" s="37"/>
      <c r="Z174" s="37"/>
      <c r="AA174" s="37"/>
      <c r="AB174" s="37"/>
      <c r="AC174" s="37"/>
      <c r="AD174" s="37"/>
      <c r="AE174" s="37"/>
      <c r="AR174" s="237" t="s">
        <v>189</v>
      </c>
      <c r="AT174" s="237" t="s">
        <v>185</v>
      </c>
      <c r="AU174" s="237" t="s">
        <v>86</v>
      </c>
      <c r="AY174" s="16" t="s">
        <v>183</v>
      </c>
      <c r="BE174" s="238">
        <f>IF(N174="základní",J174,0)</f>
        <v>0</v>
      </c>
      <c r="BF174" s="238">
        <f>IF(N174="snížená",J174,0)</f>
        <v>0</v>
      </c>
      <c r="BG174" s="238">
        <f>IF(N174="zákl. přenesená",J174,0)</f>
        <v>0</v>
      </c>
      <c r="BH174" s="238">
        <f>IF(N174="sníž. přenesená",J174,0)</f>
        <v>0</v>
      </c>
      <c r="BI174" s="238">
        <f>IF(N174="nulová",J174,0)</f>
        <v>0</v>
      </c>
      <c r="BJ174" s="16" t="s">
        <v>84</v>
      </c>
      <c r="BK174" s="238">
        <f>ROUND(I174*H174,2)</f>
        <v>0</v>
      </c>
      <c r="BL174" s="16" t="s">
        <v>189</v>
      </c>
      <c r="BM174" s="237" t="s">
        <v>523</v>
      </c>
    </row>
    <row r="175" spans="1:47" s="2" customFormat="1" ht="12">
      <c r="A175" s="37"/>
      <c r="B175" s="38"/>
      <c r="C175" s="39"/>
      <c r="D175" s="239" t="s">
        <v>191</v>
      </c>
      <c r="E175" s="39"/>
      <c r="F175" s="240" t="s">
        <v>345</v>
      </c>
      <c r="G175" s="39"/>
      <c r="H175" s="39"/>
      <c r="I175" s="241"/>
      <c r="J175" s="39"/>
      <c r="K175" s="39"/>
      <c r="L175" s="43"/>
      <c r="M175" s="242"/>
      <c r="N175" s="243"/>
      <c r="O175" s="90"/>
      <c r="P175" s="90"/>
      <c r="Q175" s="90"/>
      <c r="R175" s="90"/>
      <c r="S175" s="90"/>
      <c r="T175" s="91"/>
      <c r="U175" s="37"/>
      <c r="V175" s="37"/>
      <c r="W175" s="37"/>
      <c r="X175" s="37"/>
      <c r="Y175" s="37"/>
      <c r="Z175" s="37"/>
      <c r="AA175" s="37"/>
      <c r="AB175" s="37"/>
      <c r="AC175" s="37"/>
      <c r="AD175" s="37"/>
      <c r="AE175" s="37"/>
      <c r="AT175" s="16" t="s">
        <v>191</v>
      </c>
      <c r="AU175" s="16" t="s">
        <v>86</v>
      </c>
    </row>
    <row r="176" spans="1:47" s="2" customFormat="1" ht="12">
      <c r="A176" s="37"/>
      <c r="B176" s="38"/>
      <c r="C176" s="39"/>
      <c r="D176" s="239" t="s">
        <v>309</v>
      </c>
      <c r="E176" s="39"/>
      <c r="F176" s="246" t="s">
        <v>348</v>
      </c>
      <c r="G176" s="39"/>
      <c r="H176" s="39"/>
      <c r="I176" s="241"/>
      <c r="J176" s="39"/>
      <c r="K176" s="39"/>
      <c r="L176" s="43"/>
      <c r="M176" s="242"/>
      <c r="N176" s="243"/>
      <c r="O176" s="90"/>
      <c r="P176" s="90"/>
      <c r="Q176" s="90"/>
      <c r="R176" s="90"/>
      <c r="S176" s="90"/>
      <c r="T176" s="91"/>
      <c r="U176" s="37"/>
      <c r="V176" s="37"/>
      <c r="W176" s="37"/>
      <c r="X176" s="37"/>
      <c r="Y176" s="37"/>
      <c r="Z176" s="37"/>
      <c r="AA176" s="37"/>
      <c r="AB176" s="37"/>
      <c r="AC176" s="37"/>
      <c r="AD176" s="37"/>
      <c r="AE176" s="37"/>
      <c r="AT176" s="16" t="s">
        <v>309</v>
      </c>
      <c r="AU176" s="16" t="s">
        <v>86</v>
      </c>
    </row>
    <row r="177" spans="1:51" s="13" customFormat="1" ht="12">
      <c r="A177" s="13"/>
      <c r="B177" s="247"/>
      <c r="C177" s="248"/>
      <c r="D177" s="239" t="s">
        <v>197</v>
      </c>
      <c r="E177" s="249" t="s">
        <v>1</v>
      </c>
      <c r="F177" s="250" t="s">
        <v>142</v>
      </c>
      <c r="G177" s="248"/>
      <c r="H177" s="251">
        <v>1720</v>
      </c>
      <c r="I177" s="252"/>
      <c r="J177" s="248"/>
      <c r="K177" s="248"/>
      <c r="L177" s="253"/>
      <c r="M177" s="254"/>
      <c r="N177" s="255"/>
      <c r="O177" s="255"/>
      <c r="P177" s="255"/>
      <c r="Q177" s="255"/>
      <c r="R177" s="255"/>
      <c r="S177" s="255"/>
      <c r="T177" s="256"/>
      <c r="U177" s="13"/>
      <c r="V177" s="13"/>
      <c r="W177" s="13"/>
      <c r="X177" s="13"/>
      <c r="Y177" s="13"/>
      <c r="Z177" s="13"/>
      <c r="AA177" s="13"/>
      <c r="AB177" s="13"/>
      <c r="AC177" s="13"/>
      <c r="AD177" s="13"/>
      <c r="AE177" s="13"/>
      <c r="AT177" s="257" t="s">
        <v>197</v>
      </c>
      <c r="AU177" s="257" t="s">
        <v>86</v>
      </c>
      <c r="AV177" s="13" t="s">
        <v>86</v>
      </c>
      <c r="AW177" s="13" t="s">
        <v>32</v>
      </c>
      <c r="AX177" s="13" t="s">
        <v>84</v>
      </c>
      <c r="AY177" s="257" t="s">
        <v>183</v>
      </c>
    </row>
    <row r="178" spans="1:65" s="2" customFormat="1" ht="16.5" customHeight="1">
      <c r="A178" s="37"/>
      <c r="B178" s="38"/>
      <c r="C178" s="226" t="s">
        <v>281</v>
      </c>
      <c r="D178" s="226" t="s">
        <v>185</v>
      </c>
      <c r="E178" s="227" t="s">
        <v>360</v>
      </c>
      <c r="F178" s="228" t="s">
        <v>361</v>
      </c>
      <c r="G178" s="229" t="s">
        <v>126</v>
      </c>
      <c r="H178" s="230">
        <v>860</v>
      </c>
      <c r="I178" s="231"/>
      <c r="J178" s="232">
        <f>ROUND(I178*H178,2)</f>
        <v>0</v>
      </c>
      <c r="K178" s="228" t="s">
        <v>1</v>
      </c>
      <c r="L178" s="43"/>
      <c r="M178" s="233" t="s">
        <v>1</v>
      </c>
      <c r="N178" s="234" t="s">
        <v>41</v>
      </c>
      <c r="O178" s="90"/>
      <c r="P178" s="235">
        <f>O178*H178</f>
        <v>0</v>
      </c>
      <c r="Q178" s="235">
        <v>0</v>
      </c>
      <c r="R178" s="235">
        <f>Q178*H178</f>
        <v>0</v>
      </c>
      <c r="S178" s="235">
        <v>0</v>
      </c>
      <c r="T178" s="236">
        <f>S178*H178</f>
        <v>0</v>
      </c>
      <c r="U178" s="37"/>
      <c r="V178" s="37"/>
      <c r="W178" s="37"/>
      <c r="X178" s="37"/>
      <c r="Y178" s="37"/>
      <c r="Z178" s="37"/>
      <c r="AA178" s="37"/>
      <c r="AB178" s="37"/>
      <c r="AC178" s="37"/>
      <c r="AD178" s="37"/>
      <c r="AE178" s="37"/>
      <c r="AR178" s="237" t="s">
        <v>189</v>
      </c>
      <c r="AT178" s="237" t="s">
        <v>185</v>
      </c>
      <c r="AU178" s="237" t="s">
        <v>86</v>
      </c>
      <c r="AY178" s="16" t="s">
        <v>183</v>
      </c>
      <c r="BE178" s="238">
        <f>IF(N178="základní",J178,0)</f>
        <v>0</v>
      </c>
      <c r="BF178" s="238">
        <f>IF(N178="snížená",J178,0)</f>
        <v>0</v>
      </c>
      <c r="BG178" s="238">
        <f>IF(N178="zákl. přenesená",J178,0)</f>
        <v>0</v>
      </c>
      <c r="BH178" s="238">
        <f>IF(N178="sníž. přenesená",J178,0)</f>
        <v>0</v>
      </c>
      <c r="BI178" s="238">
        <f>IF(N178="nulová",J178,0)</f>
        <v>0</v>
      </c>
      <c r="BJ178" s="16" t="s">
        <v>84</v>
      </c>
      <c r="BK178" s="238">
        <f>ROUND(I178*H178,2)</f>
        <v>0</v>
      </c>
      <c r="BL178" s="16" t="s">
        <v>189</v>
      </c>
      <c r="BM178" s="237" t="s">
        <v>524</v>
      </c>
    </row>
    <row r="179" spans="1:47" s="2" customFormat="1" ht="12">
      <c r="A179" s="37"/>
      <c r="B179" s="38"/>
      <c r="C179" s="39"/>
      <c r="D179" s="239" t="s">
        <v>191</v>
      </c>
      <c r="E179" s="39"/>
      <c r="F179" s="240" t="s">
        <v>361</v>
      </c>
      <c r="G179" s="39"/>
      <c r="H179" s="39"/>
      <c r="I179" s="241"/>
      <c r="J179" s="39"/>
      <c r="K179" s="39"/>
      <c r="L179" s="43"/>
      <c r="M179" s="242"/>
      <c r="N179" s="243"/>
      <c r="O179" s="90"/>
      <c r="P179" s="90"/>
      <c r="Q179" s="90"/>
      <c r="R179" s="90"/>
      <c r="S179" s="90"/>
      <c r="T179" s="91"/>
      <c r="U179" s="37"/>
      <c r="V179" s="37"/>
      <c r="W179" s="37"/>
      <c r="X179" s="37"/>
      <c r="Y179" s="37"/>
      <c r="Z179" s="37"/>
      <c r="AA179" s="37"/>
      <c r="AB179" s="37"/>
      <c r="AC179" s="37"/>
      <c r="AD179" s="37"/>
      <c r="AE179" s="37"/>
      <c r="AT179" s="16" t="s">
        <v>191</v>
      </c>
      <c r="AU179" s="16" t="s">
        <v>86</v>
      </c>
    </row>
    <row r="180" spans="1:47" s="2" customFormat="1" ht="12">
      <c r="A180" s="37"/>
      <c r="B180" s="38"/>
      <c r="C180" s="39"/>
      <c r="D180" s="239" t="s">
        <v>309</v>
      </c>
      <c r="E180" s="39"/>
      <c r="F180" s="246" t="s">
        <v>363</v>
      </c>
      <c r="G180" s="39"/>
      <c r="H180" s="39"/>
      <c r="I180" s="241"/>
      <c r="J180" s="39"/>
      <c r="K180" s="39"/>
      <c r="L180" s="43"/>
      <c r="M180" s="242"/>
      <c r="N180" s="243"/>
      <c r="O180" s="90"/>
      <c r="P180" s="90"/>
      <c r="Q180" s="90"/>
      <c r="R180" s="90"/>
      <c r="S180" s="90"/>
      <c r="T180" s="91"/>
      <c r="U180" s="37"/>
      <c r="V180" s="37"/>
      <c r="W180" s="37"/>
      <c r="X180" s="37"/>
      <c r="Y180" s="37"/>
      <c r="Z180" s="37"/>
      <c r="AA180" s="37"/>
      <c r="AB180" s="37"/>
      <c r="AC180" s="37"/>
      <c r="AD180" s="37"/>
      <c r="AE180" s="37"/>
      <c r="AT180" s="16" t="s">
        <v>309</v>
      </c>
      <c r="AU180" s="16" t="s">
        <v>86</v>
      </c>
    </row>
    <row r="181" spans="1:51" s="13" customFormat="1" ht="12">
      <c r="A181" s="13"/>
      <c r="B181" s="247"/>
      <c r="C181" s="248"/>
      <c r="D181" s="239" t="s">
        <v>197</v>
      </c>
      <c r="E181" s="249" t="s">
        <v>1</v>
      </c>
      <c r="F181" s="250" t="s">
        <v>364</v>
      </c>
      <c r="G181" s="248"/>
      <c r="H181" s="251">
        <v>860</v>
      </c>
      <c r="I181" s="252"/>
      <c r="J181" s="248"/>
      <c r="K181" s="248"/>
      <c r="L181" s="253"/>
      <c r="M181" s="254"/>
      <c r="N181" s="255"/>
      <c r="O181" s="255"/>
      <c r="P181" s="255"/>
      <c r="Q181" s="255"/>
      <c r="R181" s="255"/>
      <c r="S181" s="255"/>
      <c r="T181" s="256"/>
      <c r="U181" s="13"/>
      <c r="V181" s="13"/>
      <c r="W181" s="13"/>
      <c r="X181" s="13"/>
      <c r="Y181" s="13"/>
      <c r="Z181" s="13"/>
      <c r="AA181" s="13"/>
      <c r="AB181" s="13"/>
      <c r="AC181" s="13"/>
      <c r="AD181" s="13"/>
      <c r="AE181" s="13"/>
      <c r="AT181" s="257" t="s">
        <v>197</v>
      </c>
      <c r="AU181" s="257" t="s">
        <v>86</v>
      </c>
      <c r="AV181" s="13" t="s">
        <v>86</v>
      </c>
      <c r="AW181" s="13" t="s">
        <v>32</v>
      </c>
      <c r="AX181" s="13" t="s">
        <v>84</v>
      </c>
      <c r="AY181" s="257" t="s">
        <v>183</v>
      </c>
    </row>
    <row r="182" spans="1:65" s="2" customFormat="1" ht="16.5" customHeight="1">
      <c r="A182" s="37"/>
      <c r="B182" s="38"/>
      <c r="C182" s="226" t="s">
        <v>288</v>
      </c>
      <c r="D182" s="226" t="s">
        <v>185</v>
      </c>
      <c r="E182" s="227" t="s">
        <v>349</v>
      </c>
      <c r="F182" s="228" t="s">
        <v>350</v>
      </c>
      <c r="G182" s="229" t="s">
        <v>126</v>
      </c>
      <c r="H182" s="230">
        <v>457.763</v>
      </c>
      <c r="I182" s="231"/>
      <c r="J182" s="232">
        <f>ROUND(I182*H182,2)</f>
        <v>0</v>
      </c>
      <c r="K182" s="228" t="s">
        <v>1</v>
      </c>
      <c r="L182" s="43"/>
      <c r="M182" s="233" t="s">
        <v>1</v>
      </c>
      <c r="N182" s="234" t="s">
        <v>41</v>
      </c>
      <c r="O182" s="90"/>
      <c r="P182" s="235">
        <f>O182*H182</f>
        <v>0</v>
      </c>
      <c r="Q182" s="235">
        <v>0</v>
      </c>
      <c r="R182" s="235">
        <f>Q182*H182</f>
        <v>0</v>
      </c>
      <c r="S182" s="235">
        <v>0</v>
      </c>
      <c r="T182" s="236">
        <f>S182*H182</f>
        <v>0</v>
      </c>
      <c r="U182" s="37"/>
      <c r="V182" s="37"/>
      <c r="W182" s="37"/>
      <c r="X182" s="37"/>
      <c r="Y182" s="37"/>
      <c r="Z182" s="37"/>
      <c r="AA182" s="37"/>
      <c r="AB182" s="37"/>
      <c r="AC182" s="37"/>
      <c r="AD182" s="37"/>
      <c r="AE182" s="37"/>
      <c r="AR182" s="237" t="s">
        <v>189</v>
      </c>
      <c r="AT182" s="237" t="s">
        <v>185</v>
      </c>
      <c r="AU182" s="237" t="s">
        <v>86</v>
      </c>
      <c r="AY182" s="16" t="s">
        <v>183</v>
      </c>
      <c r="BE182" s="238">
        <f>IF(N182="základní",J182,0)</f>
        <v>0</v>
      </c>
      <c r="BF182" s="238">
        <f>IF(N182="snížená",J182,0)</f>
        <v>0</v>
      </c>
      <c r="BG182" s="238">
        <f>IF(N182="zákl. přenesená",J182,0)</f>
        <v>0</v>
      </c>
      <c r="BH182" s="238">
        <f>IF(N182="sníž. přenesená",J182,0)</f>
        <v>0</v>
      </c>
      <c r="BI182" s="238">
        <f>IF(N182="nulová",J182,0)</f>
        <v>0</v>
      </c>
      <c r="BJ182" s="16" t="s">
        <v>84</v>
      </c>
      <c r="BK182" s="238">
        <f>ROUND(I182*H182,2)</f>
        <v>0</v>
      </c>
      <c r="BL182" s="16" t="s">
        <v>189</v>
      </c>
      <c r="BM182" s="237" t="s">
        <v>525</v>
      </c>
    </row>
    <row r="183" spans="1:47" s="2" customFormat="1" ht="12">
      <c r="A183" s="37"/>
      <c r="B183" s="38"/>
      <c r="C183" s="39"/>
      <c r="D183" s="239" t="s">
        <v>191</v>
      </c>
      <c r="E183" s="39"/>
      <c r="F183" s="240" t="s">
        <v>350</v>
      </c>
      <c r="G183" s="39"/>
      <c r="H183" s="39"/>
      <c r="I183" s="241"/>
      <c r="J183" s="39"/>
      <c r="K183" s="39"/>
      <c r="L183" s="43"/>
      <c r="M183" s="242"/>
      <c r="N183" s="243"/>
      <c r="O183" s="90"/>
      <c r="P183" s="90"/>
      <c r="Q183" s="90"/>
      <c r="R183" s="90"/>
      <c r="S183" s="90"/>
      <c r="T183" s="91"/>
      <c r="U183" s="37"/>
      <c r="V183" s="37"/>
      <c r="W183" s="37"/>
      <c r="X183" s="37"/>
      <c r="Y183" s="37"/>
      <c r="Z183" s="37"/>
      <c r="AA183" s="37"/>
      <c r="AB183" s="37"/>
      <c r="AC183" s="37"/>
      <c r="AD183" s="37"/>
      <c r="AE183" s="37"/>
      <c r="AT183" s="16" t="s">
        <v>191</v>
      </c>
      <c r="AU183" s="16" t="s">
        <v>86</v>
      </c>
    </row>
    <row r="184" spans="1:51" s="13" customFormat="1" ht="12">
      <c r="A184" s="13"/>
      <c r="B184" s="247"/>
      <c r="C184" s="248"/>
      <c r="D184" s="239" t="s">
        <v>197</v>
      </c>
      <c r="E184" s="249" t="s">
        <v>1</v>
      </c>
      <c r="F184" s="250" t="s">
        <v>526</v>
      </c>
      <c r="G184" s="248"/>
      <c r="H184" s="251">
        <v>457.763</v>
      </c>
      <c r="I184" s="252"/>
      <c r="J184" s="248"/>
      <c r="K184" s="248"/>
      <c r="L184" s="253"/>
      <c r="M184" s="254"/>
      <c r="N184" s="255"/>
      <c r="O184" s="255"/>
      <c r="P184" s="255"/>
      <c r="Q184" s="255"/>
      <c r="R184" s="255"/>
      <c r="S184" s="255"/>
      <c r="T184" s="256"/>
      <c r="U184" s="13"/>
      <c r="V184" s="13"/>
      <c r="W184" s="13"/>
      <c r="X184" s="13"/>
      <c r="Y184" s="13"/>
      <c r="Z184" s="13"/>
      <c r="AA184" s="13"/>
      <c r="AB184" s="13"/>
      <c r="AC184" s="13"/>
      <c r="AD184" s="13"/>
      <c r="AE184" s="13"/>
      <c r="AT184" s="257" t="s">
        <v>197</v>
      </c>
      <c r="AU184" s="257" t="s">
        <v>86</v>
      </c>
      <c r="AV184" s="13" t="s">
        <v>86</v>
      </c>
      <c r="AW184" s="13" t="s">
        <v>32</v>
      </c>
      <c r="AX184" s="13" t="s">
        <v>84</v>
      </c>
      <c r="AY184" s="257" t="s">
        <v>183</v>
      </c>
    </row>
    <row r="185" spans="1:63" s="12" customFormat="1" ht="22.8" customHeight="1">
      <c r="A185" s="12"/>
      <c r="B185" s="210"/>
      <c r="C185" s="211"/>
      <c r="D185" s="212" t="s">
        <v>75</v>
      </c>
      <c r="E185" s="224" t="s">
        <v>397</v>
      </c>
      <c r="F185" s="224" t="s">
        <v>398</v>
      </c>
      <c r="G185" s="211"/>
      <c r="H185" s="211"/>
      <c r="I185" s="214"/>
      <c r="J185" s="225">
        <f>BK185</f>
        <v>0</v>
      </c>
      <c r="K185" s="211"/>
      <c r="L185" s="216"/>
      <c r="M185" s="217"/>
      <c r="N185" s="218"/>
      <c r="O185" s="218"/>
      <c r="P185" s="219">
        <f>SUM(P186:P189)</f>
        <v>0</v>
      </c>
      <c r="Q185" s="218"/>
      <c r="R185" s="219">
        <f>SUM(R186:R189)</f>
        <v>0</v>
      </c>
      <c r="S185" s="218"/>
      <c r="T185" s="220">
        <f>SUM(T186:T189)</f>
        <v>0</v>
      </c>
      <c r="U185" s="12"/>
      <c r="V185" s="12"/>
      <c r="W185" s="12"/>
      <c r="X185" s="12"/>
      <c r="Y185" s="12"/>
      <c r="Z185" s="12"/>
      <c r="AA185" s="12"/>
      <c r="AB185" s="12"/>
      <c r="AC185" s="12"/>
      <c r="AD185" s="12"/>
      <c r="AE185" s="12"/>
      <c r="AR185" s="221" t="s">
        <v>84</v>
      </c>
      <c r="AT185" s="222" t="s">
        <v>75</v>
      </c>
      <c r="AU185" s="222" t="s">
        <v>84</v>
      </c>
      <c r="AY185" s="221" t="s">
        <v>183</v>
      </c>
      <c r="BK185" s="223">
        <f>SUM(BK186:BK189)</f>
        <v>0</v>
      </c>
    </row>
    <row r="186" spans="1:65" s="2" customFormat="1" ht="16.5" customHeight="1">
      <c r="A186" s="37"/>
      <c r="B186" s="38"/>
      <c r="C186" s="226" t="s">
        <v>296</v>
      </c>
      <c r="D186" s="226" t="s">
        <v>185</v>
      </c>
      <c r="E186" s="227" t="s">
        <v>400</v>
      </c>
      <c r="F186" s="228" t="s">
        <v>401</v>
      </c>
      <c r="G186" s="229" t="s">
        <v>402</v>
      </c>
      <c r="H186" s="230">
        <v>0.01</v>
      </c>
      <c r="I186" s="231"/>
      <c r="J186" s="232">
        <f>ROUND(I186*H186,2)</f>
        <v>0</v>
      </c>
      <c r="K186" s="228" t="s">
        <v>489</v>
      </c>
      <c r="L186" s="43"/>
      <c r="M186" s="233" t="s">
        <v>1</v>
      </c>
      <c r="N186" s="234" t="s">
        <v>41</v>
      </c>
      <c r="O186" s="90"/>
      <c r="P186" s="235">
        <f>O186*H186</f>
        <v>0</v>
      </c>
      <c r="Q186" s="235">
        <v>0</v>
      </c>
      <c r="R186" s="235">
        <f>Q186*H186</f>
        <v>0</v>
      </c>
      <c r="S186" s="235">
        <v>0</v>
      </c>
      <c r="T186" s="236">
        <f>S186*H186</f>
        <v>0</v>
      </c>
      <c r="U186" s="37"/>
      <c r="V186" s="37"/>
      <c r="W186" s="37"/>
      <c r="X186" s="37"/>
      <c r="Y186" s="37"/>
      <c r="Z186" s="37"/>
      <c r="AA186" s="37"/>
      <c r="AB186" s="37"/>
      <c r="AC186" s="37"/>
      <c r="AD186" s="37"/>
      <c r="AE186" s="37"/>
      <c r="AR186" s="237" t="s">
        <v>189</v>
      </c>
      <c r="AT186" s="237" t="s">
        <v>185</v>
      </c>
      <c r="AU186" s="237" t="s">
        <v>86</v>
      </c>
      <c r="AY186" s="16" t="s">
        <v>183</v>
      </c>
      <c r="BE186" s="238">
        <f>IF(N186="základní",J186,0)</f>
        <v>0</v>
      </c>
      <c r="BF186" s="238">
        <f>IF(N186="snížená",J186,0)</f>
        <v>0</v>
      </c>
      <c r="BG186" s="238">
        <f>IF(N186="zákl. přenesená",J186,0)</f>
        <v>0</v>
      </c>
      <c r="BH186" s="238">
        <f>IF(N186="sníž. přenesená",J186,0)</f>
        <v>0</v>
      </c>
      <c r="BI186" s="238">
        <f>IF(N186="nulová",J186,0)</f>
        <v>0</v>
      </c>
      <c r="BJ186" s="16" t="s">
        <v>84</v>
      </c>
      <c r="BK186" s="238">
        <f>ROUND(I186*H186,2)</f>
        <v>0</v>
      </c>
      <c r="BL186" s="16" t="s">
        <v>189</v>
      </c>
      <c r="BM186" s="237" t="s">
        <v>527</v>
      </c>
    </row>
    <row r="187" spans="1:47" s="2" customFormat="1" ht="12">
      <c r="A187" s="37"/>
      <c r="B187" s="38"/>
      <c r="C187" s="39"/>
      <c r="D187" s="239" t="s">
        <v>191</v>
      </c>
      <c r="E187" s="39"/>
      <c r="F187" s="240" t="s">
        <v>528</v>
      </c>
      <c r="G187" s="39"/>
      <c r="H187" s="39"/>
      <c r="I187" s="241"/>
      <c r="J187" s="39"/>
      <c r="K187" s="39"/>
      <c r="L187" s="43"/>
      <c r="M187" s="242"/>
      <c r="N187" s="243"/>
      <c r="O187" s="90"/>
      <c r="P187" s="90"/>
      <c r="Q187" s="90"/>
      <c r="R187" s="90"/>
      <c r="S187" s="90"/>
      <c r="T187" s="91"/>
      <c r="U187" s="37"/>
      <c r="V187" s="37"/>
      <c r="W187" s="37"/>
      <c r="X187" s="37"/>
      <c r="Y187" s="37"/>
      <c r="Z187" s="37"/>
      <c r="AA187" s="37"/>
      <c r="AB187" s="37"/>
      <c r="AC187" s="37"/>
      <c r="AD187" s="37"/>
      <c r="AE187" s="37"/>
      <c r="AT187" s="16" t="s">
        <v>191</v>
      </c>
      <c r="AU187" s="16" t="s">
        <v>86</v>
      </c>
    </row>
    <row r="188" spans="1:47" s="2" customFormat="1" ht="12">
      <c r="A188" s="37"/>
      <c r="B188" s="38"/>
      <c r="C188" s="39"/>
      <c r="D188" s="244" t="s">
        <v>193</v>
      </c>
      <c r="E188" s="39"/>
      <c r="F188" s="245" t="s">
        <v>529</v>
      </c>
      <c r="G188" s="39"/>
      <c r="H188" s="39"/>
      <c r="I188" s="241"/>
      <c r="J188" s="39"/>
      <c r="K188" s="39"/>
      <c r="L188" s="43"/>
      <c r="M188" s="242"/>
      <c r="N188" s="243"/>
      <c r="O188" s="90"/>
      <c r="P188" s="90"/>
      <c r="Q188" s="90"/>
      <c r="R188" s="90"/>
      <c r="S188" s="90"/>
      <c r="T188" s="91"/>
      <c r="U188" s="37"/>
      <c r="V188" s="37"/>
      <c r="W188" s="37"/>
      <c r="X188" s="37"/>
      <c r="Y188" s="37"/>
      <c r="Z188" s="37"/>
      <c r="AA188" s="37"/>
      <c r="AB188" s="37"/>
      <c r="AC188" s="37"/>
      <c r="AD188" s="37"/>
      <c r="AE188" s="37"/>
      <c r="AT188" s="16" t="s">
        <v>193</v>
      </c>
      <c r="AU188" s="16" t="s">
        <v>86</v>
      </c>
    </row>
    <row r="189" spans="1:47" s="2" customFormat="1" ht="12">
      <c r="A189" s="37"/>
      <c r="B189" s="38"/>
      <c r="C189" s="39"/>
      <c r="D189" s="239" t="s">
        <v>195</v>
      </c>
      <c r="E189" s="39"/>
      <c r="F189" s="246" t="s">
        <v>406</v>
      </c>
      <c r="G189" s="39"/>
      <c r="H189" s="39"/>
      <c r="I189" s="241"/>
      <c r="J189" s="39"/>
      <c r="K189" s="39"/>
      <c r="L189" s="43"/>
      <c r="M189" s="279"/>
      <c r="N189" s="280"/>
      <c r="O189" s="281"/>
      <c r="P189" s="281"/>
      <c r="Q189" s="281"/>
      <c r="R189" s="281"/>
      <c r="S189" s="281"/>
      <c r="T189" s="282"/>
      <c r="U189" s="37"/>
      <c r="V189" s="37"/>
      <c r="W189" s="37"/>
      <c r="X189" s="37"/>
      <c r="Y189" s="37"/>
      <c r="Z189" s="37"/>
      <c r="AA189" s="37"/>
      <c r="AB189" s="37"/>
      <c r="AC189" s="37"/>
      <c r="AD189" s="37"/>
      <c r="AE189" s="37"/>
      <c r="AT189" s="16" t="s">
        <v>195</v>
      </c>
      <c r="AU189" s="16" t="s">
        <v>86</v>
      </c>
    </row>
    <row r="190" spans="1:31" s="2" customFormat="1" ht="6.95" customHeight="1">
      <c r="A190" s="37"/>
      <c r="B190" s="65"/>
      <c r="C190" s="66"/>
      <c r="D190" s="66"/>
      <c r="E190" s="66"/>
      <c r="F190" s="66"/>
      <c r="G190" s="66"/>
      <c r="H190" s="66"/>
      <c r="I190" s="66"/>
      <c r="J190" s="66"/>
      <c r="K190" s="66"/>
      <c r="L190" s="43"/>
      <c r="M190" s="37"/>
      <c r="O190" s="37"/>
      <c r="P190" s="37"/>
      <c r="Q190" s="37"/>
      <c r="R190" s="37"/>
      <c r="S190" s="37"/>
      <c r="T190" s="37"/>
      <c r="U190" s="37"/>
      <c r="V190" s="37"/>
      <c r="W190" s="37"/>
      <c r="X190" s="37"/>
      <c r="Y190" s="37"/>
      <c r="Z190" s="37"/>
      <c r="AA190" s="37"/>
      <c r="AB190" s="37"/>
      <c r="AC190" s="37"/>
      <c r="AD190" s="37"/>
      <c r="AE190" s="37"/>
    </row>
  </sheetData>
  <sheetProtection password="CDA2" sheet="1" objects="1" scenarios="1" formatColumns="0" formatRows="0" autoFilter="0"/>
  <autoFilter ref="C118:K189"/>
  <mergeCells count="9">
    <mergeCell ref="E7:H7"/>
    <mergeCell ref="E9:H9"/>
    <mergeCell ref="E18:H18"/>
    <mergeCell ref="E27:H27"/>
    <mergeCell ref="E85:H85"/>
    <mergeCell ref="E87:H87"/>
    <mergeCell ref="E109:H109"/>
    <mergeCell ref="E111:H111"/>
    <mergeCell ref="L2:V2"/>
  </mergeCells>
  <hyperlinks>
    <hyperlink ref="F124" r:id="rId1" display="https://podminky.urs.cz/item/CS_URS_2021_01/121151127"/>
    <hyperlink ref="F130" r:id="rId2" display="https://podminky.urs.cz/item/CS_URS_2021_01/131251107"/>
    <hyperlink ref="F137" r:id="rId3" display="https://podminky.urs.cz/item/CS_URS_2021_01/162251102"/>
    <hyperlink ref="F142" r:id="rId4" display="https://podminky.urs.cz/item/CS_URS_2021_01/162306111"/>
    <hyperlink ref="F148" r:id="rId5" display="https://podminky.urs.cz/item/CS_URS_2021_01/181006111"/>
    <hyperlink ref="F152" r:id="rId6" display="https://podminky.urs.cz/item/CS_URS_2021_01/181451121"/>
    <hyperlink ref="F161" r:id="rId7" display="https://podminky.urs.cz/item/CS_URS_2021_01/181951111"/>
    <hyperlink ref="F166" r:id="rId8" display="https://podminky.urs.cz/item/CS_URS_2021_01/182112121"/>
    <hyperlink ref="F171" r:id="rId9" display="https://podminky.urs.cz/item/CS_URS_2021_01/183551223"/>
    <hyperlink ref="F188" r:id="rId10" display="https://podminky.urs.cz/item/CS_URS_2021_01/998331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
</worksheet>
</file>

<file path=xl/worksheets/sheet7.xml><?xml version="1.0" encoding="utf-8"?>
<worksheet xmlns="http://schemas.openxmlformats.org/spreadsheetml/2006/main" xmlns:r="http://schemas.openxmlformats.org/officeDocument/2006/relationships">
  <sheetPr>
    <pageSetUpPr fitToPage="1"/>
  </sheetPr>
  <dimension ref="A2:BM2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6" t="s">
        <v>101</v>
      </c>
      <c r="AZ2" s="145" t="s">
        <v>135</v>
      </c>
      <c r="BA2" s="145" t="s">
        <v>530</v>
      </c>
      <c r="BB2" s="145" t="s">
        <v>137</v>
      </c>
      <c r="BC2" s="145" t="s">
        <v>531</v>
      </c>
      <c r="BD2" s="145" t="s">
        <v>86</v>
      </c>
    </row>
    <row r="3" spans="2:56" s="1" customFormat="1" ht="6.95" customHeight="1">
      <c r="B3" s="146"/>
      <c r="C3" s="147"/>
      <c r="D3" s="147"/>
      <c r="E3" s="147"/>
      <c r="F3" s="147"/>
      <c r="G3" s="147"/>
      <c r="H3" s="147"/>
      <c r="I3" s="147"/>
      <c r="J3" s="147"/>
      <c r="K3" s="147"/>
      <c r="L3" s="19"/>
      <c r="AT3" s="16" t="s">
        <v>86</v>
      </c>
      <c r="AZ3" s="145" t="s">
        <v>142</v>
      </c>
      <c r="BA3" s="145" t="s">
        <v>143</v>
      </c>
      <c r="BB3" s="145" t="s">
        <v>137</v>
      </c>
      <c r="BC3" s="145" t="s">
        <v>532</v>
      </c>
      <c r="BD3" s="145" t="s">
        <v>86</v>
      </c>
    </row>
    <row r="4" spans="2:56" s="1" customFormat="1" ht="24.95" customHeight="1">
      <c r="B4" s="19"/>
      <c r="D4" s="148" t="s">
        <v>131</v>
      </c>
      <c r="L4" s="19"/>
      <c r="M4" s="149" t="s">
        <v>10</v>
      </c>
      <c r="AT4" s="16" t="s">
        <v>4</v>
      </c>
      <c r="AZ4" s="145" t="s">
        <v>533</v>
      </c>
      <c r="BA4" s="145" t="s">
        <v>534</v>
      </c>
      <c r="BB4" s="145" t="s">
        <v>137</v>
      </c>
      <c r="BC4" s="145" t="s">
        <v>535</v>
      </c>
      <c r="BD4" s="145" t="s">
        <v>86</v>
      </c>
    </row>
    <row r="5" spans="2:56" s="1" customFormat="1" ht="6.95" customHeight="1">
      <c r="B5" s="19"/>
      <c r="L5" s="19"/>
      <c r="AZ5" s="145" t="s">
        <v>536</v>
      </c>
      <c r="BA5" s="145" t="s">
        <v>537</v>
      </c>
      <c r="BB5" s="145" t="s">
        <v>307</v>
      </c>
      <c r="BC5" s="145" t="s">
        <v>538</v>
      </c>
      <c r="BD5" s="145" t="s">
        <v>86</v>
      </c>
    </row>
    <row r="6" spans="2:12" s="1" customFormat="1" ht="12" customHeight="1">
      <c r="B6" s="19"/>
      <c r="D6" s="150" t="s">
        <v>16</v>
      </c>
      <c r="L6" s="19"/>
    </row>
    <row r="7" spans="2:12" s="1" customFormat="1" ht="16.5" customHeight="1">
      <c r="B7" s="19"/>
      <c r="E7" s="151" t="str">
        <f>'Rekapitulace stavby'!K6</f>
        <v>Biocentrum Na Dvorských v k.ú. Vrbátky</v>
      </c>
      <c r="F7" s="150"/>
      <c r="G7" s="150"/>
      <c r="H7" s="150"/>
      <c r="L7" s="19"/>
    </row>
    <row r="8" spans="1:31" s="2" customFormat="1" ht="12" customHeight="1">
      <c r="A8" s="37"/>
      <c r="B8" s="43"/>
      <c r="C8" s="37"/>
      <c r="D8" s="150" t="s">
        <v>145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52" t="s">
        <v>539</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50" t="s">
        <v>18</v>
      </c>
      <c r="E11" s="37"/>
      <c r="F11" s="140" t="s">
        <v>1</v>
      </c>
      <c r="G11" s="37"/>
      <c r="H11" s="37"/>
      <c r="I11" s="150" t="s">
        <v>19</v>
      </c>
      <c r="J11" s="140" t="s">
        <v>1</v>
      </c>
      <c r="K11" s="37"/>
      <c r="L11" s="62"/>
      <c r="S11" s="37"/>
      <c r="T11" s="37"/>
      <c r="U11" s="37"/>
      <c r="V11" s="37"/>
      <c r="W11" s="37"/>
      <c r="X11" s="37"/>
      <c r="Y11" s="37"/>
      <c r="Z11" s="37"/>
      <c r="AA11" s="37"/>
      <c r="AB11" s="37"/>
      <c r="AC11" s="37"/>
      <c r="AD11" s="37"/>
      <c r="AE11" s="37"/>
    </row>
    <row r="12" spans="1:31" s="2" customFormat="1" ht="12" customHeight="1">
      <c r="A12" s="37"/>
      <c r="B12" s="43"/>
      <c r="C12" s="37"/>
      <c r="D12" s="150" t="s">
        <v>20</v>
      </c>
      <c r="E12" s="37"/>
      <c r="F12" s="140" t="s">
        <v>21</v>
      </c>
      <c r="G12" s="37"/>
      <c r="H12" s="37"/>
      <c r="I12" s="150" t="s">
        <v>22</v>
      </c>
      <c r="J12" s="153" t="str">
        <f>'Rekapitulace stavby'!AN8</f>
        <v>12. 1. 2021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50" t="s">
        <v>24</v>
      </c>
      <c r="E14" s="37"/>
      <c r="F14" s="37"/>
      <c r="G14" s="37"/>
      <c r="H14" s="37"/>
      <c r="I14" s="150" t="s">
        <v>25</v>
      </c>
      <c r="J14" s="140"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0" t="s">
        <v>26</v>
      </c>
      <c r="F15" s="37"/>
      <c r="G15" s="37"/>
      <c r="H15" s="37"/>
      <c r="I15" s="150" t="s">
        <v>27</v>
      </c>
      <c r="J15" s="140"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50" t="s">
        <v>28</v>
      </c>
      <c r="E17" s="37"/>
      <c r="F17" s="37"/>
      <c r="G17" s="37"/>
      <c r="H17" s="37"/>
      <c r="I17" s="150"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0"/>
      <c r="G18" s="140"/>
      <c r="H18" s="140"/>
      <c r="I18" s="150"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50" t="s">
        <v>30</v>
      </c>
      <c r="E20" s="37"/>
      <c r="F20" s="37"/>
      <c r="G20" s="37"/>
      <c r="H20" s="37"/>
      <c r="I20" s="150" t="s">
        <v>25</v>
      </c>
      <c r="J20" s="140"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0" t="str">
        <f>IF('Rekapitulace stavby'!E17="","",'Rekapitulace stavby'!E17)</f>
        <v xml:space="preserve"> </v>
      </c>
      <c r="F21" s="37"/>
      <c r="G21" s="37"/>
      <c r="H21" s="37"/>
      <c r="I21" s="150" t="s">
        <v>27</v>
      </c>
      <c r="J21" s="140"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50" t="s">
        <v>33</v>
      </c>
      <c r="E23" s="37"/>
      <c r="F23" s="37"/>
      <c r="G23" s="37"/>
      <c r="H23" s="37"/>
      <c r="I23" s="150" t="s">
        <v>25</v>
      </c>
      <c r="J23" s="140" t="s">
        <v>1</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0" t="s">
        <v>34</v>
      </c>
      <c r="F24" s="37"/>
      <c r="G24" s="37"/>
      <c r="H24" s="37"/>
      <c r="I24" s="150" t="s">
        <v>27</v>
      </c>
      <c r="J24" s="140" t="s">
        <v>1</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50" t="s">
        <v>35</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54"/>
      <c r="B27" s="155"/>
      <c r="C27" s="154"/>
      <c r="D27" s="154"/>
      <c r="E27" s="156" t="s">
        <v>1</v>
      </c>
      <c r="F27" s="156"/>
      <c r="G27" s="156"/>
      <c r="H27" s="156"/>
      <c r="I27" s="154"/>
      <c r="J27" s="154"/>
      <c r="K27" s="154"/>
      <c r="L27" s="157"/>
      <c r="S27" s="154"/>
      <c r="T27" s="154"/>
      <c r="U27" s="154"/>
      <c r="V27" s="154"/>
      <c r="W27" s="154"/>
      <c r="X27" s="154"/>
      <c r="Y27" s="154"/>
      <c r="Z27" s="154"/>
      <c r="AA27" s="154"/>
      <c r="AB27" s="154"/>
      <c r="AC27" s="154"/>
      <c r="AD27" s="154"/>
      <c r="AE27" s="15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58"/>
      <c r="E29" s="158"/>
      <c r="F29" s="158"/>
      <c r="G29" s="158"/>
      <c r="H29" s="158"/>
      <c r="I29" s="158"/>
      <c r="J29" s="158"/>
      <c r="K29" s="158"/>
      <c r="L29" s="62"/>
      <c r="S29" s="37"/>
      <c r="T29" s="37"/>
      <c r="U29" s="37"/>
      <c r="V29" s="37"/>
      <c r="W29" s="37"/>
      <c r="X29" s="37"/>
      <c r="Y29" s="37"/>
      <c r="Z29" s="37"/>
      <c r="AA29" s="37"/>
      <c r="AB29" s="37"/>
      <c r="AC29" s="37"/>
      <c r="AD29" s="37"/>
      <c r="AE29" s="37"/>
    </row>
    <row r="30" spans="1:31" s="2" customFormat="1" ht="25.4" customHeight="1">
      <c r="A30" s="37"/>
      <c r="B30" s="43"/>
      <c r="C30" s="37"/>
      <c r="D30" s="159" t="s">
        <v>36</v>
      </c>
      <c r="E30" s="37"/>
      <c r="F30" s="37"/>
      <c r="G30" s="37"/>
      <c r="H30" s="37"/>
      <c r="I30" s="37"/>
      <c r="J30" s="160">
        <f>ROUND(J119,2)</f>
        <v>0</v>
      </c>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61" t="s">
        <v>38</v>
      </c>
      <c r="G32" s="37"/>
      <c r="H32" s="37"/>
      <c r="I32" s="161" t="s">
        <v>37</v>
      </c>
      <c r="J32" s="161" t="s">
        <v>39</v>
      </c>
      <c r="K32" s="37"/>
      <c r="L32" s="62"/>
      <c r="S32" s="37"/>
      <c r="T32" s="37"/>
      <c r="U32" s="37"/>
      <c r="V32" s="37"/>
      <c r="W32" s="37"/>
      <c r="X32" s="37"/>
      <c r="Y32" s="37"/>
      <c r="Z32" s="37"/>
      <c r="AA32" s="37"/>
      <c r="AB32" s="37"/>
      <c r="AC32" s="37"/>
      <c r="AD32" s="37"/>
      <c r="AE32" s="37"/>
    </row>
    <row r="33" spans="1:31" s="2" customFormat="1" ht="14.4" customHeight="1">
      <c r="A33" s="37"/>
      <c r="B33" s="43"/>
      <c r="C33" s="37"/>
      <c r="D33" s="162" t="s">
        <v>40</v>
      </c>
      <c r="E33" s="150" t="s">
        <v>41</v>
      </c>
      <c r="F33" s="163">
        <f>ROUND((SUM(BE119:BE199)),2)</f>
        <v>0</v>
      </c>
      <c r="G33" s="37"/>
      <c r="H33" s="37"/>
      <c r="I33" s="164">
        <v>0.21</v>
      </c>
      <c r="J33" s="163">
        <f>ROUND(((SUM(BE119:BE199))*I33),2)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50" t="s">
        <v>42</v>
      </c>
      <c r="F34" s="163">
        <f>ROUND((SUM(BF119:BF199)),2)</f>
        <v>0</v>
      </c>
      <c r="G34" s="37"/>
      <c r="H34" s="37"/>
      <c r="I34" s="164">
        <v>0.15</v>
      </c>
      <c r="J34" s="163">
        <f>ROUND(((SUM(BF119:BF199))*I34),2)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50" t="s">
        <v>43</v>
      </c>
      <c r="F35" s="163">
        <f>ROUND((SUM(BG119:BG199)),2)</f>
        <v>0</v>
      </c>
      <c r="G35" s="37"/>
      <c r="H35" s="37"/>
      <c r="I35" s="164">
        <v>0.21</v>
      </c>
      <c r="J35" s="16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50" t="s">
        <v>44</v>
      </c>
      <c r="F36" s="163">
        <f>ROUND((SUM(BH119:BH199)),2)</f>
        <v>0</v>
      </c>
      <c r="G36" s="37"/>
      <c r="H36" s="37"/>
      <c r="I36" s="164">
        <v>0.15</v>
      </c>
      <c r="J36" s="16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45</v>
      </c>
      <c r="F37" s="163">
        <f>ROUND((SUM(BI119:BI199)),2)</f>
        <v>0</v>
      </c>
      <c r="G37" s="37"/>
      <c r="H37" s="37"/>
      <c r="I37" s="164">
        <v>0</v>
      </c>
      <c r="J37" s="16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65"/>
      <c r="D39" s="166" t="s">
        <v>46</v>
      </c>
      <c r="E39" s="167"/>
      <c r="F39" s="167"/>
      <c r="G39" s="168" t="s">
        <v>47</v>
      </c>
      <c r="H39" s="169" t="s">
        <v>48</v>
      </c>
      <c r="I39" s="167"/>
      <c r="J39" s="170">
        <f>SUM(J30:J37)</f>
        <v>0</v>
      </c>
      <c r="K39" s="17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hidden="1">
      <c r="A86" s="37"/>
      <c r="B86" s="38"/>
      <c r="C86" s="31" t="s">
        <v>145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hidden="1">
      <c r="A87" s="37"/>
      <c r="B87" s="38"/>
      <c r="C87" s="39"/>
      <c r="D87" s="39"/>
      <c r="E87" s="75" t="str">
        <f>E9</f>
        <v>19070-10XR-PA-06 - SO 06 Zemní val č. 1</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hidden="1">
      <c r="A89" s="37"/>
      <c r="B89" s="38"/>
      <c r="C89" s="31" t="s">
        <v>20</v>
      </c>
      <c r="D89" s="39"/>
      <c r="E89" s="39"/>
      <c r="F89" s="26" t="str">
        <f>F12</f>
        <v>k.ú. Vrbátky</v>
      </c>
      <c r="G89" s="39"/>
      <c r="H89" s="39"/>
      <c r="I89" s="31" t="s">
        <v>22</v>
      </c>
      <c r="J89" s="78" t="str">
        <f>IF(J12="","",J12)</f>
        <v>12. 1. 2021</v>
      </c>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hidden="1">
      <c r="A91" s="37"/>
      <c r="B91" s="38"/>
      <c r="C91" s="31" t="s">
        <v>24</v>
      </c>
      <c r="D91" s="39"/>
      <c r="E91" s="39"/>
      <c r="F91" s="26" t="str">
        <f>E15</f>
        <v>Obec Vrbátky</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hidden="1">
      <c r="A92" s="37"/>
      <c r="B92" s="38"/>
      <c r="C92" s="31" t="s">
        <v>28</v>
      </c>
      <c r="D92" s="39"/>
      <c r="E92" s="39"/>
      <c r="F92" s="26" t="str">
        <f>IF(E18="","",E18)</f>
        <v>Vyplň údaj</v>
      </c>
      <c r="G92" s="39"/>
      <c r="H92" s="39"/>
      <c r="I92" s="31" t="s">
        <v>33</v>
      </c>
      <c r="J92" s="35" t="str">
        <f>E24</f>
        <v>Ing. Alena Petříková</v>
      </c>
      <c r="K92" s="39"/>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hidden="1">
      <c r="A94" s="37"/>
      <c r="B94" s="38"/>
      <c r="C94" s="184" t="s">
        <v>160</v>
      </c>
      <c r="D94" s="185"/>
      <c r="E94" s="185"/>
      <c r="F94" s="185"/>
      <c r="G94" s="185"/>
      <c r="H94" s="185"/>
      <c r="I94" s="185"/>
      <c r="J94" s="186" t="s">
        <v>161</v>
      </c>
      <c r="K94" s="185"/>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hidden="1">
      <c r="A96" s="37"/>
      <c r="B96" s="38"/>
      <c r="C96" s="187" t="s">
        <v>162</v>
      </c>
      <c r="D96" s="39"/>
      <c r="E96" s="39"/>
      <c r="F96" s="39"/>
      <c r="G96" s="39"/>
      <c r="H96" s="39"/>
      <c r="I96" s="39"/>
      <c r="J96" s="109">
        <f>J119</f>
        <v>0</v>
      </c>
      <c r="K96" s="39"/>
      <c r="L96" s="62"/>
      <c r="S96" s="37"/>
      <c r="T96" s="37"/>
      <c r="U96" s="37"/>
      <c r="V96" s="37"/>
      <c r="W96" s="37"/>
      <c r="X96" s="37"/>
      <c r="Y96" s="37"/>
      <c r="Z96" s="37"/>
      <c r="AA96" s="37"/>
      <c r="AB96" s="37"/>
      <c r="AC96" s="37"/>
      <c r="AD96" s="37"/>
      <c r="AE96" s="37"/>
      <c r="AU96" s="16" t="s">
        <v>163</v>
      </c>
    </row>
    <row r="97" spans="1:31" s="9" customFormat="1" ht="24.95" customHeight="1" hidden="1">
      <c r="A97" s="9"/>
      <c r="B97" s="188"/>
      <c r="C97" s="189"/>
      <c r="D97" s="190" t="s">
        <v>164</v>
      </c>
      <c r="E97" s="191"/>
      <c r="F97" s="191"/>
      <c r="G97" s="191"/>
      <c r="H97" s="191"/>
      <c r="I97" s="191"/>
      <c r="J97" s="192">
        <f>J120</f>
        <v>0</v>
      </c>
      <c r="K97" s="189"/>
      <c r="L97" s="193"/>
      <c r="S97" s="9"/>
      <c r="T97" s="9"/>
      <c r="U97" s="9"/>
      <c r="V97" s="9"/>
      <c r="W97" s="9"/>
      <c r="X97" s="9"/>
      <c r="Y97" s="9"/>
      <c r="Z97" s="9"/>
      <c r="AA97" s="9"/>
      <c r="AB97" s="9"/>
      <c r="AC97" s="9"/>
      <c r="AD97" s="9"/>
      <c r="AE97" s="9"/>
    </row>
    <row r="98" spans="1:31" s="10" customFormat="1" ht="19.9" customHeight="1" hidden="1">
      <c r="A98" s="10"/>
      <c r="B98" s="194"/>
      <c r="C98" s="132"/>
      <c r="D98" s="195" t="s">
        <v>165</v>
      </c>
      <c r="E98" s="196"/>
      <c r="F98" s="196"/>
      <c r="G98" s="196"/>
      <c r="H98" s="196"/>
      <c r="I98" s="196"/>
      <c r="J98" s="197">
        <f>J121</f>
        <v>0</v>
      </c>
      <c r="K98" s="132"/>
      <c r="L98" s="198"/>
      <c r="S98" s="10"/>
      <c r="T98" s="10"/>
      <c r="U98" s="10"/>
      <c r="V98" s="10"/>
      <c r="W98" s="10"/>
      <c r="X98" s="10"/>
      <c r="Y98" s="10"/>
      <c r="Z98" s="10"/>
      <c r="AA98" s="10"/>
      <c r="AB98" s="10"/>
      <c r="AC98" s="10"/>
      <c r="AD98" s="10"/>
      <c r="AE98" s="10"/>
    </row>
    <row r="99" spans="1:31" s="10" customFormat="1" ht="19.9" customHeight="1" hidden="1">
      <c r="A99" s="10"/>
      <c r="B99" s="194"/>
      <c r="C99" s="132"/>
      <c r="D99" s="195" t="s">
        <v>167</v>
      </c>
      <c r="E99" s="196"/>
      <c r="F99" s="196"/>
      <c r="G99" s="196"/>
      <c r="H99" s="196"/>
      <c r="I99" s="196"/>
      <c r="J99" s="197">
        <f>J195</f>
        <v>0</v>
      </c>
      <c r="K99" s="132"/>
      <c r="L99" s="198"/>
      <c r="S99" s="10"/>
      <c r="T99" s="10"/>
      <c r="U99" s="10"/>
      <c r="V99" s="10"/>
      <c r="W99" s="10"/>
      <c r="X99" s="10"/>
      <c r="Y99" s="10"/>
      <c r="Z99" s="10"/>
      <c r="AA99" s="10"/>
      <c r="AB99" s="10"/>
      <c r="AC99" s="10"/>
      <c r="AD99" s="10"/>
      <c r="AE99" s="10"/>
    </row>
    <row r="100" spans="1:31" s="2" customFormat="1" ht="21.8" customHeight="1" hidden="1">
      <c r="A100" s="37"/>
      <c r="B100" s="38"/>
      <c r="C100" s="39"/>
      <c r="D100" s="39"/>
      <c r="E100" s="39"/>
      <c r="F100" s="39"/>
      <c r="G100" s="39"/>
      <c r="H100" s="39"/>
      <c r="I100" s="39"/>
      <c r="J100" s="39"/>
      <c r="K100" s="39"/>
      <c r="L100" s="62"/>
      <c r="S100" s="37"/>
      <c r="T100" s="37"/>
      <c r="U100" s="37"/>
      <c r="V100" s="37"/>
      <c r="W100" s="37"/>
      <c r="X100" s="37"/>
      <c r="Y100" s="37"/>
      <c r="Z100" s="37"/>
      <c r="AA100" s="37"/>
      <c r="AB100" s="37"/>
      <c r="AC100" s="37"/>
      <c r="AD100" s="37"/>
      <c r="AE100" s="37"/>
    </row>
    <row r="101" spans="1:31" s="2" customFormat="1" ht="6.95" customHeight="1" hidden="1">
      <c r="A101" s="37"/>
      <c r="B101" s="65"/>
      <c r="C101" s="66"/>
      <c r="D101" s="66"/>
      <c r="E101" s="66"/>
      <c r="F101" s="66"/>
      <c r="G101" s="66"/>
      <c r="H101" s="66"/>
      <c r="I101" s="66"/>
      <c r="J101" s="66"/>
      <c r="K101" s="66"/>
      <c r="L101" s="62"/>
      <c r="S101" s="37"/>
      <c r="T101" s="37"/>
      <c r="U101" s="37"/>
      <c r="V101" s="37"/>
      <c r="W101" s="37"/>
      <c r="X101" s="37"/>
      <c r="Y101" s="37"/>
      <c r="Z101" s="37"/>
      <c r="AA101" s="37"/>
      <c r="AB101" s="37"/>
      <c r="AC101" s="37"/>
      <c r="AD101" s="37"/>
      <c r="AE101" s="37"/>
    </row>
    <row r="102" ht="12" hidden="1"/>
    <row r="103" ht="12" hidden="1"/>
    <row r="104" ht="12" hidden="1"/>
    <row r="105" spans="1:31" s="2" customFormat="1" ht="6.95" customHeight="1">
      <c r="A105" s="37"/>
      <c r="B105" s="67"/>
      <c r="C105" s="68"/>
      <c r="D105" s="68"/>
      <c r="E105" s="68"/>
      <c r="F105" s="68"/>
      <c r="G105" s="68"/>
      <c r="H105" s="68"/>
      <c r="I105" s="68"/>
      <c r="J105" s="68"/>
      <c r="K105" s="68"/>
      <c r="L105" s="62"/>
      <c r="S105" s="37"/>
      <c r="T105" s="37"/>
      <c r="U105" s="37"/>
      <c r="V105" s="37"/>
      <c r="W105" s="37"/>
      <c r="X105" s="37"/>
      <c r="Y105" s="37"/>
      <c r="Z105" s="37"/>
      <c r="AA105" s="37"/>
      <c r="AB105" s="37"/>
      <c r="AC105" s="37"/>
      <c r="AD105" s="37"/>
      <c r="AE105" s="37"/>
    </row>
    <row r="106" spans="1:31" s="2" customFormat="1" ht="24.95" customHeight="1">
      <c r="A106" s="37"/>
      <c r="B106" s="38"/>
      <c r="C106" s="22" t="s">
        <v>168</v>
      </c>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6.95" customHeight="1">
      <c r="A107" s="37"/>
      <c r="B107" s="38"/>
      <c r="C107" s="39"/>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12" customHeight="1">
      <c r="A108" s="37"/>
      <c r="B108" s="38"/>
      <c r="C108" s="31" t="s">
        <v>16</v>
      </c>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6.5" customHeight="1">
      <c r="A109" s="37"/>
      <c r="B109" s="38"/>
      <c r="C109" s="39"/>
      <c r="D109" s="39"/>
      <c r="E109" s="183" t="str">
        <f>E7</f>
        <v>Biocentrum Na Dvorských v k.ú. Vrbátky</v>
      </c>
      <c r="F109" s="31"/>
      <c r="G109" s="31"/>
      <c r="H109" s="31"/>
      <c r="I109" s="39"/>
      <c r="J109" s="39"/>
      <c r="K109" s="39"/>
      <c r="L109" s="62"/>
      <c r="S109" s="37"/>
      <c r="T109" s="37"/>
      <c r="U109" s="37"/>
      <c r="V109" s="37"/>
      <c r="W109" s="37"/>
      <c r="X109" s="37"/>
      <c r="Y109" s="37"/>
      <c r="Z109" s="37"/>
      <c r="AA109" s="37"/>
      <c r="AB109" s="37"/>
      <c r="AC109" s="37"/>
      <c r="AD109" s="37"/>
      <c r="AE109" s="37"/>
    </row>
    <row r="110" spans="1:31" s="2" customFormat="1" ht="12" customHeight="1">
      <c r="A110" s="37"/>
      <c r="B110" s="38"/>
      <c r="C110" s="31" t="s">
        <v>145</v>
      </c>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16.5" customHeight="1">
      <c r="A111" s="37"/>
      <c r="B111" s="38"/>
      <c r="C111" s="39"/>
      <c r="D111" s="39"/>
      <c r="E111" s="75" t="str">
        <f>E9</f>
        <v>19070-10XR-PA-06 - SO 06 Zemní val č. 1</v>
      </c>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20</v>
      </c>
      <c r="D113" s="39"/>
      <c r="E113" s="39"/>
      <c r="F113" s="26" t="str">
        <f>F12</f>
        <v>k.ú. Vrbátky</v>
      </c>
      <c r="G113" s="39"/>
      <c r="H113" s="39"/>
      <c r="I113" s="31" t="s">
        <v>22</v>
      </c>
      <c r="J113" s="78" t="str">
        <f>IF(J12="","",J12)</f>
        <v>12. 1. 2021</v>
      </c>
      <c r="K113" s="39"/>
      <c r="L113" s="62"/>
      <c r="S113" s="37"/>
      <c r="T113" s="37"/>
      <c r="U113" s="37"/>
      <c r="V113" s="37"/>
      <c r="W113" s="37"/>
      <c r="X113" s="37"/>
      <c r="Y113" s="37"/>
      <c r="Z113" s="37"/>
      <c r="AA113" s="37"/>
      <c r="AB113" s="37"/>
      <c r="AC113" s="37"/>
      <c r="AD113" s="37"/>
      <c r="AE113" s="37"/>
    </row>
    <row r="114" spans="1:31" s="2" customFormat="1" ht="6.95" customHeight="1">
      <c r="A114" s="37"/>
      <c r="B114" s="38"/>
      <c r="C114" s="39"/>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15.15" customHeight="1">
      <c r="A115" s="37"/>
      <c r="B115" s="38"/>
      <c r="C115" s="31" t="s">
        <v>24</v>
      </c>
      <c r="D115" s="39"/>
      <c r="E115" s="39"/>
      <c r="F115" s="26" t="str">
        <f>E15</f>
        <v>Obec Vrbátky</v>
      </c>
      <c r="G115" s="39"/>
      <c r="H115" s="39"/>
      <c r="I115" s="31" t="s">
        <v>30</v>
      </c>
      <c r="J115" s="35" t="str">
        <f>E21</f>
        <v xml:space="preserve"> </v>
      </c>
      <c r="K115" s="39"/>
      <c r="L115" s="62"/>
      <c r="S115" s="37"/>
      <c r="T115" s="37"/>
      <c r="U115" s="37"/>
      <c r="V115" s="37"/>
      <c r="W115" s="37"/>
      <c r="X115" s="37"/>
      <c r="Y115" s="37"/>
      <c r="Z115" s="37"/>
      <c r="AA115" s="37"/>
      <c r="AB115" s="37"/>
      <c r="AC115" s="37"/>
      <c r="AD115" s="37"/>
      <c r="AE115" s="37"/>
    </row>
    <row r="116" spans="1:31" s="2" customFormat="1" ht="15.15" customHeight="1">
      <c r="A116" s="37"/>
      <c r="B116" s="38"/>
      <c r="C116" s="31" t="s">
        <v>28</v>
      </c>
      <c r="D116" s="39"/>
      <c r="E116" s="39"/>
      <c r="F116" s="26" t="str">
        <f>IF(E18="","",E18)</f>
        <v>Vyplň údaj</v>
      </c>
      <c r="G116" s="39"/>
      <c r="H116" s="39"/>
      <c r="I116" s="31" t="s">
        <v>33</v>
      </c>
      <c r="J116" s="35" t="str">
        <f>E24</f>
        <v>Ing. Alena Petříková</v>
      </c>
      <c r="K116" s="39"/>
      <c r="L116" s="62"/>
      <c r="S116" s="37"/>
      <c r="T116" s="37"/>
      <c r="U116" s="37"/>
      <c r="V116" s="37"/>
      <c r="W116" s="37"/>
      <c r="X116" s="37"/>
      <c r="Y116" s="37"/>
      <c r="Z116" s="37"/>
      <c r="AA116" s="37"/>
      <c r="AB116" s="37"/>
      <c r="AC116" s="37"/>
      <c r="AD116" s="37"/>
      <c r="AE116" s="37"/>
    </row>
    <row r="117" spans="1:31" s="2" customFormat="1" ht="10.3"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11" customFormat="1" ht="29.25" customHeight="1">
      <c r="A118" s="199"/>
      <c r="B118" s="200"/>
      <c r="C118" s="201" t="s">
        <v>169</v>
      </c>
      <c r="D118" s="202" t="s">
        <v>61</v>
      </c>
      <c r="E118" s="202" t="s">
        <v>57</v>
      </c>
      <c r="F118" s="202" t="s">
        <v>58</v>
      </c>
      <c r="G118" s="202" t="s">
        <v>170</v>
      </c>
      <c r="H118" s="202" t="s">
        <v>171</v>
      </c>
      <c r="I118" s="202" t="s">
        <v>172</v>
      </c>
      <c r="J118" s="202" t="s">
        <v>161</v>
      </c>
      <c r="K118" s="203" t="s">
        <v>173</v>
      </c>
      <c r="L118" s="204"/>
      <c r="M118" s="99" t="s">
        <v>1</v>
      </c>
      <c r="N118" s="100" t="s">
        <v>40</v>
      </c>
      <c r="O118" s="100" t="s">
        <v>174</v>
      </c>
      <c r="P118" s="100" t="s">
        <v>175</v>
      </c>
      <c r="Q118" s="100" t="s">
        <v>176</v>
      </c>
      <c r="R118" s="100" t="s">
        <v>177</v>
      </c>
      <c r="S118" s="100" t="s">
        <v>178</v>
      </c>
      <c r="T118" s="101" t="s">
        <v>179</v>
      </c>
      <c r="U118" s="199"/>
      <c r="V118" s="199"/>
      <c r="W118" s="199"/>
      <c r="X118" s="199"/>
      <c r="Y118" s="199"/>
      <c r="Z118" s="199"/>
      <c r="AA118" s="199"/>
      <c r="AB118" s="199"/>
      <c r="AC118" s="199"/>
      <c r="AD118" s="199"/>
      <c r="AE118" s="199"/>
    </row>
    <row r="119" spans="1:63" s="2" customFormat="1" ht="22.8" customHeight="1">
      <c r="A119" s="37"/>
      <c r="B119" s="38"/>
      <c r="C119" s="106" t="s">
        <v>180</v>
      </c>
      <c r="D119" s="39"/>
      <c r="E119" s="39"/>
      <c r="F119" s="39"/>
      <c r="G119" s="39"/>
      <c r="H119" s="39"/>
      <c r="I119" s="39"/>
      <c r="J119" s="205">
        <f>BK119</f>
        <v>0</v>
      </c>
      <c r="K119" s="39"/>
      <c r="L119" s="43"/>
      <c r="M119" s="102"/>
      <c r="N119" s="206"/>
      <c r="O119" s="103"/>
      <c r="P119" s="207">
        <f>P120</f>
        <v>0</v>
      </c>
      <c r="Q119" s="103"/>
      <c r="R119" s="207">
        <f>R120</f>
        <v>0.09548300000000001</v>
      </c>
      <c r="S119" s="103"/>
      <c r="T119" s="208">
        <f>T120</f>
        <v>0</v>
      </c>
      <c r="U119" s="37"/>
      <c r="V119" s="37"/>
      <c r="W119" s="37"/>
      <c r="X119" s="37"/>
      <c r="Y119" s="37"/>
      <c r="Z119" s="37"/>
      <c r="AA119" s="37"/>
      <c r="AB119" s="37"/>
      <c r="AC119" s="37"/>
      <c r="AD119" s="37"/>
      <c r="AE119" s="37"/>
      <c r="AT119" s="16" t="s">
        <v>75</v>
      </c>
      <c r="AU119" s="16" t="s">
        <v>163</v>
      </c>
      <c r="BK119" s="209">
        <f>BK120</f>
        <v>0</v>
      </c>
    </row>
    <row r="120" spans="1:63" s="12" customFormat="1" ht="25.9" customHeight="1">
      <c r="A120" s="12"/>
      <c r="B120" s="210"/>
      <c r="C120" s="211"/>
      <c r="D120" s="212" t="s">
        <v>75</v>
      </c>
      <c r="E120" s="213" t="s">
        <v>181</v>
      </c>
      <c r="F120" s="213" t="s">
        <v>182</v>
      </c>
      <c r="G120" s="211"/>
      <c r="H120" s="211"/>
      <c r="I120" s="214"/>
      <c r="J120" s="215">
        <f>BK120</f>
        <v>0</v>
      </c>
      <c r="K120" s="211"/>
      <c r="L120" s="216"/>
      <c r="M120" s="217"/>
      <c r="N120" s="218"/>
      <c r="O120" s="218"/>
      <c r="P120" s="219">
        <f>P121+P195</f>
        <v>0</v>
      </c>
      <c r="Q120" s="218"/>
      <c r="R120" s="219">
        <f>R121+R195</f>
        <v>0.09548300000000001</v>
      </c>
      <c r="S120" s="218"/>
      <c r="T120" s="220">
        <f>T121+T195</f>
        <v>0</v>
      </c>
      <c r="U120" s="12"/>
      <c r="V120" s="12"/>
      <c r="W120" s="12"/>
      <c r="X120" s="12"/>
      <c r="Y120" s="12"/>
      <c r="Z120" s="12"/>
      <c r="AA120" s="12"/>
      <c r="AB120" s="12"/>
      <c r="AC120" s="12"/>
      <c r="AD120" s="12"/>
      <c r="AE120" s="12"/>
      <c r="AR120" s="221" t="s">
        <v>84</v>
      </c>
      <c r="AT120" s="222" t="s">
        <v>75</v>
      </c>
      <c r="AU120" s="222" t="s">
        <v>76</v>
      </c>
      <c r="AY120" s="221" t="s">
        <v>183</v>
      </c>
      <c r="BK120" s="223">
        <f>BK121+BK195</f>
        <v>0</v>
      </c>
    </row>
    <row r="121" spans="1:63" s="12" customFormat="1" ht="22.8" customHeight="1">
      <c r="A121" s="12"/>
      <c r="B121" s="210"/>
      <c r="C121" s="211"/>
      <c r="D121" s="212" t="s">
        <v>75</v>
      </c>
      <c r="E121" s="224" t="s">
        <v>84</v>
      </c>
      <c r="F121" s="224" t="s">
        <v>184</v>
      </c>
      <c r="G121" s="211"/>
      <c r="H121" s="211"/>
      <c r="I121" s="214"/>
      <c r="J121" s="225">
        <f>BK121</f>
        <v>0</v>
      </c>
      <c r="K121" s="211"/>
      <c r="L121" s="216"/>
      <c r="M121" s="217"/>
      <c r="N121" s="218"/>
      <c r="O121" s="218"/>
      <c r="P121" s="219">
        <f>SUM(P122:P194)</f>
        <v>0</v>
      </c>
      <c r="Q121" s="218"/>
      <c r="R121" s="219">
        <f>SUM(R122:R194)</f>
        <v>0.09548300000000001</v>
      </c>
      <c r="S121" s="218"/>
      <c r="T121" s="220">
        <f>SUM(T122:T194)</f>
        <v>0</v>
      </c>
      <c r="U121" s="12"/>
      <c r="V121" s="12"/>
      <c r="W121" s="12"/>
      <c r="X121" s="12"/>
      <c r="Y121" s="12"/>
      <c r="Z121" s="12"/>
      <c r="AA121" s="12"/>
      <c r="AB121" s="12"/>
      <c r="AC121" s="12"/>
      <c r="AD121" s="12"/>
      <c r="AE121" s="12"/>
      <c r="AR121" s="221" t="s">
        <v>84</v>
      </c>
      <c r="AT121" s="222" t="s">
        <v>75</v>
      </c>
      <c r="AU121" s="222" t="s">
        <v>84</v>
      </c>
      <c r="AY121" s="221" t="s">
        <v>183</v>
      </c>
      <c r="BK121" s="223">
        <f>SUM(BK122:BK194)</f>
        <v>0</v>
      </c>
    </row>
    <row r="122" spans="1:65" s="2" customFormat="1" ht="24.15" customHeight="1">
      <c r="A122" s="37"/>
      <c r="B122" s="38"/>
      <c r="C122" s="226" t="s">
        <v>84</v>
      </c>
      <c r="D122" s="226" t="s">
        <v>185</v>
      </c>
      <c r="E122" s="227" t="s">
        <v>186</v>
      </c>
      <c r="F122" s="228" t="s">
        <v>187</v>
      </c>
      <c r="G122" s="229" t="s">
        <v>137</v>
      </c>
      <c r="H122" s="230">
        <v>8630</v>
      </c>
      <c r="I122" s="231"/>
      <c r="J122" s="232">
        <f>ROUND(I122*H122,2)</f>
        <v>0</v>
      </c>
      <c r="K122" s="228" t="s">
        <v>188</v>
      </c>
      <c r="L122" s="43"/>
      <c r="M122" s="233" t="s">
        <v>1</v>
      </c>
      <c r="N122" s="234" t="s">
        <v>41</v>
      </c>
      <c r="O122" s="90"/>
      <c r="P122" s="235">
        <f>O122*H122</f>
        <v>0</v>
      </c>
      <c r="Q122" s="235">
        <v>0</v>
      </c>
      <c r="R122" s="235">
        <f>Q122*H122</f>
        <v>0</v>
      </c>
      <c r="S122" s="235">
        <v>0</v>
      </c>
      <c r="T122" s="236">
        <f>S122*H122</f>
        <v>0</v>
      </c>
      <c r="U122" s="37"/>
      <c r="V122" s="37"/>
      <c r="W122" s="37"/>
      <c r="X122" s="37"/>
      <c r="Y122" s="37"/>
      <c r="Z122" s="37"/>
      <c r="AA122" s="37"/>
      <c r="AB122" s="37"/>
      <c r="AC122" s="37"/>
      <c r="AD122" s="37"/>
      <c r="AE122" s="37"/>
      <c r="AR122" s="237" t="s">
        <v>189</v>
      </c>
      <c r="AT122" s="237" t="s">
        <v>185</v>
      </c>
      <c r="AU122" s="237" t="s">
        <v>86</v>
      </c>
      <c r="AY122" s="16" t="s">
        <v>183</v>
      </c>
      <c r="BE122" s="238">
        <f>IF(N122="základní",J122,0)</f>
        <v>0</v>
      </c>
      <c r="BF122" s="238">
        <f>IF(N122="snížená",J122,0)</f>
        <v>0</v>
      </c>
      <c r="BG122" s="238">
        <f>IF(N122="zákl. přenesená",J122,0)</f>
        <v>0</v>
      </c>
      <c r="BH122" s="238">
        <f>IF(N122="sníž. přenesená",J122,0)</f>
        <v>0</v>
      </c>
      <c r="BI122" s="238">
        <f>IF(N122="nulová",J122,0)</f>
        <v>0</v>
      </c>
      <c r="BJ122" s="16" t="s">
        <v>84</v>
      </c>
      <c r="BK122" s="238">
        <f>ROUND(I122*H122,2)</f>
        <v>0</v>
      </c>
      <c r="BL122" s="16" t="s">
        <v>189</v>
      </c>
      <c r="BM122" s="237" t="s">
        <v>540</v>
      </c>
    </row>
    <row r="123" spans="1:47" s="2" customFormat="1" ht="12">
      <c r="A123" s="37"/>
      <c r="B123" s="38"/>
      <c r="C123" s="39"/>
      <c r="D123" s="239" t="s">
        <v>191</v>
      </c>
      <c r="E123" s="39"/>
      <c r="F123" s="240" t="s">
        <v>192</v>
      </c>
      <c r="G123" s="39"/>
      <c r="H123" s="39"/>
      <c r="I123" s="241"/>
      <c r="J123" s="39"/>
      <c r="K123" s="39"/>
      <c r="L123" s="43"/>
      <c r="M123" s="242"/>
      <c r="N123" s="243"/>
      <c r="O123" s="90"/>
      <c r="P123" s="90"/>
      <c r="Q123" s="90"/>
      <c r="R123" s="90"/>
      <c r="S123" s="90"/>
      <c r="T123" s="91"/>
      <c r="U123" s="37"/>
      <c r="V123" s="37"/>
      <c r="W123" s="37"/>
      <c r="X123" s="37"/>
      <c r="Y123" s="37"/>
      <c r="Z123" s="37"/>
      <c r="AA123" s="37"/>
      <c r="AB123" s="37"/>
      <c r="AC123" s="37"/>
      <c r="AD123" s="37"/>
      <c r="AE123" s="37"/>
      <c r="AT123" s="16" t="s">
        <v>191</v>
      </c>
      <c r="AU123" s="16" t="s">
        <v>86</v>
      </c>
    </row>
    <row r="124" spans="1:47" s="2" customFormat="1" ht="12">
      <c r="A124" s="37"/>
      <c r="B124" s="38"/>
      <c r="C124" s="39"/>
      <c r="D124" s="244" t="s">
        <v>193</v>
      </c>
      <c r="E124" s="39"/>
      <c r="F124" s="245" t="s">
        <v>194</v>
      </c>
      <c r="G124" s="39"/>
      <c r="H124" s="39"/>
      <c r="I124" s="241"/>
      <c r="J124" s="39"/>
      <c r="K124" s="39"/>
      <c r="L124" s="43"/>
      <c r="M124" s="242"/>
      <c r="N124" s="243"/>
      <c r="O124" s="90"/>
      <c r="P124" s="90"/>
      <c r="Q124" s="90"/>
      <c r="R124" s="90"/>
      <c r="S124" s="90"/>
      <c r="T124" s="91"/>
      <c r="U124" s="37"/>
      <c r="V124" s="37"/>
      <c r="W124" s="37"/>
      <c r="X124" s="37"/>
      <c r="Y124" s="37"/>
      <c r="Z124" s="37"/>
      <c r="AA124" s="37"/>
      <c r="AB124" s="37"/>
      <c r="AC124" s="37"/>
      <c r="AD124" s="37"/>
      <c r="AE124" s="37"/>
      <c r="AT124" s="16" t="s">
        <v>193</v>
      </c>
      <c r="AU124" s="16" t="s">
        <v>86</v>
      </c>
    </row>
    <row r="125" spans="1:47" s="2" customFormat="1" ht="12">
      <c r="A125" s="37"/>
      <c r="B125" s="38"/>
      <c r="C125" s="39"/>
      <c r="D125" s="239" t="s">
        <v>195</v>
      </c>
      <c r="E125" s="39"/>
      <c r="F125" s="246" t="s">
        <v>196</v>
      </c>
      <c r="G125" s="39"/>
      <c r="H125" s="39"/>
      <c r="I125" s="241"/>
      <c r="J125" s="39"/>
      <c r="K125" s="39"/>
      <c r="L125" s="43"/>
      <c r="M125" s="242"/>
      <c r="N125" s="243"/>
      <c r="O125" s="90"/>
      <c r="P125" s="90"/>
      <c r="Q125" s="90"/>
      <c r="R125" s="90"/>
      <c r="S125" s="90"/>
      <c r="T125" s="91"/>
      <c r="U125" s="37"/>
      <c r="V125" s="37"/>
      <c r="W125" s="37"/>
      <c r="X125" s="37"/>
      <c r="Y125" s="37"/>
      <c r="Z125" s="37"/>
      <c r="AA125" s="37"/>
      <c r="AB125" s="37"/>
      <c r="AC125" s="37"/>
      <c r="AD125" s="37"/>
      <c r="AE125" s="37"/>
      <c r="AT125" s="16" t="s">
        <v>195</v>
      </c>
      <c r="AU125" s="16" t="s">
        <v>86</v>
      </c>
    </row>
    <row r="126" spans="1:51" s="13" customFormat="1" ht="12">
      <c r="A126" s="13"/>
      <c r="B126" s="247"/>
      <c r="C126" s="248"/>
      <c r="D126" s="239" t="s">
        <v>197</v>
      </c>
      <c r="E126" s="249" t="s">
        <v>1</v>
      </c>
      <c r="F126" s="250" t="s">
        <v>541</v>
      </c>
      <c r="G126" s="248"/>
      <c r="H126" s="251">
        <v>8630</v>
      </c>
      <c r="I126" s="252"/>
      <c r="J126" s="248"/>
      <c r="K126" s="248"/>
      <c r="L126" s="253"/>
      <c r="M126" s="254"/>
      <c r="N126" s="255"/>
      <c r="O126" s="255"/>
      <c r="P126" s="255"/>
      <c r="Q126" s="255"/>
      <c r="R126" s="255"/>
      <c r="S126" s="255"/>
      <c r="T126" s="256"/>
      <c r="U126" s="13"/>
      <c r="V126" s="13"/>
      <c r="W126" s="13"/>
      <c r="X126" s="13"/>
      <c r="Y126" s="13"/>
      <c r="Z126" s="13"/>
      <c r="AA126" s="13"/>
      <c r="AB126" s="13"/>
      <c r="AC126" s="13"/>
      <c r="AD126" s="13"/>
      <c r="AE126" s="13"/>
      <c r="AT126" s="257" t="s">
        <v>197</v>
      </c>
      <c r="AU126" s="257" t="s">
        <v>86</v>
      </c>
      <c r="AV126" s="13" t="s">
        <v>86</v>
      </c>
      <c r="AW126" s="13" t="s">
        <v>32</v>
      </c>
      <c r="AX126" s="13" t="s">
        <v>76</v>
      </c>
      <c r="AY126" s="257" t="s">
        <v>183</v>
      </c>
    </row>
    <row r="127" spans="1:51" s="14" customFormat="1" ht="12">
      <c r="A127" s="14"/>
      <c r="B127" s="258"/>
      <c r="C127" s="259"/>
      <c r="D127" s="239" t="s">
        <v>197</v>
      </c>
      <c r="E127" s="260" t="s">
        <v>142</v>
      </c>
      <c r="F127" s="261" t="s">
        <v>202</v>
      </c>
      <c r="G127" s="259"/>
      <c r="H127" s="262">
        <v>8630</v>
      </c>
      <c r="I127" s="263"/>
      <c r="J127" s="259"/>
      <c r="K127" s="259"/>
      <c r="L127" s="264"/>
      <c r="M127" s="265"/>
      <c r="N127" s="266"/>
      <c r="O127" s="266"/>
      <c r="P127" s="266"/>
      <c r="Q127" s="266"/>
      <c r="R127" s="266"/>
      <c r="S127" s="266"/>
      <c r="T127" s="267"/>
      <c r="U127" s="14"/>
      <c r="V127" s="14"/>
      <c r="W127" s="14"/>
      <c r="X127" s="14"/>
      <c r="Y127" s="14"/>
      <c r="Z127" s="14"/>
      <c r="AA127" s="14"/>
      <c r="AB127" s="14"/>
      <c r="AC127" s="14"/>
      <c r="AD127" s="14"/>
      <c r="AE127" s="14"/>
      <c r="AT127" s="268" t="s">
        <v>197</v>
      </c>
      <c r="AU127" s="268" t="s">
        <v>86</v>
      </c>
      <c r="AV127" s="14" t="s">
        <v>189</v>
      </c>
      <c r="AW127" s="14" t="s">
        <v>32</v>
      </c>
      <c r="AX127" s="14" t="s">
        <v>84</v>
      </c>
      <c r="AY127" s="268" t="s">
        <v>183</v>
      </c>
    </row>
    <row r="128" spans="1:65" s="2" customFormat="1" ht="24.15" customHeight="1">
      <c r="A128" s="37"/>
      <c r="B128" s="38"/>
      <c r="C128" s="226" t="s">
        <v>86</v>
      </c>
      <c r="D128" s="226" t="s">
        <v>185</v>
      </c>
      <c r="E128" s="227" t="s">
        <v>236</v>
      </c>
      <c r="F128" s="228" t="s">
        <v>237</v>
      </c>
      <c r="G128" s="229" t="s">
        <v>126</v>
      </c>
      <c r="H128" s="230">
        <v>6999.502</v>
      </c>
      <c r="I128" s="231"/>
      <c r="J128" s="232">
        <f>ROUND(I128*H128,2)</f>
        <v>0</v>
      </c>
      <c r="K128" s="228" t="s">
        <v>188</v>
      </c>
      <c r="L128" s="43"/>
      <c r="M128" s="233" t="s">
        <v>1</v>
      </c>
      <c r="N128" s="234" t="s">
        <v>41</v>
      </c>
      <c r="O128" s="90"/>
      <c r="P128" s="235">
        <f>O128*H128</f>
        <v>0</v>
      </c>
      <c r="Q128" s="235">
        <v>0</v>
      </c>
      <c r="R128" s="235">
        <f>Q128*H128</f>
        <v>0</v>
      </c>
      <c r="S128" s="235">
        <v>0</v>
      </c>
      <c r="T128" s="236">
        <f>S128*H128</f>
        <v>0</v>
      </c>
      <c r="U128" s="37"/>
      <c r="V128" s="37"/>
      <c r="W128" s="37"/>
      <c r="X128" s="37"/>
      <c r="Y128" s="37"/>
      <c r="Z128" s="37"/>
      <c r="AA128" s="37"/>
      <c r="AB128" s="37"/>
      <c r="AC128" s="37"/>
      <c r="AD128" s="37"/>
      <c r="AE128" s="37"/>
      <c r="AR128" s="237" t="s">
        <v>189</v>
      </c>
      <c r="AT128" s="237" t="s">
        <v>185</v>
      </c>
      <c r="AU128" s="237" t="s">
        <v>86</v>
      </c>
      <c r="AY128" s="16" t="s">
        <v>183</v>
      </c>
      <c r="BE128" s="238">
        <f>IF(N128="základní",J128,0)</f>
        <v>0</v>
      </c>
      <c r="BF128" s="238">
        <f>IF(N128="snížená",J128,0)</f>
        <v>0</v>
      </c>
      <c r="BG128" s="238">
        <f>IF(N128="zákl. přenesená",J128,0)</f>
        <v>0</v>
      </c>
      <c r="BH128" s="238">
        <f>IF(N128="sníž. přenesená",J128,0)</f>
        <v>0</v>
      </c>
      <c r="BI128" s="238">
        <f>IF(N128="nulová",J128,0)</f>
        <v>0</v>
      </c>
      <c r="BJ128" s="16" t="s">
        <v>84</v>
      </c>
      <c r="BK128" s="238">
        <f>ROUND(I128*H128,2)</f>
        <v>0</v>
      </c>
      <c r="BL128" s="16" t="s">
        <v>189</v>
      </c>
      <c r="BM128" s="237" t="s">
        <v>542</v>
      </c>
    </row>
    <row r="129" spans="1:47" s="2" customFormat="1" ht="12">
      <c r="A129" s="37"/>
      <c r="B129" s="38"/>
      <c r="C129" s="39"/>
      <c r="D129" s="239" t="s">
        <v>191</v>
      </c>
      <c r="E129" s="39"/>
      <c r="F129" s="240" t="s">
        <v>239</v>
      </c>
      <c r="G129" s="39"/>
      <c r="H129" s="39"/>
      <c r="I129" s="241"/>
      <c r="J129" s="39"/>
      <c r="K129" s="39"/>
      <c r="L129" s="43"/>
      <c r="M129" s="242"/>
      <c r="N129" s="243"/>
      <c r="O129" s="90"/>
      <c r="P129" s="90"/>
      <c r="Q129" s="90"/>
      <c r="R129" s="90"/>
      <c r="S129" s="90"/>
      <c r="T129" s="91"/>
      <c r="U129" s="37"/>
      <c r="V129" s="37"/>
      <c r="W129" s="37"/>
      <c r="X129" s="37"/>
      <c r="Y129" s="37"/>
      <c r="Z129" s="37"/>
      <c r="AA129" s="37"/>
      <c r="AB129" s="37"/>
      <c r="AC129" s="37"/>
      <c r="AD129" s="37"/>
      <c r="AE129" s="37"/>
      <c r="AT129" s="16" t="s">
        <v>191</v>
      </c>
      <c r="AU129" s="16" t="s">
        <v>86</v>
      </c>
    </row>
    <row r="130" spans="1:47" s="2" customFormat="1" ht="12">
      <c r="A130" s="37"/>
      <c r="B130" s="38"/>
      <c r="C130" s="39"/>
      <c r="D130" s="244" t="s">
        <v>193</v>
      </c>
      <c r="E130" s="39"/>
      <c r="F130" s="245" t="s">
        <v>240</v>
      </c>
      <c r="G130" s="39"/>
      <c r="H130" s="39"/>
      <c r="I130" s="241"/>
      <c r="J130" s="39"/>
      <c r="K130" s="39"/>
      <c r="L130" s="43"/>
      <c r="M130" s="242"/>
      <c r="N130" s="243"/>
      <c r="O130" s="90"/>
      <c r="P130" s="90"/>
      <c r="Q130" s="90"/>
      <c r="R130" s="90"/>
      <c r="S130" s="90"/>
      <c r="T130" s="91"/>
      <c r="U130" s="37"/>
      <c r="V130" s="37"/>
      <c r="W130" s="37"/>
      <c r="X130" s="37"/>
      <c r="Y130" s="37"/>
      <c r="Z130" s="37"/>
      <c r="AA130" s="37"/>
      <c r="AB130" s="37"/>
      <c r="AC130" s="37"/>
      <c r="AD130" s="37"/>
      <c r="AE130" s="37"/>
      <c r="AT130" s="16" t="s">
        <v>193</v>
      </c>
      <c r="AU130" s="16" t="s">
        <v>86</v>
      </c>
    </row>
    <row r="131" spans="1:47" s="2" customFormat="1" ht="12">
      <c r="A131" s="37"/>
      <c r="B131" s="38"/>
      <c r="C131" s="39"/>
      <c r="D131" s="239" t="s">
        <v>195</v>
      </c>
      <c r="E131" s="39"/>
      <c r="F131" s="246" t="s">
        <v>241</v>
      </c>
      <c r="G131" s="39"/>
      <c r="H131" s="39"/>
      <c r="I131" s="241"/>
      <c r="J131" s="39"/>
      <c r="K131" s="39"/>
      <c r="L131" s="43"/>
      <c r="M131" s="242"/>
      <c r="N131" s="243"/>
      <c r="O131" s="90"/>
      <c r="P131" s="90"/>
      <c r="Q131" s="90"/>
      <c r="R131" s="90"/>
      <c r="S131" s="90"/>
      <c r="T131" s="91"/>
      <c r="U131" s="37"/>
      <c r="V131" s="37"/>
      <c r="W131" s="37"/>
      <c r="X131" s="37"/>
      <c r="Y131" s="37"/>
      <c r="Z131" s="37"/>
      <c r="AA131" s="37"/>
      <c r="AB131" s="37"/>
      <c r="AC131" s="37"/>
      <c r="AD131" s="37"/>
      <c r="AE131" s="37"/>
      <c r="AT131" s="16" t="s">
        <v>195</v>
      </c>
      <c r="AU131" s="16" t="s">
        <v>86</v>
      </c>
    </row>
    <row r="132" spans="1:51" s="13" customFormat="1" ht="12">
      <c r="A132" s="13"/>
      <c r="B132" s="247"/>
      <c r="C132" s="248"/>
      <c r="D132" s="239" t="s">
        <v>197</v>
      </c>
      <c r="E132" s="249" t="s">
        <v>1</v>
      </c>
      <c r="F132" s="250" t="s">
        <v>417</v>
      </c>
      <c r="G132" s="248"/>
      <c r="H132" s="251">
        <v>4315</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197</v>
      </c>
      <c r="AU132" s="257" t="s">
        <v>86</v>
      </c>
      <c r="AV132" s="13" t="s">
        <v>86</v>
      </c>
      <c r="AW132" s="13" t="s">
        <v>32</v>
      </c>
      <c r="AX132" s="13" t="s">
        <v>76</v>
      </c>
      <c r="AY132" s="257" t="s">
        <v>183</v>
      </c>
    </row>
    <row r="133" spans="1:51" s="13" customFormat="1" ht="12">
      <c r="A133" s="13"/>
      <c r="B133" s="247"/>
      <c r="C133" s="248"/>
      <c r="D133" s="239" t="s">
        <v>197</v>
      </c>
      <c r="E133" s="249" t="s">
        <v>1</v>
      </c>
      <c r="F133" s="250" t="s">
        <v>543</v>
      </c>
      <c r="G133" s="248"/>
      <c r="H133" s="251">
        <v>2684.502</v>
      </c>
      <c r="I133" s="252"/>
      <c r="J133" s="248"/>
      <c r="K133" s="248"/>
      <c r="L133" s="253"/>
      <c r="M133" s="254"/>
      <c r="N133" s="255"/>
      <c r="O133" s="255"/>
      <c r="P133" s="255"/>
      <c r="Q133" s="255"/>
      <c r="R133" s="255"/>
      <c r="S133" s="255"/>
      <c r="T133" s="256"/>
      <c r="U133" s="13"/>
      <c r="V133" s="13"/>
      <c r="W133" s="13"/>
      <c r="X133" s="13"/>
      <c r="Y133" s="13"/>
      <c r="Z133" s="13"/>
      <c r="AA133" s="13"/>
      <c r="AB133" s="13"/>
      <c r="AC133" s="13"/>
      <c r="AD133" s="13"/>
      <c r="AE133" s="13"/>
      <c r="AT133" s="257" t="s">
        <v>197</v>
      </c>
      <c r="AU133" s="257" t="s">
        <v>86</v>
      </c>
      <c r="AV133" s="13" t="s">
        <v>86</v>
      </c>
      <c r="AW133" s="13" t="s">
        <v>32</v>
      </c>
      <c r="AX133" s="13" t="s">
        <v>76</v>
      </c>
      <c r="AY133" s="257" t="s">
        <v>183</v>
      </c>
    </row>
    <row r="134" spans="1:51" s="14" customFormat="1" ht="12">
      <c r="A134" s="14"/>
      <c r="B134" s="258"/>
      <c r="C134" s="259"/>
      <c r="D134" s="239" t="s">
        <v>197</v>
      </c>
      <c r="E134" s="260" t="s">
        <v>1</v>
      </c>
      <c r="F134" s="261" t="s">
        <v>202</v>
      </c>
      <c r="G134" s="259"/>
      <c r="H134" s="262">
        <v>6999.502</v>
      </c>
      <c r="I134" s="263"/>
      <c r="J134" s="259"/>
      <c r="K134" s="259"/>
      <c r="L134" s="264"/>
      <c r="M134" s="265"/>
      <c r="N134" s="266"/>
      <c r="O134" s="266"/>
      <c r="P134" s="266"/>
      <c r="Q134" s="266"/>
      <c r="R134" s="266"/>
      <c r="S134" s="266"/>
      <c r="T134" s="267"/>
      <c r="U134" s="14"/>
      <c r="V134" s="14"/>
      <c r="W134" s="14"/>
      <c r="X134" s="14"/>
      <c r="Y134" s="14"/>
      <c r="Z134" s="14"/>
      <c r="AA134" s="14"/>
      <c r="AB134" s="14"/>
      <c r="AC134" s="14"/>
      <c r="AD134" s="14"/>
      <c r="AE134" s="14"/>
      <c r="AT134" s="268" t="s">
        <v>197</v>
      </c>
      <c r="AU134" s="268" t="s">
        <v>86</v>
      </c>
      <c r="AV134" s="14" t="s">
        <v>189</v>
      </c>
      <c r="AW134" s="14" t="s">
        <v>32</v>
      </c>
      <c r="AX134" s="14" t="s">
        <v>84</v>
      </c>
      <c r="AY134" s="268" t="s">
        <v>183</v>
      </c>
    </row>
    <row r="135" spans="1:65" s="2" customFormat="1" ht="24.15" customHeight="1">
      <c r="A135" s="37"/>
      <c r="B135" s="38"/>
      <c r="C135" s="226" t="s">
        <v>210</v>
      </c>
      <c r="D135" s="226" t="s">
        <v>185</v>
      </c>
      <c r="E135" s="227" t="s">
        <v>252</v>
      </c>
      <c r="F135" s="228" t="s">
        <v>253</v>
      </c>
      <c r="G135" s="229" t="s">
        <v>126</v>
      </c>
      <c r="H135" s="230">
        <v>2684.502</v>
      </c>
      <c r="I135" s="231"/>
      <c r="J135" s="232">
        <f>ROUND(I135*H135,2)</f>
        <v>0</v>
      </c>
      <c r="K135" s="228" t="s">
        <v>188</v>
      </c>
      <c r="L135" s="43"/>
      <c r="M135" s="233" t="s">
        <v>1</v>
      </c>
      <c r="N135" s="234" t="s">
        <v>41</v>
      </c>
      <c r="O135" s="90"/>
      <c r="P135" s="235">
        <f>O135*H135</f>
        <v>0</v>
      </c>
      <c r="Q135" s="235">
        <v>0</v>
      </c>
      <c r="R135" s="235">
        <f>Q135*H135</f>
        <v>0</v>
      </c>
      <c r="S135" s="235">
        <v>0</v>
      </c>
      <c r="T135" s="236">
        <f>S135*H135</f>
        <v>0</v>
      </c>
      <c r="U135" s="37"/>
      <c r="V135" s="37"/>
      <c r="W135" s="37"/>
      <c r="X135" s="37"/>
      <c r="Y135" s="37"/>
      <c r="Z135" s="37"/>
      <c r="AA135" s="37"/>
      <c r="AB135" s="37"/>
      <c r="AC135" s="37"/>
      <c r="AD135" s="37"/>
      <c r="AE135" s="37"/>
      <c r="AR135" s="237" t="s">
        <v>189</v>
      </c>
      <c r="AT135" s="237" t="s">
        <v>185</v>
      </c>
      <c r="AU135" s="237" t="s">
        <v>86</v>
      </c>
      <c r="AY135" s="16" t="s">
        <v>183</v>
      </c>
      <c r="BE135" s="238">
        <f>IF(N135="základní",J135,0)</f>
        <v>0</v>
      </c>
      <c r="BF135" s="238">
        <f>IF(N135="snížená",J135,0)</f>
        <v>0</v>
      </c>
      <c r="BG135" s="238">
        <f>IF(N135="zákl. přenesená",J135,0)</f>
        <v>0</v>
      </c>
      <c r="BH135" s="238">
        <f>IF(N135="sníž. přenesená",J135,0)</f>
        <v>0</v>
      </c>
      <c r="BI135" s="238">
        <f>IF(N135="nulová",J135,0)</f>
        <v>0</v>
      </c>
      <c r="BJ135" s="16" t="s">
        <v>84</v>
      </c>
      <c r="BK135" s="238">
        <f>ROUND(I135*H135,2)</f>
        <v>0</v>
      </c>
      <c r="BL135" s="16" t="s">
        <v>189</v>
      </c>
      <c r="BM135" s="237" t="s">
        <v>544</v>
      </c>
    </row>
    <row r="136" spans="1:47" s="2" customFormat="1" ht="12">
      <c r="A136" s="37"/>
      <c r="B136" s="38"/>
      <c r="C136" s="39"/>
      <c r="D136" s="239" t="s">
        <v>191</v>
      </c>
      <c r="E136" s="39"/>
      <c r="F136" s="240" t="s">
        <v>255</v>
      </c>
      <c r="G136" s="39"/>
      <c r="H136" s="39"/>
      <c r="I136" s="241"/>
      <c r="J136" s="39"/>
      <c r="K136" s="39"/>
      <c r="L136" s="43"/>
      <c r="M136" s="242"/>
      <c r="N136" s="243"/>
      <c r="O136" s="90"/>
      <c r="P136" s="90"/>
      <c r="Q136" s="90"/>
      <c r="R136" s="90"/>
      <c r="S136" s="90"/>
      <c r="T136" s="91"/>
      <c r="U136" s="37"/>
      <c r="V136" s="37"/>
      <c r="W136" s="37"/>
      <c r="X136" s="37"/>
      <c r="Y136" s="37"/>
      <c r="Z136" s="37"/>
      <c r="AA136" s="37"/>
      <c r="AB136" s="37"/>
      <c r="AC136" s="37"/>
      <c r="AD136" s="37"/>
      <c r="AE136" s="37"/>
      <c r="AT136" s="16" t="s">
        <v>191</v>
      </c>
      <c r="AU136" s="16" t="s">
        <v>86</v>
      </c>
    </row>
    <row r="137" spans="1:47" s="2" customFormat="1" ht="12">
      <c r="A137" s="37"/>
      <c r="B137" s="38"/>
      <c r="C137" s="39"/>
      <c r="D137" s="244" t="s">
        <v>193</v>
      </c>
      <c r="E137" s="39"/>
      <c r="F137" s="245" t="s">
        <v>256</v>
      </c>
      <c r="G137" s="39"/>
      <c r="H137" s="39"/>
      <c r="I137" s="241"/>
      <c r="J137" s="39"/>
      <c r="K137" s="39"/>
      <c r="L137" s="43"/>
      <c r="M137" s="242"/>
      <c r="N137" s="243"/>
      <c r="O137" s="90"/>
      <c r="P137" s="90"/>
      <c r="Q137" s="90"/>
      <c r="R137" s="90"/>
      <c r="S137" s="90"/>
      <c r="T137" s="91"/>
      <c r="U137" s="37"/>
      <c r="V137" s="37"/>
      <c r="W137" s="37"/>
      <c r="X137" s="37"/>
      <c r="Y137" s="37"/>
      <c r="Z137" s="37"/>
      <c r="AA137" s="37"/>
      <c r="AB137" s="37"/>
      <c r="AC137" s="37"/>
      <c r="AD137" s="37"/>
      <c r="AE137" s="37"/>
      <c r="AT137" s="16" t="s">
        <v>193</v>
      </c>
      <c r="AU137" s="16" t="s">
        <v>86</v>
      </c>
    </row>
    <row r="138" spans="1:47" s="2" customFormat="1" ht="12">
      <c r="A138" s="37"/>
      <c r="B138" s="38"/>
      <c r="C138" s="39"/>
      <c r="D138" s="239" t="s">
        <v>195</v>
      </c>
      <c r="E138" s="39"/>
      <c r="F138" s="246" t="s">
        <v>257</v>
      </c>
      <c r="G138" s="39"/>
      <c r="H138" s="39"/>
      <c r="I138" s="241"/>
      <c r="J138" s="39"/>
      <c r="K138" s="39"/>
      <c r="L138" s="43"/>
      <c r="M138" s="242"/>
      <c r="N138" s="243"/>
      <c r="O138" s="90"/>
      <c r="P138" s="90"/>
      <c r="Q138" s="90"/>
      <c r="R138" s="90"/>
      <c r="S138" s="90"/>
      <c r="T138" s="91"/>
      <c r="U138" s="37"/>
      <c r="V138" s="37"/>
      <c r="W138" s="37"/>
      <c r="X138" s="37"/>
      <c r="Y138" s="37"/>
      <c r="Z138" s="37"/>
      <c r="AA138" s="37"/>
      <c r="AB138" s="37"/>
      <c r="AC138" s="37"/>
      <c r="AD138" s="37"/>
      <c r="AE138" s="37"/>
      <c r="AT138" s="16" t="s">
        <v>195</v>
      </c>
      <c r="AU138" s="16" t="s">
        <v>86</v>
      </c>
    </row>
    <row r="139" spans="1:51" s="13" customFormat="1" ht="12">
      <c r="A139" s="13"/>
      <c r="B139" s="247"/>
      <c r="C139" s="248"/>
      <c r="D139" s="239" t="s">
        <v>197</v>
      </c>
      <c r="E139" s="249" t="s">
        <v>1</v>
      </c>
      <c r="F139" s="250" t="s">
        <v>545</v>
      </c>
      <c r="G139" s="248"/>
      <c r="H139" s="251">
        <v>2684.502</v>
      </c>
      <c r="I139" s="252"/>
      <c r="J139" s="248"/>
      <c r="K139" s="248"/>
      <c r="L139" s="253"/>
      <c r="M139" s="254"/>
      <c r="N139" s="255"/>
      <c r="O139" s="255"/>
      <c r="P139" s="255"/>
      <c r="Q139" s="255"/>
      <c r="R139" s="255"/>
      <c r="S139" s="255"/>
      <c r="T139" s="256"/>
      <c r="U139" s="13"/>
      <c r="V139" s="13"/>
      <c r="W139" s="13"/>
      <c r="X139" s="13"/>
      <c r="Y139" s="13"/>
      <c r="Z139" s="13"/>
      <c r="AA139" s="13"/>
      <c r="AB139" s="13"/>
      <c r="AC139" s="13"/>
      <c r="AD139" s="13"/>
      <c r="AE139" s="13"/>
      <c r="AT139" s="257" t="s">
        <v>197</v>
      </c>
      <c r="AU139" s="257" t="s">
        <v>86</v>
      </c>
      <c r="AV139" s="13" t="s">
        <v>86</v>
      </c>
      <c r="AW139" s="13" t="s">
        <v>32</v>
      </c>
      <c r="AX139" s="13" t="s">
        <v>84</v>
      </c>
      <c r="AY139" s="257" t="s">
        <v>183</v>
      </c>
    </row>
    <row r="140" spans="1:65" s="2" customFormat="1" ht="24.15" customHeight="1">
      <c r="A140" s="37"/>
      <c r="B140" s="38"/>
      <c r="C140" s="226" t="s">
        <v>189</v>
      </c>
      <c r="D140" s="226" t="s">
        <v>185</v>
      </c>
      <c r="E140" s="227" t="s">
        <v>266</v>
      </c>
      <c r="F140" s="228" t="s">
        <v>267</v>
      </c>
      <c r="G140" s="229" t="s">
        <v>126</v>
      </c>
      <c r="H140" s="230">
        <v>10037.788</v>
      </c>
      <c r="I140" s="231"/>
      <c r="J140" s="232">
        <f>ROUND(I140*H140,2)</f>
        <v>0</v>
      </c>
      <c r="K140" s="228" t="s">
        <v>188</v>
      </c>
      <c r="L140" s="43"/>
      <c r="M140" s="233" t="s">
        <v>1</v>
      </c>
      <c r="N140" s="234" t="s">
        <v>41</v>
      </c>
      <c r="O140" s="90"/>
      <c r="P140" s="235">
        <f>O140*H140</f>
        <v>0</v>
      </c>
      <c r="Q140" s="235">
        <v>0</v>
      </c>
      <c r="R140" s="235">
        <f>Q140*H140</f>
        <v>0</v>
      </c>
      <c r="S140" s="235">
        <v>0</v>
      </c>
      <c r="T140" s="236">
        <f>S140*H140</f>
        <v>0</v>
      </c>
      <c r="U140" s="37"/>
      <c r="V140" s="37"/>
      <c r="W140" s="37"/>
      <c r="X140" s="37"/>
      <c r="Y140" s="37"/>
      <c r="Z140" s="37"/>
      <c r="AA140" s="37"/>
      <c r="AB140" s="37"/>
      <c r="AC140" s="37"/>
      <c r="AD140" s="37"/>
      <c r="AE140" s="37"/>
      <c r="AR140" s="237" t="s">
        <v>189</v>
      </c>
      <c r="AT140" s="237" t="s">
        <v>185</v>
      </c>
      <c r="AU140" s="237" t="s">
        <v>86</v>
      </c>
      <c r="AY140" s="16" t="s">
        <v>183</v>
      </c>
      <c r="BE140" s="238">
        <f>IF(N140="základní",J140,0)</f>
        <v>0</v>
      </c>
      <c r="BF140" s="238">
        <f>IF(N140="snížená",J140,0)</f>
        <v>0</v>
      </c>
      <c r="BG140" s="238">
        <f>IF(N140="zákl. přenesená",J140,0)</f>
        <v>0</v>
      </c>
      <c r="BH140" s="238">
        <f>IF(N140="sníž. přenesená",J140,0)</f>
        <v>0</v>
      </c>
      <c r="BI140" s="238">
        <f>IF(N140="nulová",J140,0)</f>
        <v>0</v>
      </c>
      <c r="BJ140" s="16" t="s">
        <v>84</v>
      </c>
      <c r="BK140" s="238">
        <f>ROUND(I140*H140,2)</f>
        <v>0</v>
      </c>
      <c r="BL140" s="16" t="s">
        <v>189</v>
      </c>
      <c r="BM140" s="237" t="s">
        <v>546</v>
      </c>
    </row>
    <row r="141" spans="1:47" s="2" customFormat="1" ht="12">
      <c r="A141" s="37"/>
      <c r="B141" s="38"/>
      <c r="C141" s="39"/>
      <c r="D141" s="239" t="s">
        <v>191</v>
      </c>
      <c r="E141" s="39"/>
      <c r="F141" s="240" t="s">
        <v>269</v>
      </c>
      <c r="G141" s="39"/>
      <c r="H141" s="39"/>
      <c r="I141" s="241"/>
      <c r="J141" s="39"/>
      <c r="K141" s="39"/>
      <c r="L141" s="43"/>
      <c r="M141" s="242"/>
      <c r="N141" s="243"/>
      <c r="O141" s="90"/>
      <c r="P141" s="90"/>
      <c r="Q141" s="90"/>
      <c r="R141" s="90"/>
      <c r="S141" s="90"/>
      <c r="T141" s="91"/>
      <c r="U141" s="37"/>
      <c r="V141" s="37"/>
      <c r="W141" s="37"/>
      <c r="X141" s="37"/>
      <c r="Y141" s="37"/>
      <c r="Z141" s="37"/>
      <c r="AA141" s="37"/>
      <c r="AB141" s="37"/>
      <c r="AC141" s="37"/>
      <c r="AD141" s="37"/>
      <c r="AE141" s="37"/>
      <c r="AT141" s="16" t="s">
        <v>191</v>
      </c>
      <c r="AU141" s="16" t="s">
        <v>86</v>
      </c>
    </row>
    <row r="142" spans="1:47" s="2" customFormat="1" ht="12">
      <c r="A142" s="37"/>
      <c r="B142" s="38"/>
      <c r="C142" s="39"/>
      <c r="D142" s="244" t="s">
        <v>193</v>
      </c>
      <c r="E142" s="39"/>
      <c r="F142" s="245" t="s">
        <v>270</v>
      </c>
      <c r="G142" s="39"/>
      <c r="H142" s="39"/>
      <c r="I142" s="241"/>
      <c r="J142" s="39"/>
      <c r="K142" s="39"/>
      <c r="L142" s="43"/>
      <c r="M142" s="242"/>
      <c r="N142" s="243"/>
      <c r="O142" s="90"/>
      <c r="P142" s="90"/>
      <c r="Q142" s="90"/>
      <c r="R142" s="90"/>
      <c r="S142" s="90"/>
      <c r="T142" s="91"/>
      <c r="U142" s="37"/>
      <c r="V142" s="37"/>
      <c r="W142" s="37"/>
      <c r="X142" s="37"/>
      <c r="Y142" s="37"/>
      <c r="Z142" s="37"/>
      <c r="AA142" s="37"/>
      <c r="AB142" s="37"/>
      <c r="AC142" s="37"/>
      <c r="AD142" s="37"/>
      <c r="AE142" s="37"/>
      <c r="AT142" s="16" t="s">
        <v>193</v>
      </c>
      <c r="AU142" s="16" t="s">
        <v>86</v>
      </c>
    </row>
    <row r="143" spans="1:47" s="2" customFormat="1" ht="12">
      <c r="A143" s="37"/>
      <c r="B143" s="38"/>
      <c r="C143" s="39"/>
      <c r="D143" s="239" t="s">
        <v>195</v>
      </c>
      <c r="E143" s="39"/>
      <c r="F143" s="246" t="s">
        <v>271</v>
      </c>
      <c r="G143" s="39"/>
      <c r="H143" s="39"/>
      <c r="I143" s="241"/>
      <c r="J143" s="39"/>
      <c r="K143" s="39"/>
      <c r="L143" s="43"/>
      <c r="M143" s="242"/>
      <c r="N143" s="243"/>
      <c r="O143" s="90"/>
      <c r="P143" s="90"/>
      <c r="Q143" s="90"/>
      <c r="R143" s="90"/>
      <c r="S143" s="90"/>
      <c r="T143" s="91"/>
      <c r="U143" s="37"/>
      <c r="V143" s="37"/>
      <c r="W143" s="37"/>
      <c r="X143" s="37"/>
      <c r="Y143" s="37"/>
      <c r="Z143" s="37"/>
      <c r="AA143" s="37"/>
      <c r="AB143" s="37"/>
      <c r="AC143" s="37"/>
      <c r="AD143" s="37"/>
      <c r="AE143" s="37"/>
      <c r="AT143" s="16" t="s">
        <v>195</v>
      </c>
      <c r="AU143" s="16" t="s">
        <v>86</v>
      </c>
    </row>
    <row r="144" spans="1:51" s="13" customFormat="1" ht="12">
      <c r="A144" s="13"/>
      <c r="B144" s="247"/>
      <c r="C144" s="248"/>
      <c r="D144" s="239" t="s">
        <v>197</v>
      </c>
      <c r="E144" s="249" t="s">
        <v>1</v>
      </c>
      <c r="F144" s="250" t="s">
        <v>547</v>
      </c>
      <c r="G144" s="248"/>
      <c r="H144" s="251">
        <v>8407.29</v>
      </c>
      <c r="I144" s="252"/>
      <c r="J144" s="248"/>
      <c r="K144" s="248"/>
      <c r="L144" s="253"/>
      <c r="M144" s="254"/>
      <c r="N144" s="255"/>
      <c r="O144" s="255"/>
      <c r="P144" s="255"/>
      <c r="Q144" s="255"/>
      <c r="R144" s="255"/>
      <c r="S144" s="255"/>
      <c r="T144" s="256"/>
      <c r="U144" s="13"/>
      <c r="V144" s="13"/>
      <c r="W144" s="13"/>
      <c r="X144" s="13"/>
      <c r="Y144" s="13"/>
      <c r="Z144" s="13"/>
      <c r="AA144" s="13"/>
      <c r="AB144" s="13"/>
      <c r="AC144" s="13"/>
      <c r="AD144" s="13"/>
      <c r="AE144" s="13"/>
      <c r="AT144" s="257" t="s">
        <v>197</v>
      </c>
      <c r="AU144" s="257" t="s">
        <v>86</v>
      </c>
      <c r="AV144" s="13" t="s">
        <v>86</v>
      </c>
      <c r="AW144" s="13" t="s">
        <v>32</v>
      </c>
      <c r="AX144" s="13" t="s">
        <v>76</v>
      </c>
      <c r="AY144" s="257" t="s">
        <v>183</v>
      </c>
    </row>
    <row r="145" spans="1:51" s="13" customFormat="1" ht="12">
      <c r="A145" s="13"/>
      <c r="B145" s="247"/>
      <c r="C145" s="248"/>
      <c r="D145" s="239" t="s">
        <v>197</v>
      </c>
      <c r="E145" s="249" t="s">
        <v>1</v>
      </c>
      <c r="F145" s="250" t="s">
        <v>548</v>
      </c>
      <c r="G145" s="248"/>
      <c r="H145" s="251">
        <v>1630.498</v>
      </c>
      <c r="I145" s="252"/>
      <c r="J145" s="248"/>
      <c r="K145" s="248"/>
      <c r="L145" s="253"/>
      <c r="M145" s="254"/>
      <c r="N145" s="255"/>
      <c r="O145" s="255"/>
      <c r="P145" s="255"/>
      <c r="Q145" s="255"/>
      <c r="R145" s="255"/>
      <c r="S145" s="255"/>
      <c r="T145" s="256"/>
      <c r="U145" s="13"/>
      <c r="V145" s="13"/>
      <c r="W145" s="13"/>
      <c r="X145" s="13"/>
      <c r="Y145" s="13"/>
      <c r="Z145" s="13"/>
      <c r="AA145" s="13"/>
      <c r="AB145" s="13"/>
      <c r="AC145" s="13"/>
      <c r="AD145" s="13"/>
      <c r="AE145" s="13"/>
      <c r="AT145" s="257" t="s">
        <v>197</v>
      </c>
      <c r="AU145" s="257" t="s">
        <v>86</v>
      </c>
      <c r="AV145" s="13" t="s">
        <v>86</v>
      </c>
      <c r="AW145" s="13" t="s">
        <v>32</v>
      </c>
      <c r="AX145" s="13" t="s">
        <v>76</v>
      </c>
      <c r="AY145" s="257" t="s">
        <v>183</v>
      </c>
    </row>
    <row r="146" spans="1:51" s="14" customFormat="1" ht="12">
      <c r="A146" s="14"/>
      <c r="B146" s="258"/>
      <c r="C146" s="259"/>
      <c r="D146" s="239" t="s">
        <v>197</v>
      </c>
      <c r="E146" s="260" t="s">
        <v>1</v>
      </c>
      <c r="F146" s="261" t="s">
        <v>202</v>
      </c>
      <c r="G146" s="259"/>
      <c r="H146" s="262">
        <v>10037.788</v>
      </c>
      <c r="I146" s="263"/>
      <c r="J146" s="259"/>
      <c r="K146" s="259"/>
      <c r="L146" s="264"/>
      <c r="M146" s="265"/>
      <c r="N146" s="266"/>
      <c r="O146" s="266"/>
      <c r="P146" s="266"/>
      <c r="Q146" s="266"/>
      <c r="R146" s="266"/>
      <c r="S146" s="266"/>
      <c r="T146" s="267"/>
      <c r="U146" s="14"/>
      <c r="V146" s="14"/>
      <c r="W146" s="14"/>
      <c r="X146" s="14"/>
      <c r="Y146" s="14"/>
      <c r="Z146" s="14"/>
      <c r="AA146" s="14"/>
      <c r="AB146" s="14"/>
      <c r="AC146" s="14"/>
      <c r="AD146" s="14"/>
      <c r="AE146" s="14"/>
      <c r="AT146" s="268" t="s">
        <v>197</v>
      </c>
      <c r="AU146" s="268" t="s">
        <v>86</v>
      </c>
      <c r="AV146" s="14" t="s">
        <v>189</v>
      </c>
      <c r="AW146" s="14" t="s">
        <v>32</v>
      </c>
      <c r="AX146" s="14" t="s">
        <v>84</v>
      </c>
      <c r="AY146" s="268" t="s">
        <v>183</v>
      </c>
    </row>
    <row r="147" spans="1:65" s="2" customFormat="1" ht="24.15" customHeight="1">
      <c r="A147" s="37"/>
      <c r="B147" s="38"/>
      <c r="C147" s="226" t="s">
        <v>227</v>
      </c>
      <c r="D147" s="226" t="s">
        <v>185</v>
      </c>
      <c r="E147" s="227" t="s">
        <v>282</v>
      </c>
      <c r="F147" s="228" t="s">
        <v>283</v>
      </c>
      <c r="G147" s="229" t="s">
        <v>137</v>
      </c>
      <c r="H147" s="230">
        <v>16304.98</v>
      </c>
      <c r="I147" s="231"/>
      <c r="J147" s="232">
        <f>ROUND(I147*H147,2)</f>
        <v>0</v>
      </c>
      <c r="K147" s="228" t="s">
        <v>188</v>
      </c>
      <c r="L147" s="43"/>
      <c r="M147" s="233" t="s">
        <v>1</v>
      </c>
      <c r="N147" s="234" t="s">
        <v>41</v>
      </c>
      <c r="O147" s="90"/>
      <c r="P147" s="235">
        <f>O147*H147</f>
        <v>0</v>
      </c>
      <c r="Q147" s="235">
        <v>0</v>
      </c>
      <c r="R147" s="235">
        <f>Q147*H147</f>
        <v>0</v>
      </c>
      <c r="S147" s="235">
        <v>0</v>
      </c>
      <c r="T147" s="236">
        <f>S147*H147</f>
        <v>0</v>
      </c>
      <c r="U147" s="37"/>
      <c r="V147" s="37"/>
      <c r="W147" s="37"/>
      <c r="X147" s="37"/>
      <c r="Y147" s="37"/>
      <c r="Z147" s="37"/>
      <c r="AA147" s="37"/>
      <c r="AB147" s="37"/>
      <c r="AC147" s="37"/>
      <c r="AD147" s="37"/>
      <c r="AE147" s="37"/>
      <c r="AR147" s="237" t="s">
        <v>189</v>
      </c>
      <c r="AT147" s="237" t="s">
        <v>185</v>
      </c>
      <c r="AU147" s="237" t="s">
        <v>86</v>
      </c>
      <c r="AY147" s="16" t="s">
        <v>183</v>
      </c>
      <c r="BE147" s="238">
        <f>IF(N147="základní",J147,0)</f>
        <v>0</v>
      </c>
      <c r="BF147" s="238">
        <f>IF(N147="snížená",J147,0)</f>
        <v>0</v>
      </c>
      <c r="BG147" s="238">
        <f>IF(N147="zákl. přenesená",J147,0)</f>
        <v>0</v>
      </c>
      <c r="BH147" s="238">
        <f>IF(N147="sníž. přenesená",J147,0)</f>
        <v>0</v>
      </c>
      <c r="BI147" s="238">
        <f>IF(N147="nulová",J147,0)</f>
        <v>0</v>
      </c>
      <c r="BJ147" s="16" t="s">
        <v>84</v>
      </c>
      <c r="BK147" s="238">
        <f>ROUND(I147*H147,2)</f>
        <v>0</v>
      </c>
      <c r="BL147" s="16" t="s">
        <v>189</v>
      </c>
      <c r="BM147" s="237" t="s">
        <v>549</v>
      </c>
    </row>
    <row r="148" spans="1:47" s="2" customFormat="1" ht="12">
      <c r="A148" s="37"/>
      <c r="B148" s="38"/>
      <c r="C148" s="39"/>
      <c r="D148" s="239" t="s">
        <v>191</v>
      </c>
      <c r="E148" s="39"/>
      <c r="F148" s="240" t="s">
        <v>285</v>
      </c>
      <c r="G148" s="39"/>
      <c r="H148" s="39"/>
      <c r="I148" s="241"/>
      <c r="J148" s="39"/>
      <c r="K148" s="39"/>
      <c r="L148" s="43"/>
      <c r="M148" s="242"/>
      <c r="N148" s="243"/>
      <c r="O148" s="90"/>
      <c r="P148" s="90"/>
      <c r="Q148" s="90"/>
      <c r="R148" s="90"/>
      <c r="S148" s="90"/>
      <c r="T148" s="91"/>
      <c r="U148" s="37"/>
      <c r="V148" s="37"/>
      <c r="W148" s="37"/>
      <c r="X148" s="37"/>
      <c r="Y148" s="37"/>
      <c r="Z148" s="37"/>
      <c r="AA148" s="37"/>
      <c r="AB148" s="37"/>
      <c r="AC148" s="37"/>
      <c r="AD148" s="37"/>
      <c r="AE148" s="37"/>
      <c r="AT148" s="16" t="s">
        <v>191</v>
      </c>
      <c r="AU148" s="16" t="s">
        <v>86</v>
      </c>
    </row>
    <row r="149" spans="1:47" s="2" customFormat="1" ht="12">
      <c r="A149" s="37"/>
      <c r="B149" s="38"/>
      <c r="C149" s="39"/>
      <c r="D149" s="244" t="s">
        <v>193</v>
      </c>
      <c r="E149" s="39"/>
      <c r="F149" s="245" t="s">
        <v>286</v>
      </c>
      <c r="G149" s="39"/>
      <c r="H149" s="39"/>
      <c r="I149" s="241"/>
      <c r="J149" s="39"/>
      <c r="K149" s="39"/>
      <c r="L149" s="43"/>
      <c r="M149" s="242"/>
      <c r="N149" s="243"/>
      <c r="O149" s="90"/>
      <c r="P149" s="90"/>
      <c r="Q149" s="90"/>
      <c r="R149" s="90"/>
      <c r="S149" s="90"/>
      <c r="T149" s="91"/>
      <c r="U149" s="37"/>
      <c r="V149" s="37"/>
      <c r="W149" s="37"/>
      <c r="X149" s="37"/>
      <c r="Y149" s="37"/>
      <c r="Z149" s="37"/>
      <c r="AA149" s="37"/>
      <c r="AB149" s="37"/>
      <c r="AC149" s="37"/>
      <c r="AD149" s="37"/>
      <c r="AE149" s="37"/>
      <c r="AT149" s="16" t="s">
        <v>193</v>
      </c>
      <c r="AU149" s="16" t="s">
        <v>86</v>
      </c>
    </row>
    <row r="150" spans="1:51" s="13" customFormat="1" ht="12">
      <c r="A150" s="13"/>
      <c r="B150" s="247"/>
      <c r="C150" s="248"/>
      <c r="D150" s="239" t="s">
        <v>197</v>
      </c>
      <c r="E150" s="249" t="s">
        <v>1</v>
      </c>
      <c r="F150" s="250" t="s">
        <v>550</v>
      </c>
      <c r="G150" s="248"/>
      <c r="H150" s="251">
        <v>16304.98</v>
      </c>
      <c r="I150" s="252"/>
      <c r="J150" s="248"/>
      <c r="K150" s="248"/>
      <c r="L150" s="253"/>
      <c r="M150" s="254"/>
      <c r="N150" s="255"/>
      <c r="O150" s="255"/>
      <c r="P150" s="255"/>
      <c r="Q150" s="255"/>
      <c r="R150" s="255"/>
      <c r="S150" s="255"/>
      <c r="T150" s="256"/>
      <c r="U150" s="13"/>
      <c r="V150" s="13"/>
      <c r="W150" s="13"/>
      <c r="X150" s="13"/>
      <c r="Y150" s="13"/>
      <c r="Z150" s="13"/>
      <c r="AA150" s="13"/>
      <c r="AB150" s="13"/>
      <c r="AC150" s="13"/>
      <c r="AD150" s="13"/>
      <c r="AE150" s="13"/>
      <c r="AT150" s="257" t="s">
        <v>197</v>
      </c>
      <c r="AU150" s="257" t="s">
        <v>86</v>
      </c>
      <c r="AV150" s="13" t="s">
        <v>86</v>
      </c>
      <c r="AW150" s="13" t="s">
        <v>32</v>
      </c>
      <c r="AX150" s="13" t="s">
        <v>84</v>
      </c>
      <c r="AY150" s="257" t="s">
        <v>183</v>
      </c>
    </row>
    <row r="151" spans="1:65" s="2" customFormat="1" ht="33" customHeight="1">
      <c r="A151" s="37"/>
      <c r="B151" s="38"/>
      <c r="C151" s="226" t="s">
        <v>235</v>
      </c>
      <c r="D151" s="226" t="s">
        <v>185</v>
      </c>
      <c r="E151" s="227" t="s">
        <v>289</v>
      </c>
      <c r="F151" s="228" t="s">
        <v>290</v>
      </c>
      <c r="G151" s="229" t="s">
        <v>137</v>
      </c>
      <c r="H151" s="230">
        <v>7790.29</v>
      </c>
      <c r="I151" s="231"/>
      <c r="J151" s="232">
        <f>ROUND(I151*H151,2)</f>
        <v>0</v>
      </c>
      <c r="K151" s="228" t="s">
        <v>188</v>
      </c>
      <c r="L151" s="43"/>
      <c r="M151" s="233" t="s">
        <v>1</v>
      </c>
      <c r="N151" s="234" t="s">
        <v>41</v>
      </c>
      <c r="O151" s="90"/>
      <c r="P151" s="235">
        <f>O151*H151</f>
        <v>0</v>
      </c>
      <c r="Q151" s="235">
        <v>0</v>
      </c>
      <c r="R151" s="235">
        <f>Q151*H151</f>
        <v>0</v>
      </c>
      <c r="S151" s="235">
        <v>0</v>
      </c>
      <c r="T151" s="236">
        <f>S151*H151</f>
        <v>0</v>
      </c>
      <c r="U151" s="37"/>
      <c r="V151" s="37"/>
      <c r="W151" s="37"/>
      <c r="X151" s="37"/>
      <c r="Y151" s="37"/>
      <c r="Z151" s="37"/>
      <c r="AA151" s="37"/>
      <c r="AB151" s="37"/>
      <c r="AC151" s="37"/>
      <c r="AD151" s="37"/>
      <c r="AE151" s="37"/>
      <c r="AR151" s="237" t="s">
        <v>189</v>
      </c>
      <c r="AT151" s="237" t="s">
        <v>185</v>
      </c>
      <c r="AU151" s="237" t="s">
        <v>86</v>
      </c>
      <c r="AY151" s="16" t="s">
        <v>183</v>
      </c>
      <c r="BE151" s="238">
        <f>IF(N151="základní",J151,0)</f>
        <v>0</v>
      </c>
      <c r="BF151" s="238">
        <f>IF(N151="snížená",J151,0)</f>
        <v>0</v>
      </c>
      <c r="BG151" s="238">
        <f>IF(N151="zákl. přenesená",J151,0)</f>
        <v>0</v>
      </c>
      <c r="BH151" s="238">
        <f>IF(N151="sníž. přenesená",J151,0)</f>
        <v>0</v>
      </c>
      <c r="BI151" s="238">
        <f>IF(N151="nulová",J151,0)</f>
        <v>0</v>
      </c>
      <c r="BJ151" s="16" t="s">
        <v>84</v>
      </c>
      <c r="BK151" s="238">
        <f>ROUND(I151*H151,2)</f>
        <v>0</v>
      </c>
      <c r="BL151" s="16" t="s">
        <v>189</v>
      </c>
      <c r="BM151" s="237" t="s">
        <v>551</v>
      </c>
    </row>
    <row r="152" spans="1:47" s="2" customFormat="1" ht="12">
      <c r="A152" s="37"/>
      <c r="B152" s="38"/>
      <c r="C152" s="39"/>
      <c r="D152" s="239" t="s">
        <v>191</v>
      </c>
      <c r="E152" s="39"/>
      <c r="F152" s="240" t="s">
        <v>292</v>
      </c>
      <c r="G152" s="39"/>
      <c r="H152" s="39"/>
      <c r="I152" s="241"/>
      <c r="J152" s="39"/>
      <c r="K152" s="39"/>
      <c r="L152" s="43"/>
      <c r="M152" s="242"/>
      <c r="N152" s="243"/>
      <c r="O152" s="90"/>
      <c r="P152" s="90"/>
      <c r="Q152" s="90"/>
      <c r="R152" s="90"/>
      <c r="S152" s="90"/>
      <c r="T152" s="91"/>
      <c r="U152" s="37"/>
      <c r="V152" s="37"/>
      <c r="W152" s="37"/>
      <c r="X152" s="37"/>
      <c r="Y152" s="37"/>
      <c r="Z152" s="37"/>
      <c r="AA152" s="37"/>
      <c r="AB152" s="37"/>
      <c r="AC152" s="37"/>
      <c r="AD152" s="37"/>
      <c r="AE152" s="37"/>
      <c r="AT152" s="16" t="s">
        <v>191</v>
      </c>
      <c r="AU152" s="16" t="s">
        <v>86</v>
      </c>
    </row>
    <row r="153" spans="1:47" s="2" customFormat="1" ht="12">
      <c r="A153" s="37"/>
      <c r="B153" s="38"/>
      <c r="C153" s="39"/>
      <c r="D153" s="244" t="s">
        <v>193</v>
      </c>
      <c r="E153" s="39"/>
      <c r="F153" s="245" t="s">
        <v>293</v>
      </c>
      <c r="G153" s="39"/>
      <c r="H153" s="39"/>
      <c r="I153" s="241"/>
      <c r="J153" s="39"/>
      <c r="K153" s="39"/>
      <c r="L153" s="43"/>
      <c r="M153" s="242"/>
      <c r="N153" s="243"/>
      <c r="O153" s="90"/>
      <c r="P153" s="90"/>
      <c r="Q153" s="90"/>
      <c r="R153" s="90"/>
      <c r="S153" s="90"/>
      <c r="T153" s="91"/>
      <c r="U153" s="37"/>
      <c r="V153" s="37"/>
      <c r="W153" s="37"/>
      <c r="X153" s="37"/>
      <c r="Y153" s="37"/>
      <c r="Z153" s="37"/>
      <c r="AA153" s="37"/>
      <c r="AB153" s="37"/>
      <c r="AC153" s="37"/>
      <c r="AD153" s="37"/>
      <c r="AE153" s="37"/>
      <c r="AT153" s="16" t="s">
        <v>193</v>
      </c>
      <c r="AU153" s="16" t="s">
        <v>86</v>
      </c>
    </row>
    <row r="154" spans="1:47" s="2" customFormat="1" ht="12">
      <c r="A154" s="37"/>
      <c r="B154" s="38"/>
      <c r="C154" s="39"/>
      <c r="D154" s="239" t="s">
        <v>195</v>
      </c>
      <c r="E154" s="39"/>
      <c r="F154" s="246" t="s">
        <v>294</v>
      </c>
      <c r="G154" s="39"/>
      <c r="H154" s="39"/>
      <c r="I154" s="241"/>
      <c r="J154" s="39"/>
      <c r="K154" s="39"/>
      <c r="L154" s="43"/>
      <c r="M154" s="242"/>
      <c r="N154" s="243"/>
      <c r="O154" s="90"/>
      <c r="P154" s="90"/>
      <c r="Q154" s="90"/>
      <c r="R154" s="90"/>
      <c r="S154" s="90"/>
      <c r="T154" s="91"/>
      <c r="U154" s="37"/>
      <c r="V154" s="37"/>
      <c r="W154" s="37"/>
      <c r="X154" s="37"/>
      <c r="Y154" s="37"/>
      <c r="Z154" s="37"/>
      <c r="AA154" s="37"/>
      <c r="AB154" s="37"/>
      <c r="AC154" s="37"/>
      <c r="AD154" s="37"/>
      <c r="AE154" s="37"/>
      <c r="AT154" s="16" t="s">
        <v>195</v>
      </c>
      <c r="AU154" s="16" t="s">
        <v>86</v>
      </c>
    </row>
    <row r="155" spans="1:51" s="13" customFormat="1" ht="12">
      <c r="A155" s="13"/>
      <c r="B155" s="247"/>
      <c r="C155" s="248"/>
      <c r="D155" s="239" t="s">
        <v>197</v>
      </c>
      <c r="E155" s="249" t="s">
        <v>135</v>
      </c>
      <c r="F155" s="250" t="s">
        <v>552</v>
      </c>
      <c r="G155" s="248"/>
      <c r="H155" s="251">
        <v>7790.29</v>
      </c>
      <c r="I155" s="252"/>
      <c r="J155" s="248"/>
      <c r="K155" s="248"/>
      <c r="L155" s="253"/>
      <c r="M155" s="254"/>
      <c r="N155" s="255"/>
      <c r="O155" s="255"/>
      <c r="P155" s="255"/>
      <c r="Q155" s="255"/>
      <c r="R155" s="255"/>
      <c r="S155" s="255"/>
      <c r="T155" s="256"/>
      <c r="U155" s="13"/>
      <c r="V155" s="13"/>
      <c r="W155" s="13"/>
      <c r="X155" s="13"/>
      <c r="Y155" s="13"/>
      <c r="Z155" s="13"/>
      <c r="AA155" s="13"/>
      <c r="AB155" s="13"/>
      <c r="AC155" s="13"/>
      <c r="AD155" s="13"/>
      <c r="AE155" s="13"/>
      <c r="AT155" s="257" t="s">
        <v>197</v>
      </c>
      <c r="AU155" s="257" t="s">
        <v>86</v>
      </c>
      <c r="AV155" s="13" t="s">
        <v>86</v>
      </c>
      <c r="AW155" s="13" t="s">
        <v>32</v>
      </c>
      <c r="AX155" s="13" t="s">
        <v>84</v>
      </c>
      <c r="AY155" s="257" t="s">
        <v>183</v>
      </c>
    </row>
    <row r="156" spans="1:65" s="2" customFormat="1" ht="24.15" customHeight="1">
      <c r="A156" s="37"/>
      <c r="B156" s="38"/>
      <c r="C156" s="226" t="s">
        <v>244</v>
      </c>
      <c r="D156" s="226" t="s">
        <v>185</v>
      </c>
      <c r="E156" s="227" t="s">
        <v>297</v>
      </c>
      <c r="F156" s="228" t="s">
        <v>298</v>
      </c>
      <c r="G156" s="229" t="s">
        <v>137</v>
      </c>
      <c r="H156" s="230">
        <v>8390.29</v>
      </c>
      <c r="I156" s="231"/>
      <c r="J156" s="232">
        <f>ROUND(I156*H156,2)</f>
        <v>0</v>
      </c>
      <c r="K156" s="228" t="s">
        <v>188</v>
      </c>
      <c r="L156" s="43"/>
      <c r="M156" s="233" t="s">
        <v>1</v>
      </c>
      <c r="N156" s="234" t="s">
        <v>41</v>
      </c>
      <c r="O156" s="90"/>
      <c r="P156" s="235">
        <f>O156*H156</f>
        <v>0</v>
      </c>
      <c r="Q156" s="235">
        <v>0</v>
      </c>
      <c r="R156" s="235">
        <f>Q156*H156</f>
        <v>0</v>
      </c>
      <c r="S156" s="235">
        <v>0</v>
      </c>
      <c r="T156" s="236">
        <f>S156*H156</f>
        <v>0</v>
      </c>
      <c r="U156" s="37"/>
      <c r="V156" s="37"/>
      <c r="W156" s="37"/>
      <c r="X156" s="37"/>
      <c r="Y156" s="37"/>
      <c r="Z156" s="37"/>
      <c r="AA156" s="37"/>
      <c r="AB156" s="37"/>
      <c r="AC156" s="37"/>
      <c r="AD156" s="37"/>
      <c r="AE156" s="37"/>
      <c r="AR156" s="237" t="s">
        <v>189</v>
      </c>
      <c r="AT156" s="237" t="s">
        <v>185</v>
      </c>
      <c r="AU156" s="237" t="s">
        <v>86</v>
      </c>
      <c r="AY156" s="16" t="s">
        <v>183</v>
      </c>
      <c r="BE156" s="238">
        <f>IF(N156="základní",J156,0)</f>
        <v>0</v>
      </c>
      <c r="BF156" s="238">
        <f>IF(N156="snížená",J156,0)</f>
        <v>0</v>
      </c>
      <c r="BG156" s="238">
        <f>IF(N156="zákl. přenesená",J156,0)</f>
        <v>0</v>
      </c>
      <c r="BH156" s="238">
        <f>IF(N156="sníž. přenesená",J156,0)</f>
        <v>0</v>
      </c>
      <c r="BI156" s="238">
        <f>IF(N156="nulová",J156,0)</f>
        <v>0</v>
      </c>
      <c r="BJ156" s="16" t="s">
        <v>84</v>
      </c>
      <c r="BK156" s="238">
        <f>ROUND(I156*H156,2)</f>
        <v>0</v>
      </c>
      <c r="BL156" s="16" t="s">
        <v>189</v>
      </c>
      <c r="BM156" s="237" t="s">
        <v>553</v>
      </c>
    </row>
    <row r="157" spans="1:47" s="2" customFormat="1" ht="12">
      <c r="A157" s="37"/>
      <c r="B157" s="38"/>
      <c r="C157" s="39"/>
      <c r="D157" s="239" t="s">
        <v>191</v>
      </c>
      <c r="E157" s="39"/>
      <c r="F157" s="240" t="s">
        <v>300</v>
      </c>
      <c r="G157" s="39"/>
      <c r="H157" s="39"/>
      <c r="I157" s="241"/>
      <c r="J157" s="39"/>
      <c r="K157" s="39"/>
      <c r="L157" s="43"/>
      <c r="M157" s="242"/>
      <c r="N157" s="243"/>
      <c r="O157" s="90"/>
      <c r="P157" s="90"/>
      <c r="Q157" s="90"/>
      <c r="R157" s="90"/>
      <c r="S157" s="90"/>
      <c r="T157" s="91"/>
      <c r="U157" s="37"/>
      <c r="V157" s="37"/>
      <c r="W157" s="37"/>
      <c r="X157" s="37"/>
      <c r="Y157" s="37"/>
      <c r="Z157" s="37"/>
      <c r="AA157" s="37"/>
      <c r="AB157" s="37"/>
      <c r="AC157" s="37"/>
      <c r="AD157" s="37"/>
      <c r="AE157" s="37"/>
      <c r="AT157" s="16" t="s">
        <v>191</v>
      </c>
      <c r="AU157" s="16" t="s">
        <v>86</v>
      </c>
    </row>
    <row r="158" spans="1:47" s="2" customFormat="1" ht="12">
      <c r="A158" s="37"/>
      <c r="B158" s="38"/>
      <c r="C158" s="39"/>
      <c r="D158" s="244" t="s">
        <v>193</v>
      </c>
      <c r="E158" s="39"/>
      <c r="F158" s="245" t="s">
        <v>301</v>
      </c>
      <c r="G158" s="39"/>
      <c r="H158" s="39"/>
      <c r="I158" s="241"/>
      <c r="J158" s="39"/>
      <c r="K158" s="39"/>
      <c r="L158" s="43"/>
      <c r="M158" s="242"/>
      <c r="N158" s="243"/>
      <c r="O158" s="90"/>
      <c r="P158" s="90"/>
      <c r="Q158" s="90"/>
      <c r="R158" s="90"/>
      <c r="S158" s="90"/>
      <c r="T158" s="91"/>
      <c r="U158" s="37"/>
      <c r="V158" s="37"/>
      <c r="W158" s="37"/>
      <c r="X158" s="37"/>
      <c r="Y158" s="37"/>
      <c r="Z158" s="37"/>
      <c r="AA158" s="37"/>
      <c r="AB158" s="37"/>
      <c r="AC158" s="37"/>
      <c r="AD158" s="37"/>
      <c r="AE158" s="37"/>
      <c r="AT158" s="16" t="s">
        <v>193</v>
      </c>
      <c r="AU158" s="16" t="s">
        <v>86</v>
      </c>
    </row>
    <row r="159" spans="1:47" s="2" customFormat="1" ht="12">
      <c r="A159" s="37"/>
      <c r="B159" s="38"/>
      <c r="C159" s="39"/>
      <c r="D159" s="239" t="s">
        <v>195</v>
      </c>
      <c r="E159" s="39"/>
      <c r="F159" s="246" t="s">
        <v>302</v>
      </c>
      <c r="G159" s="39"/>
      <c r="H159" s="39"/>
      <c r="I159" s="241"/>
      <c r="J159" s="39"/>
      <c r="K159" s="39"/>
      <c r="L159" s="43"/>
      <c r="M159" s="242"/>
      <c r="N159" s="243"/>
      <c r="O159" s="90"/>
      <c r="P159" s="90"/>
      <c r="Q159" s="90"/>
      <c r="R159" s="90"/>
      <c r="S159" s="90"/>
      <c r="T159" s="91"/>
      <c r="U159" s="37"/>
      <c r="V159" s="37"/>
      <c r="W159" s="37"/>
      <c r="X159" s="37"/>
      <c r="Y159" s="37"/>
      <c r="Z159" s="37"/>
      <c r="AA159" s="37"/>
      <c r="AB159" s="37"/>
      <c r="AC159" s="37"/>
      <c r="AD159" s="37"/>
      <c r="AE159" s="37"/>
      <c r="AT159" s="16" t="s">
        <v>195</v>
      </c>
      <c r="AU159" s="16" t="s">
        <v>86</v>
      </c>
    </row>
    <row r="160" spans="1:51" s="13" customFormat="1" ht="12">
      <c r="A160" s="13"/>
      <c r="B160" s="247"/>
      <c r="C160" s="248"/>
      <c r="D160" s="239" t="s">
        <v>197</v>
      </c>
      <c r="E160" s="249" t="s">
        <v>1</v>
      </c>
      <c r="F160" s="250" t="s">
        <v>135</v>
      </c>
      <c r="G160" s="248"/>
      <c r="H160" s="251">
        <v>7790.29</v>
      </c>
      <c r="I160" s="252"/>
      <c r="J160" s="248"/>
      <c r="K160" s="248"/>
      <c r="L160" s="253"/>
      <c r="M160" s="254"/>
      <c r="N160" s="255"/>
      <c r="O160" s="255"/>
      <c r="P160" s="255"/>
      <c r="Q160" s="255"/>
      <c r="R160" s="255"/>
      <c r="S160" s="255"/>
      <c r="T160" s="256"/>
      <c r="U160" s="13"/>
      <c r="V160" s="13"/>
      <c r="W160" s="13"/>
      <c r="X160" s="13"/>
      <c r="Y160" s="13"/>
      <c r="Z160" s="13"/>
      <c r="AA160" s="13"/>
      <c r="AB160" s="13"/>
      <c r="AC160" s="13"/>
      <c r="AD160" s="13"/>
      <c r="AE160" s="13"/>
      <c r="AT160" s="257" t="s">
        <v>197</v>
      </c>
      <c r="AU160" s="257" t="s">
        <v>86</v>
      </c>
      <c r="AV160" s="13" t="s">
        <v>86</v>
      </c>
      <c r="AW160" s="13" t="s">
        <v>32</v>
      </c>
      <c r="AX160" s="13" t="s">
        <v>76</v>
      </c>
      <c r="AY160" s="257" t="s">
        <v>183</v>
      </c>
    </row>
    <row r="161" spans="1:51" s="13" customFormat="1" ht="12">
      <c r="A161" s="13"/>
      <c r="B161" s="247"/>
      <c r="C161" s="248"/>
      <c r="D161" s="239" t="s">
        <v>197</v>
      </c>
      <c r="E161" s="249" t="s">
        <v>1</v>
      </c>
      <c r="F161" s="250" t="s">
        <v>554</v>
      </c>
      <c r="G161" s="248"/>
      <c r="H161" s="251">
        <v>600</v>
      </c>
      <c r="I161" s="252"/>
      <c r="J161" s="248"/>
      <c r="K161" s="248"/>
      <c r="L161" s="253"/>
      <c r="M161" s="254"/>
      <c r="N161" s="255"/>
      <c r="O161" s="255"/>
      <c r="P161" s="255"/>
      <c r="Q161" s="255"/>
      <c r="R161" s="255"/>
      <c r="S161" s="255"/>
      <c r="T161" s="256"/>
      <c r="U161" s="13"/>
      <c r="V161" s="13"/>
      <c r="W161" s="13"/>
      <c r="X161" s="13"/>
      <c r="Y161" s="13"/>
      <c r="Z161" s="13"/>
      <c r="AA161" s="13"/>
      <c r="AB161" s="13"/>
      <c r="AC161" s="13"/>
      <c r="AD161" s="13"/>
      <c r="AE161" s="13"/>
      <c r="AT161" s="257" t="s">
        <v>197</v>
      </c>
      <c r="AU161" s="257" t="s">
        <v>86</v>
      </c>
      <c r="AV161" s="13" t="s">
        <v>86</v>
      </c>
      <c r="AW161" s="13" t="s">
        <v>32</v>
      </c>
      <c r="AX161" s="13" t="s">
        <v>76</v>
      </c>
      <c r="AY161" s="257" t="s">
        <v>183</v>
      </c>
    </row>
    <row r="162" spans="1:51" s="14" customFormat="1" ht="12">
      <c r="A162" s="14"/>
      <c r="B162" s="258"/>
      <c r="C162" s="259"/>
      <c r="D162" s="239" t="s">
        <v>197</v>
      </c>
      <c r="E162" s="260" t="s">
        <v>536</v>
      </c>
      <c r="F162" s="261" t="s">
        <v>202</v>
      </c>
      <c r="G162" s="259"/>
      <c r="H162" s="262">
        <v>8390.29</v>
      </c>
      <c r="I162" s="263"/>
      <c r="J162" s="259"/>
      <c r="K162" s="259"/>
      <c r="L162" s="264"/>
      <c r="M162" s="265"/>
      <c r="N162" s="266"/>
      <c r="O162" s="266"/>
      <c r="P162" s="266"/>
      <c r="Q162" s="266"/>
      <c r="R162" s="266"/>
      <c r="S162" s="266"/>
      <c r="T162" s="267"/>
      <c r="U162" s="14"/>
      <c r="V162" s="14"/>
      <c r="W162" s="14"/>
      <c r="X162" s="14"/>
      <c r="Y162" s="14"/>
      <c r="Z162" s="14"/>
      <c r="AA162" s="14"/>
      <c r="AB162" s="14"/>
      <c r="AC162" s="14"/>
      <c r="AD162" s="14"/>
      <c r="AE162" s="14"/>
      <c r="AT162" s="268" t="s">
        <v>197</v>
      </c>
      <c r="AU162" s="268" t="s">
        <v>86</v>
      </c>
      <c r="AV162" s="14" t="s">
        <v>189</v>
      </c>
      <c r="AW162" s="14" t="s">
        <v>32</v>
      </c>
      <c r="AX162" s="14" t="s">
        <v>84</v>
      </c>
      <c r="AY162" s="268" t="s">
        <v>183</v>
      </c>
    </row>
    <row r="163" spans="1:65" s="2" customFormat="1" ht="24.15" customHeight="1">
      <c r="A163" s="37"/>
      <c r="B163" s="38"/>
      <c r="C163" s="226" t="s">
        <v>251</v>
      </c>
      <c r="D163" s="226" t="s">
        <v>185</v>
      </c>
      <c r="E163" s="227" t="s">
        <v>555</v>
      </c>
      <c r="F163" s="228" t="s">
        <v>556</v>
      </c>
      <c r="G163" s="229" t="s">
        <v>137</v>
      </c>
      <c r="H163" s="230">
        <v>1158.05</v>
      </c>
      <c r="I163" s="231"/>
      <c r="J163" s="232">
        <f>ROUND(I163*H163,2)</f>
        <v>0</v>
      </c>
      <c r="K163" s="228" t="s">
        <v>188</v>
      </c>
      <c r="L163" s="43"/>
      <c r="M163" s="233" t="s">
        <v>1</v>
      </c>
      <c r="N163" s="234" t="s">
        <v>41</v>
      </c>
      <c r="O163" s="90"/>
      <c r="P163" s="235">
        <f>O163*H163</f>
        <v>0</v>
      </c>
      <c r="Q163" s="235">
        <v>0</v>
      </c>
      <c r="R163" s="235">
        <f>Q163*H163</f>
        <v>0</v>
      </c>
      <c r="S163" s="235">
        <v>0</v>
      </c>
      <c r="T163" s="236">
        <f>S163*H163</f>
        <v>0</v>
      </c>
      <c r="U163" s="37"/>
      <c r="V163" s="37"/>
      <c r="W163" s="37"/>
      <c r="X163" s="37"/>
      <c r="Y163" s="37"/>
      <c r="Z163" s="37"/>
      <c r="AA163" s="37"/>
      <c r="AB163" s="37"/>
      <c r="AC163" s="37"/>
      <c r="AD163" s="37"/>
      <c r="AE163" s="37"/>
      <c r="AR163" s="237" t="s">
        <v>189</v>
      </c>
      <c r="AT163" s="237" t="s">
        <v>185</v>
      </c>
      <c r="AU163" s="237" t="s">
        <v>86</v>
      </c>
      <c r="AY163" s="16" t="s">
        <v>183</v>
      </c>
      <c r="BE163" s="238">
        <f>IF(N163="základní",J163,0)</f>
        <v>0</v>
      </c>
      <c r="BF163" s="238">
        <f>IF(N163="snížená",J163,0)</f>
        <v>0</v>
      </c>
      <c r="BG163" s="238">
        <f>IF(N163="zákl. přenesená",J163,0)</f>
        <v>0</v>
      </c>
      <c r="BH163" s="238">
        <f>IF(N163="sníž. přenesená",J163,0)</f>
        <v>0</v>
      </c>
      <c r="BI163" s="238">
        <f>IF(N163="nulová",J163,0)</f>
        <v>0</v>
      </c>
      <c r="BJ163" s="16" t="s">
        <v>84</v>
      </c>
      <c r="BK163" s="238">
        <f>ROUND(I163*H163,2)</f>
        <v>0</v>
      </c>
      <c r="BL163" s="16" t="s">
        <v>189</v>
      </c>
      <c r="BM163" s="237" t="s">
        <v>557</v>
      </c>
    </row>
    <row r="164" spans="1:47" s="2" customFormat="1" ht="12">
      <c r="A164" s="37"/>
      <c r="B164" s="38"/>
      <c r="C164" s="39"/>
      <c r="D164" s="239" t="s">
        <v>191</v>
      </c>
      <c r="E164" s="39"/>
      <c r="F164" s="240" t="s">
        <v>558</v>
      </c>
      <c r="G164" s="39"/>
      <c r="H164" s="39"/>
      <c r="I164" s="241"/>
      <c r="J164" s="39"/>
      <c r="K164" s="39"/>
      <c r="L164" s="43"/>
      <c r="M164" s="242"/>
      <c r="N164" s="243"/>
      <c r="O164" s="90"/>
      <c r="P164" s="90"/>
      <c r="Q164" s="90"/>
      <c r="R164" s="90"/>
      <c r="S164" s="90"/>
      <c r="T164" s="91"/>
      <c r="U164" s="37"/>
      <c r="V164" s="37"/>
      <c r="W164" s="37"/>
      <c r="X164" s="37"/>
      <c r="Y164" s="37"/>
      <c r="Z164" s="37"/>
      <c r="AA164" s="37"/>
      <c r="AB164" s="37"/>
      <c r="AC164" s="37"/>
      <c r="AD164" s="37"/>
      <c r="AE164" s="37"/>
      <c r="AT164" s="16" t="s">
        <v>191</v>
      </c>
      <c r="AU164" s="16" t="s">
        <v>86</v>
      </c>
    </row>
    <row r="165" spans="1:47" s="2" customFormat="1" ht="12">
      <c r="A165" s="37"/>
      <c r="B165" s="38"/>
      <c r="C165" s="39"/>
      <c r="D165" s="244" t="s">
        <v>193</v>
      </c>
      <c r="E165" s="39"/>
      <c r="F165" s="245" t="s">
        <v>559</v>
      </c>
      <c r="G165" s="39"/>
      <c r="H165" s="39"/>
      <c r="I165" s="241"/>
      <c r="J165" s="39"/>
      <c r="K165" s="39"/>
      <c r="L165" s="43"/>
      <c r="M165" s="242"/>
      <c r="N165" s="243"/>
      <c r="O165" s="90"/>
      <c r="P165" s="90"/>
      <c r="Q165" s="90"/>
      <c r="R165" s="90"/>
      <c r="S165" s="90"/>
      <c r="T165" s="91"/>
      <c r="U165" s="37"/>
      <c r="V165" s="37"/>
      <c r="W165" s="37"/>
      <c r="X165" s="37"/>
      <c r="Y165" s="37"/>
      <c r="Z165" s="37"/>
      <c r="AA165" s="37"/>
      <c r="AB165" s="37"/>
      <c r="AC165" s="37"/>
      <c r="AD165" s="37"/>
      <c r="AE165" s="37"/>
      <c r="AT165" s="16" t="s">
        <v>193</v>
      </c>
      <c r="AU165" s="16" t="s">
        <v>86</v>
      </c>
    </row>
    <row r="166" spans="1:47" s="2" customFormat="1" ht="12">
      <c r="A166" s="37"/>
      <c r="B166" s="38"/>
      <c r="C166" s="39"/>
      <c r="D166" s="239" t="s">
        <v>195</v>
      </c>
      <c r="E166" s="39"/>
      <c r="F166" s="246" t="s">
        <v>302</v>
      </c>
      <c r="G166" s="39"/>
      <c r="H166" s="39"/>
      <c r="I166" s="241"/>
      <c r="J166" s="39"/>
      <c r="K166" s="39"/>
      <c r="L166" s="43"/>
      <c r="M166" s="242"/>
      <c r="N166" s="243"/>
      <c r="O166" s="90"/>
      <c r="P166" s="90"/>
      <c r="Q166" s="90"/>
      <c r="R166" s="90"/>
      <c r="S166" s="90"/>
      <c r="T166" s="91"/>
      <c r="U166" s="37"/>
      <c r="V166" s="37"/>
      <c r="W166" s="37"/>
      <c r="X166" s="37"/>
      <c r="Y166" s="37"/>
      <c r="Z166" s="37"/>
      <c r="AA166" s="37"/>
      <c r="AB166" s="37"/>
      <c r="AC166" s="37"/>
      <c r="AD166" s="37"/>
      <c r="AE166" s="37"/>
      <c r="AT166" s="16" t="s">
        <v>195</v>
      </c>
      <c r="AU166" s="16" t="s">
        <v>86</v>
      </c>
    </row>
    <row r="167" spans="1:51" s="13" customFormat="1" ht="12">
      <c r="A167" s="13"/>
      <c r="B167" s="247"/>
      <c r="C167" s="248"/>
      <c r="D167" s="239" t="s">
        <v>197</v>
      </c>
      <c r="E167" s="249" t="s">
        <v>1</v>
      </c>
      <c r="F167" s="250" t="s">
        <v>533</v>
      </c>
      <c r="G167" s="248"/>
      <c r="H167" s="251">
        <v>1158.05</v>
      </c>
      <c r="I167" s="252"/>
      <c r="J167" s="248"/>
      <c r="K167" s="248"/>
      <c r="L167" s="253"/>
      <c r="M167" s="254"/>
      <c r="N167" s="255"/>
      <c r="O167" s="255"/>
      <c r="P167" s="255"/>
      <c r="Q167" s="255"/>
      <c r="R167" s="255"/>
      <c r="S167" s="255"/>
      <c r="T167" s="256"/>
      <c r="U167" s="13"/>
      <c r="V167" s="13"/>
      <c r="W167" s="13"/>
      <c r="X167" s="13"/>
      <c r="Y167" s="13"/>
      <c r="Z167" s="13"/>
      <c r="AA167" s="13"/>
      <c r="AB167" s="13"/>
      <c r="AC167" s="13"/>
      <c r="AD167" s="13"/>
      <c r="AE167" s="13"/>
      <c r="AT167" s="257" t="s">
        <v>197</v>
      </c>
      <c r="AU167" s="257" t="s">
        <v>86</v>
      </c>
      <c r="AV167" s="13" t="s">
        <v>86</v>
      </c>
      <c r="AW167" s="13" t="s">
        <v>32</v>
      </c>
      <c r="AX167" s="13" t="s">
        <v>84</v>
      </c>
      <c r="AY167" s="257" t="s">
        <v>183</v>
      </c>
    </row>
    <row r="168" spans="1:65" s="2" customFormat="1" ht="16.5" customHeight="1">
      <c r="A168" s="37"/>
      <c r="B168" s="38"/>
      <c r="C168" s="269" t="s">
        <v>258</v>
      </c>
      <c r="D168" s="269" t="s">
        <v>304</v>
      </c>
      <c r="E168" s="270" t="s">
        <v>560</v>
      </c>
      <c r="F168" s="271" t="s">
        <v>561</v>
      </c>
      <c r="G168" s="272" t="s">
        <v>307</v>
      </c>
      <c r="H168" s="273">
        <v>95.483</v>
      </c>
      <c r="I168" s="274"/>
      <c r="J168" s="275">
        <f>ROUND(I168*H168,2)</f>
        <v>0</v>
      </c>
      <c r="K168" s="271" t="s">
        <v>1</v>
      </c>
      <c r="L168" s="276"/>
      <c r="M168" s="277" t="s">
        <v>1</v>
      </c>
      <c r="N168" s="278" t="s">
        <v>41</v>
      </c>
      <c r="O168" s="90"/>
      <c r="P168" s="235">
        <f>O168*H168</f>
        <v>0</v>
      </c>
      <c r="Q168" s="235">
        <v>0.001</v>
      </c>
      <c r="R168" s="235">
        <f>Q168*H168</f>
        <v>0.09548300000000001</v>
      </c>
      <c r="S168" s="235">
        <v>0</v>
      </c>
      <c r="T168" s="236">
        <f>S168*H168</f>
        <v>0</v>
      </c>
      <c r="U168" s="37"/>
      <c r="V168" s="37"/>
      <c r="W168" s="37"/>
      <c r="X168" s="37"/>
      <c r="Y168" s="37"/>
      <c r="Z168" s="37"/>
      <c r="AA168" s="37"/>
      <c r="AB168" s="37"/>
      <c r="AC168" s="37"/>
      <c r="AD168" s="37"/>
      <c r="AE168" s="37"/>
      <c r="AR168" s="237" t="s">
        <v>251</v>
      </c>
      <c r="AT168" s="237" t="s">
        <v>304</v>
      </c>
      <c r="AU168" s="237" t="s">
        <v>86</v>
      </c>
      <c r="AY168" s="16" t="s">
        <v>183</v>
      </c>
      <c r="BE168" s="238">
        <f>IF(N168="základní",J168,0)</f>
        <v>0</v>
      </c>
      <c r="BF168" s="238">
        <f>IF(N168="snížená",J168,0)</f>
        <v>0</v>
      </c>
      <c r="BG168" s="238">
        <f>IF(N168="zákl. přenesená",J168,0)</f>
        <v>0</v>
      </c>
      <c r="BH168" s="238">
        <f>IF(N168="sníž. přenesená",J168,0)</f>
        <v>0</v>
      </c>
      <c r="BI168" s="238">
        <f>IF(N168="nulová",J168,0)</f>
        <v>0</v>
      </c>
      <c r="BJ168" s="16" t="s">
        <v>84</v>
      </c>
      <c r="BK168" s="238">
        <f>ROUND(I168*H168,2)</f>
        <v>0</v>
      </c>
      <c r="BL168" s="16" t="s">
        <v>189</v>
      </c>
      <c r="BM168" s="237" t="s">
        <v>562</v>
      </c>
    </row>
    <row r="169" spans="1:47" s="2" customFormat="1" ht="12">
      <c r="A169" s="37"/>
      <c r="B169" s="38"/>
      <c r="C169" s="39"/>
      <c r="D169" s="239" t="s">
        <v>191</v>
      </c>
      <c r="E169" s="39"/>
      <c r="F169" s="240" t="s">
        <v>561</v>
      </c>
      <c r="G169" s="39"/>
      <c r="H169" s="39"/>
      <c r="I169" s="241"/>
      <c r="J169" s="39"/>
      <c r="K169" s="39"/>
      <c r="L169" s="43"/>
      <c r="M169" s="242"/>
      <c r="N169" s="243"/>
      <c r="O169" s="90"/>
      <c r="P169" s="90"/>
      <c r="Q169" s="90"/>
      <c r="R169" s="90"/>
      <c r="S169" s="90"/>
      <c r="T169" s="91"/>
      <c r="U169" s="37"/>
      <c r="V169" s="37"/>
      <c r="W169" s="37"/>
      <c r="X169" s="37"/>
      <c r="Y169" s="37"/>
      <c r="Z169" s="37"/>
      <c r="AA169" s="37"/>
      <c r="AB169" s="37"/>
      <c r="AC169" s="37"/>
      <c r="AD169" s="37"/>
      <c r="AE169" s="37"/>
      <c r="AT169" s="16" t="s">
        <v>191</v>
      </c>
      <c r="AU169" s="16" t="s">
        <v>86</v>
      </c>
    </row>
    <row r="170" spans="1:47" s="2" customFormat="1" ht="12">
      <c r="A170" s="37"/>
      <c r="B170" s="38"/>
      <c r="C170" s="39"/>
      <c r="D170" s="239" t="s">
        <v>309</v>
      </c>
      <c r="E170" s="39"/>
      <c r="F170" s="246" t="s">
        <v>563</v>
      </c>
      <c r="G170" s="39"/>
      <c r="H170" s="39"/>
      <c r="I170" s="241"/>
      <c r="J170" s="39"/>
      <c r="K170" s="39"/>
      <c r="L170" s="43"/>
      <c r="M170" s="242"/>
      <c r="N170" s="243"/>
      <c r="O170" s="90"/>
      <c r="P170" s="90"/>
      <c r="Q170" s="90"/>
      <c r="R170" s="90"/>
      <c r="S170" s="90"/>
      <c r="T170" s="91"/>
      <c r="U170" s="37"/>
      <c r="V170" s="37"/>
      <c r="W170" s="37"/>
      <c r="X170" s="37"/>
      <c r="Y170" s="37"/>
      <c r="Z170" s="37"/>
      <c r="AA170" s="37"/>
      <c r="AB170" s="37"/>
      <c r="AC170" s="37"/>
      <c r="AD170" s="37"/>
      <c r="AE170" s="37"/>
      <c r="AT170" s="16" t="s">
        <v>309</v>
      </c>
      <c r="AU170" s="16" t="s">
        <v>86</v>
      </c>
    </row>
    <row r="171" spans="1:51" s="13" customFormat="1" ht="12">
      <c r="A171" s="13"/>
      <c r="B171" s="247"/>
      <c r="C171" s="248"/>
      <c r="D171" s="239" t="s">
        <v>197</v>
      </c>
      <c r="E171" s="249" t="s">
        <v>1</v>
      </c>
      <c r="F171" s="250" t="s">
        <v>564</v>
      </c>
      <c r="G171" s="248"/>
      <c r="H171" s="251">
        <v>95.483</v>
      </c>
      <c r="I171" s="252"/>
      <c r="J171" s="248"/>
      <c r="K171" s="248"/>
      <c r="L171" s="253"/>
      <c r="M171" s="254"/>
      <c r="N171" s="255"/>
      <c r="O171" s="255"/>
      <c r="P171" s="255"/>
      <c r="Q171" s="255"/>
      <c r="R171" s="255"/>
      <c r="S171" s="255"/>
      <c r="T171" s="256"/>
      <c r="U171" s="13"/>
      <c r="V171" s="13"/>
      <c r="W171" s="13"/>
      <c r="X171" s="13"/>
      <c r="Y171" s="13"/>
      <c r="Z171" s="13"/>
      <c r="AA171" s="13"/>
      <c r="AB171" s="13"/>
      <c r="AC171" s="13"/>
      <c r="AD171" s="13"/>
      <c r="AE171" s="13"/>
      <c r="AT171" s="257" t="s">
        <v>197</v>
      </c>
      <c r="AU171" s="257" t="s">
        <v>86</v>
      </c>
      <c r="AV171" s="13" t="s">
        <v>86</v>
      </c>
      <c r="AW171" s="13" t="s">
        <v>32</v>
      </c>
      <c r="AX171" s="13" t="s">
        <v>84</v>
      </c>
      <c r="AY171" s="257" t="s">
        <v>183</v>
      </c>
    </row>
    <row r="172" spans="1:65" s="2" customFormat="1" ht="24.15" customHeight="1">
      <c r="A172" s="37"/>
      <c r="B172" s="38"/>
      <c r="C172" s="226" t="s">
        <v>265</v>
      </c>
      <c r="D172" s="226" t="s">
        <v>185</v>
      </c>
      <c r="E172" s="227" t="s">
        <v>565</v>
      </c>
      <c r="F172" s="228" t="s">
        <v>566</v>
      </c>
      <c r="G172" s="229" t="s">
        <v>137</v>
      </c>
      <c r="H172" s="230">
        <v>7790.29</v>
      </c>
      <c r="I172" s="231"/>
      <c r="J172" s="232">
        <f>ROUND(I172*H172,2)</f>
        <v>0</v>
      </c>
      <c r="K172" s="228" t="s">
        <v>188</v>
      </c>
      <c r="L172" s="43"/>
      <c r="M172" s="233" t="s">
        <v>1</v>
      </c>
      <c r="N172" s="234" t="s">
        <v>41</v>
      </c>
      <c r="O172" s="90"/>
      <c r="P172" s="235">
        <f>O172*H172</f>
        <v>0</v>
      </c>
      <c r="Q172" s="235">
        <v>0</v>
      </c>
      <c r="R172" s="235">
        <f>Q172*H172</f>
        <v>0</v>
      </c>
      <c r="S172" s="235">
        <v>0</v>
      </c>
      <c r="T172" s="236">
        <f>S172*H172</f>
        <v>0</v>
      </c>
      <c r="U172" s="37"/>
      <c r="V172" s="37"/>
      <c r="W172" s="37"/>
      <c r="X172" s="37"/>
      <c r="Y172" s="37"/>
      <c r="Z172" s="37"/>
      <c r="AA172" s="37"/>
      <c r="AB172" s="37"/>
      <c r="AC172" s="37"/>
      <c r="AD172" s="37"/>
      <c r="AE172" s="37"/>
      <c r="AR172" s="237" t="s">
        <v>189</v>
      </c>
      <c r="AT172" s="237" t="s">
        <v>185</v>
      </c>
      <c r="AU172" s="237" t="s">
        <v>86</v>
      </c>
      <c r="AY172" s="16" t="s">
        <v>183</v>
      </c>
      <c r="BE172" s="238">
        <f>IF(N172="základní",J172,0)</f>
        <v>0</v>
      </c>
      <c r="BF172" s="238">
        <f>IF(N172="snížená",J172,0)</f>
        <v>0</v>
      </c>
      <c r="BG172" s="238">
        <f>IF(N172="zákl. přenesená",J172,0)</f>
        <v>0</v>
      </c>
      <c r="BH172" s="238">
        <f>IF(N172="sníž. přenesená",J172,0)</f>
        <v>0</v>
      </c>
      <c r="BI172" s="238">
        <f>IF(N172="nulová",J172,0)</f>
        <v>0</v>
      </c>
      <c r="BJ172" s="16" t="s">
        <v>84</v>
      </c>
      <c r="BK172" s="238">
        <f>ROUND(I172*H172,2)</f>
        <v>0</v>
      </c>
      <c r="BL172" s="16" t="s">
        <v>189</v>
      </c>
      <c r="BM172" s="237" t="s">
        <v>567</v>
      </c>
    </row>
    <row r="173" spans="1:47" s="2" customFormat="1" ht="12">
      <c r="A173" s="37"/>
      <c r="B173" s="38"/>
      <c r="C173" s="39"/>
      <c r="D173" s="239" t="s">
        <v>191</v>
      </c>
      <c r="E173" s="39"/>
      <c r="F173" s="240" t="s">
        <v>568</v>
      </c>
      <c r="G173" s="39"/>
      <c r="H173" s="39"/>
      <c r="I173" s="241"/>
      <c r="J173" s="39"/>
      <c r="K173" s="39"/>
      <c r="L173" s="43"/>
      <c r="M173" s="242"/>
      <c r="N173" s="243"/>
      <c r="O173" s="90"/>
      <c r="P173" s="90"/>
      <c r="Q173" s="90"/>
      <c r="R173" s="90"/>
      <c r="S173" s="90"/>
      <c r="T173" s="91"/>
      <c r="U173" s="37"/>
      <c r="V173" s="37"/>
      <c r="W173" s="37"/>
      <c r="X173" s="37"/>
      <c r="Y173" s="37"/>
      <c r="Z173" s="37"/>
      <c r="AA173" s="37"/>
      <c r="AB173" s="37"/>
      <c r="AC173" s="37"/>
      <c r="AD173" s="37"/>
      <c r="AE173" s="37"/>
      <c r="AT173" s="16" t="s">
        <v>191</v>
      </c>
      <c r="AU173" s="16" t="s">
        <v>86</v>
      </c>
    </row>
    <row r="174" spans="1:47" s="2" customFormat="1" ht="12">
      <c r="A174" s="37"/>
      <c r="B174" s="38"/>
      <c r="C174" s="39"/>
      <c r="D174" s="244" t="s">
        <v>193</v>
      </c>
      <c r="E174" s="39"/>
      <c r="F174" s="245" t="s">
        <v>569</v>
      </c>
      <c r="G174" s="39"/>
      <c r="H174" s="39"/>
      <c r="I174" s="241"/>
      <c r="J174" s="39"/>
      <c r="K174" s="39"/>
      <c r="L174" s="43"/>
      <c r="M174" s="242"/>
      <c r="N174" s="243"/>
      <c r="O174" s="90"/>
      <c r="P174" s="90"/>
      <c r="Q174" s="90"/>
      <c r="R174" s="90"/>
      <c r="S174" s="90"/>
      <c r="T174" s="91"/>
      <c r="U174" s="37"/>
      <c r="V174" s="37"/>
      <c r="W174" s="37"/>
      <c r="X174" s="37"/>
      <c r="Y174" s="37"/>
      <c r="Z174" s="37"/>
      <c r="AA174" s="37"/>
      <c r="AB174" s="37"/>
      <c r="AC174" s="37"/>
      <c r="AD174" s="37"/>
      <c r="AE174" s="37"/>
      <c r="AT174" s="16" t="s">
        <v>193</v>
      </c>
      <c r="AU174" s="16" t="s">
        <v>86</v>
      </c>
    </row>
    <row r="175" spans="1:47" s="2" customFormat="1" ht="12">
      <c r="A175" s="37"/>
      <c r="B175" s="38"/>
      <c r="C175" s="39"/>
      <c r="D175" s="239" t="s">
        <v>195</v>
      </c>
      <c r="E175" s="39"/>
      <c r="F175" s="246" t="s">
        <v>318</v>
      </c>
      <c r="G175" s="39"/>
      <c r="H175" s="39"/>
      <c r="I175" s="241"/>
      <c r="J175" s="39"/>
      <c r="K175" s="39"/>
      <c r="L175" s="43"/>
      <c r="M175" s="242"/>
      <c r="N175" s="243"/>
      <c r="O175" s="90"/>
      <c r="P175" s="90"/>
      <c r="Q175" s="90"/>
      <c r="R175" s="90"/>
      <c r="S175" s="90"/>
      <c r="T175" s="91"/>
      <c r="U175" s="37"/>
      <c r="V175" s="37"/>
      <c r="W175" s="37"/>
      <c r="X175" s="37"/>
      <c r="Y175" s="37"/>
      <c r="Z175" s="37"/>
      <c r="AA175" s="37"/>
      <c r="AB175" s="37"/>
      <c r="AC175" s="37"/>
      <c r="AD175" s="37"/>
      <c r="AE175" s="37"/>
      <c r="AT175" s="16" t="s">
        <v>195</v>
      </c>
      <c r="AU175" s="16" t="s">
        <v>86</v>
      </c>
    </row>
    <row r="176" spans="1:51" s="13" customFormat="1" ht="12">
      <c r="A176" s="13"/>
      <c r="B176" s="247"/>
      <c r="C176" s="248"/>
      <c r="D176" s="239" t="s">
        <v>197</v>
      </c>
      <c r="E176" s="249" t="s">
        <v>1</v>
      </c>
      <c r="F176" s="250" t="s">
        <v>135</v>
      </c>
      <c r="G176" s="248"/>
      <c r="H176" s="251">
        <v>7790.29</v>
      </c>
      <c r="I176" s="252"/>
      <c r="J176" s="248"/>
      <c r="K176" s="248"/>
      <c r="L176" s="253"/>
      <c r="M176" s="254"/>
      <c r="N176" s="255"/>
      <c r="O176" s="255"/>
      <c r="P176" s="255"/>
      <c r="Q176" s="255"/>
      <c r="R176" s="255"/>
      <c r="S176" s="255"/>
      <c r="T176" s="256"/>
      <c r="U176" s="13"/>
      <c r="V176" s="13"/>
      <c r="W176" s="13"/>
      <c r="X176" s="13"/>
      <c r="Y176" s="13"/>
      <c r="Z176" s="13"/>
      <c r="AA176" s="13"/>
      <c r="AB176" s="13"/>
      <c r="AC176" s="13"/>
      <c r="AD176" s="13"/>
      <c r="AE176" s="13"/>
      <c r="AT176" s="257" t="s">
        <v>197</v>
      </c>
      <c r="AU176" s="257" t="s">
        <v>86</v>
      </c>
      <c r="AV176" s="13" t="s">
        <v>86</v>
      </c>
      <c r="AW176" s="13" t="s">
        <v>32</v>
      </c>
      <c r="AX176" s="13" t="s">
        <v>84</v>
      </c>
      <c r="AY176" s="257" t="s">
        <v>183</v>
      </c>
    </row>
    <row r="177" spans="1:65" s="2" customFormat="1" ht="16.5" customHeight="1">
      <c r="A177" s="37"/>
      <c r="B177" s="38"/>
      <c r="C177" s="226" t="s">
        <v>273</v>
      </c>
      <c r="D177" s="226" t="s">
        <v>185</v>
      </c>
      <c r="E177" s="227" t="s">
        <v>329</v>
      </c>
      <c r="F177" s="228" t="s">
        <v>330</v>
      </c>
      <c r="G177" s="229" t="s">
        <v>137</v>
      </c>
      <c r="H177" s="230">
        <v>1158.05</v>
      </c>
      <c r="I177" s="231"/>
      <c r="J177" s="232">
        <f>ROUND(I177*H177,2)</f>
        <v>0</v>
      </c>
      <c r="K177" s="228" t="s">
        <v>188</v>
      </c>
      <c r="L177" s="43"/>
      <c r="M177" s="233" t="s">
        <v>1</v>
      </c>
      <c r="N177" s="234" t="s">
        <v>41</v>
      </c>
      <c r="O177" s="90"/>
      <c r="P177" s="235">
        <f>O177*H177</f>
        <v>0</v>
      </c>
      <c r="Q177" s="235">
        <v>0</v>
      </c>
      <c r="R177" s="235">
        <f>Q177*H177</f>
        <v>0</v>
      </c>
      <c r="S177" s="235">
        <v>0</v>
      </c>
      <c r="T177" s="236">
        <f>S177*H177</f>
        <v>0</v>
      </c>
      <c r="U177" s="37"/>
      <c r="V177" s="37"/>
      <c r="W177" s="37"/>
      <c r="X177" s="37"/>
      <c r="Y177" s="37"/>
      <c r="Z177" s="37"/>
      <c r="AA177" s="37"/>
      <c r="AB177" s="37"/>
      <c r="AC177" s="37"/>
      <c r="AD177" s="37"/>
      <c r="AE177" s="37"/>
      <c r="AR177" s="237" t="s">
        <v>189</v>
      </c>
      <c r="AT177" s="237" t="s">
        <v>185</v>
      </c>
      <c r="AU177" s="237" t="s">
        <v>86</v>
      </c>
      <c r="AY177" s="16" t="s">
        <v>183</v>
      </c>
      <c r="BE177" s="238">
        <f>IF(N177="základní",J177,0)</f>
        <v>0</v>
      </c>
      <c r="BF177" s="238">
        <f>IF(N177="snížená",J177,0)</f>
        <v>0</v>
      </c>
      <c r="BG177" s="238">
        <f>IF(N177="zákl. přenesená",J177,0)</f>
        <v>0</v>
      </c>
      <c r="BH177" s="238">
        <f>IF(N177="sníž. přenesená",J177,0)</f>
        <v>0</v>
      </c>
      <c r="BI177" s="238">
        <f>IF(N177="nulová",J177,0)</f>
        <v>0</v>
      </c>
      <c r="BJ177" s="16" t="s">
        <v>84</v>
      </c>
      <c r="BK177" s="238">
        <f>ROUND(I177*H177,2)</f>
        <v>0</v>
      </c>
      <c r="BL177" s="16" t="s">
        <v>189</v>
      </c>
      <c r="BM177" s="237" t="s">
        <v>570</v>
      </c>
    </row>
    <row r="178" spans="1:47" s="2" customFormat="1" ht="12">
      <c r="A178" s="37"/>
      <c r="B178" s="38"/>
      <c r="C178" s="39"/>
      <c r="D178" s="239" t="s">
        <v>191</v>
      </c>
      <c r="E178" s="39"/>
      <c r="F178" s="240" t="s">
        <v>332</v>
      </c>
      <c r="G178" s="39"/>
      <c r="H178" s="39"/>
      <c r="I178" s="241"/>
      <c r="J178" s="39"/>
      <c r="K178" s="39"/>
      <c r="L178" s="43"/>
      <c r="M178" s="242"/>
      <c r="N178" s="243"/>
      <c r="O178" s="90"/>
      <c r="P178" s="90"/>
      <c r="Q178" s="90"/>
      <c r="R178" s="90"/>
      <c r="S178" s="90"/>
      <c r="T178" s="91"/>
      <c r="U178" s="37"/>
      <c r="V178" s="37"/>
      <c r="W178" s="37"/>
      <c r="X178" s="37"/>
      <c r="Y178" s="37"/>
      <c r="Z178" s="37"/>
      <c r="AA178" s="37"/>
      <c r="AB178" s="37"/>
      <c r="AC178" s="37"/>
      <c r="AD178" s="37"/>
      <c r="AE178" s="37"/>
      <c r="AT178" s="16" t="s">
        <v>191</v>
      </c>
      <c r="AU178" s="16" t="s">
        <v>86</v>
      </c>
    </row>
    <row r="179" spans="1:47" s="2" customFormat="1" ht="12">
      <c r="A179" s="37"/>
      <c r="B179" s="38"/>
      <c r="C179" s="39"/>
      <c r="D179" s="244" t="s">
        <v>193</v>
      </c>
      <c r="E179" s="39"/>
      <c r="F179" s="245" t="s">
        <v>333</v>
      </c>
      <c r="G179" s="39"/>
      <c r="H179" s="39"/>
      <c r="I179" s="241"/>
      <c r="J179" s="39"/>
      <c r="K179" s="39"/>
      <c r="L179" s="43"/>
      <c r="M179" s="242"/>
      <c r="N179" s="243"/>
      <c r="O179" s="90"/>
      <c r="P179" s="90"/>
      <c r="Q179" s="90"/>
      <c r="R179" s="90"/>
      <c r="S179" s="90"/>
      <c r="T179" s="91"/>
      <c r="U179" s="37"/>
      <c r="V179" s="37"/>
      <c r="W179" s="37"/>
      <c r="X179" s="37"/>
      <c r="Y179" s="37"/>
      <c r="Z179" s="37"/>
      <c r="AA179" s="37"/>
      <c r="AB179" s="37"/>
      <c r="AC179" s="37"/>
      <c r="AD179" s="37"/>
      <c r="AE179" s="37"/>
      <c r="AT179" s="16" t="s">
        <v>193</v>
      </c>
      <c r="AU179" s="16" t="s">
        <v>86</v>
      </c>
    </row>
    <row r="180" spans="1:47" s="2" customFormat="1" ht="12">
      <c r="A180" s="37"/>
      <c r="B180" s="38"/>
      <c r="C180" s="39"/>
      <c r="D180" s="239" t="s">
        <v>195</v>
      </c>
      <c r="E180" s="39"/>
      <c r="F180" s="246" t="s">
        <v>326</v>
      </c>
      <c r="G180" s="39"/>
      <c r="H180" s="39"/>
      <c r="I180" s="241"/>
      <c r="J180" s="39"/>
      <c r="K180" s="39"/>
      <c r="L180" s="43"/>
      <c r="M180" s="242"/>
      <c r="N180" s="243"/>
      <c r="O180" s="90"/>
      <c r="P180" s="90"/>
      <c r="Q180" s="90"/>
      <c r="R180" s="90"/>
      <c r="S180" s="90"/>
      <c r="T180" s="91"/>
      <c r="U180" s="37"/>
      <c r="V180" s="37"/>
      <c r="W180" s="37"/>
      <c r="X180" s="37"/>
      <c r="Y180" s="37"/>
      <c r="Z180" s="37"/>
      <c r="AA180" s="37"/>
      <c r="AB180" s="37"/>
      <c r="AC180" s="37"/>
      <c r="AD180" s="37"/>
      <c r="AE180" s="37"/>
      <c r="AT180" s="16" t="s">
        <v>195</v>
      </c>
      <c r="AU180" s="16" t="s">
        <v>86</v>
      </c>
    </row>
    <row r="181" spans="1:51" s="13" customFormat="1" ht="12">
      <c r="A181" s="13"/>
      <c r="B181" s="247"/>
      <c r="C181" s="248"/>
      <c r="D181" s="239" t="s">
        <v>197</v>
      </c>
      <c r="E181" s="249" t="s">
        <v>533</v>
      </c>
      <c r="F181" s="250" t="s">
        <v>571</v>
      </c>
      <c r="G181" s="248"/>
      <c r="H181" s="251">
        <v>1158.05</v>
      </c>
      <c r="I181" s="252"/>
      <c r="J181" s="248"/>
      <c r="K181" s="248"/>
      <c r="L181" s="253"/>
      <c r="M181" s="254"/>
      <c r="N181" s="255"/>
      <c r="O181" s="255"/>
      <c r="P181" s="255"/>
      <c r="Q181" s="255"/>
      <c r="R181" s="255"/>
      <c r="S181" s="255"/>
      <c r="T181" s="256"/>
      <c r="U181" s="13"/>
      <c r="V181" s="13"/>
      <c r="W181" s="13"/>
      <c r="X181" s="13"/>
      <c r="Y181" s="13"/>
      <c r="Z181" s="13"/>
      <c r="AA181" s="13"/>
      <c r="AB181" s="13"/>
      <c r="AC181" s="13"/>
      <c r="AD181" s="13"/>
      <c r="AE181" s="13"/>
      <c r="AT181" s="257" t="s">
        <v>197</v>
      </c>
      <c r="AU181" s="257" t="s">
        <v>86</v>
      </c>
      <c r="AV181" s="13" t="s">
        <v>86</v>
      </c>
      <c r="AW181" s="13" t="s">
        <v>32</v>
      </c>
      <c r="AX181" s="13" t="s">
        <v>84</v>
      </c>
      <c r="AY181" s="257" t="s">
        <v>183</v>
      </c>
    </row>
    <row r="182" spans="1:65" s="2" customFormat="1" ht="24.15" customHeight="1">
      <c r="A182" s="37"/>
      <c r="B182" s="38"/>
      <c r="C182" s="226" t="s">
        <v>281</v>
      </c>
      <c r="D182" s="226" t="s">
        <v>185</v>
      </c>
      <c r="E182" s="227" t="s">
        <v>572</v>
      </c>
      <c r="F182" s="228" t="s">
        <v>573</v>
      </c>
      <c r="G182" s="229" t="s">
        <v>137</v>
      </c>
      <c r="H182" s="230">
        <v>1158.05</v>
      </c>
      <c r="I182" s="231"/>
      <c r="J182" s="232">
        <f>ROUND(I182*H182,2)</f>
        <v>0</v>
      </c>
      <c r="K182" s="228" t="s">
        <v>188</v>
      </c>
      <c r="L182" s="43"/>
      <c r="M182" s="233" t="s">
        <v>1</v>
      </c>
      <c r="N182" s="234" t="s">
        <v>41</v>
      </c>
      <c r="O182" s="90"/>
      <c r="P182" s="235">
        <f>O182*H182</f>
        <v>0</v>
      </c>
      <c r="Q182" s="235">
        <v>0</v>
      </c>
      <c r="R182" s="235">
        <f>Q182*H182</f>
        <v>0</v>
      </c>
      <c r="S182" s="235">
        <v>0</v>
      </c>
      <c r="T182" s="236">
        <f>S182*H182</f>
        <v>0</v>
      </c>
      <c r="U182" s="37"/>
      <c r="V182" s="37"/>
      <c r="W182" s="37"/>
      <c r="X182" s="37"/>
      <c r="Y182" s="37"/>
      <c r="Z182" s="37"/>
      <c r="AA182" s="37"/>
      <c r="AB182" s="37"/>
      <c r="AC182" s="37"/>
      <c r="AD182" s="37"/>
      <c r="AE182" s="37"/>
      <c r="AR182" s="237" t="s">
        <v>189</v>
      </c>
      <c r="AT182" s="237" t="s">
        <v>185</v>
      </c>
      <c r="AU182" s="237" t="s">
        <v>86</v>
      </c>
      <c r="AY182" s="16" t="s">
        <v>183</v>
      </c>
      <c r="BE182" s="238">
        <f>IF(N182="základní",J182,0)</f>
        <v>0</v>
      </c>
      <c r="BF182" s="238">
        <f>IF(N182="snížená",J182,0)</f>
        <v>0</v>
      </c>
      <c r="BG182" s="238">
        <f>IF(N182="zákl. přenesená",J182,0)</f>
        <v>0</v>
      </c>
      <c r="BH182" s="238">
        <f>IF(N182="sníž. přenesená",J182,0)</f>
        <v>0</v>
      </c>
      <c r="BI182" s="238">
        <f>IF(N182="nulová",J182,0)</f>
        <v>0</v>
      </c>
      <c r="BJ182" s="16" t="s">
        <v>84</v>
      </c>
      <c r="BK182" s="238">
        <f>ROUND(I182*H182,2)</f>
        <v>0</v>
      </c>
      <c r="BL182" s="16" t="s">
        <v>189</v>
      </c>
      <c r="BM182" s="237" t="s">
        <v>574</v>
      </c>
    </row>
    <row r="183" spans="1:47" s="2" customFormat="1" ht="12">
      <c r="A183" s="37"/>
      <c r="B183" s="38"/>
      <c r="C183" s="39"/>
      <c r="D183" s="239" t="s">
        <v>191</v>
      </c>
      <c r="E183" s="39"/>
      <c r="F183" s="240" t="s">
        <v>575</v>
      </c>
      <c r="G183" s="39"/>
      <c r="H183" s="39"/>
      <c r="I183" s="241"/>
      <c r="J183" s="39"/>
      <c r="K183" s="39"/>
      <c r="L183" s="43"/>
      <c r="M183" s="242"/>
      <c r="N183" s="243"/>
      <c r="O183" s="90"/>
      <c r="P183" s="90"/>
      <c r="Q183" s="90"/>
      <c r="R183" s="90"/>
      <c r="S183" s="90"/>
      <c r="T183" s="91"/>
      <c r="U183" s="37"/>
      <c r="V183" s="37"/>
      <c r="W183" s="37"/>
      <c r="X183" s="37"/>
      <c r="Y183" s="37"/>
      <c r="Z183" s="37"/>
      <c r="AA183" s="37"/>
      <c r="AB183" s="37"/>
      <c r="AC183" s="37"/>
      <c r="AD183" s="37"/>
      <c r="AE183" s="37"/>
      <c r="AT183" s="16" t="s">
        <v>191</v>
      </c>
      <c r="AU183" s="16" t="s">
        <v>86</v>
      </c>
    </row>
    <row r="184" spans="1:47" s="2" customFormat="1" ht="12">
      <c r="A184" s="37"/>
      <c r="B184" s="38"/>
      <c r="C184" s="39"/>
      <c r="D184" s="244" t="s">
        <v>193</v>
      </c>
      <c r="E184" s="39"/>
      <c r="F184" s="245" t="s">
        <v>576</v>
      </c>
      <c r="G184" s="39"/>
      <c r="H184" s="39"/>
      <c r="I184" s="241"/>
      <c r="J184" s="39"/>
      <c r="K184" s="39"/>
      <c r="L184" s="43"/>
      <c r="M184" s="242"/>
      <c r="N184" s="243"/>
      <c r="O184" s="90"/>
      <c r="P184" s="90"/>
      <c r="Q184" s="90"/>
      <c r="R184" s="90"/>
      <c r="S184" s="90"/>
      <c r="T184" s="91"/>
      <c r="U184" s="37"/>
      <c r="V184" s="37"/>
      <c r="W184" s="37"/>
      <c r="X184" s="37"/>
      <c r="Y184" s="37"/>
      <c r="Z184" s="37"/>
      <c r="AA184" s="37"/>
      <c r="AB184" s="37"/>
      <c r="AC184" s="37"/>
      <c r="AD184" s="37"/>
      <c r="AE184" s="37"/>
      <c r="AT184" s="16" t="s">
        <v>193</v>
      </c>
      <c r="AU184" s="16" t="s">
        <v>86</v>
      </c>
    </row>
    <row r="185" spans="1:47" s="2" customFormat="1" ht="12">
      <c r="A185" s="37"/>
      <c r="B185" s="38"/>
      <c r="C185" s="39"/>
      <c r="D185" s="239" t="s">
        <v>195</v>
      </c>
      <c r="E185" s="39"/>
      <c r="F185" s="246" t="s">
        <v>294</v>
      </c>
      <c r="G185" s="39"/>
      <c r="H185" s="39"/>
      <c r="I185" s="241"/>
      <c r="J185" s="39"/>
      <c r="K185" s="39"/>
      <c r="L185" s="43"/>
      <c r="M185" s="242"/>
      <c r="N185" s="243"/>
      <c r="O185" s="90"/>
      <c r="P185" s="90"/>
      <c r="Q185" s="90"/>
      <c r="R185" s="90"/>
      <c r="S185" s="90"/>
      <c r="T185" s="91"/>
      <c r="U185" s="37"/>
      <c r="V185" s="37"/>
      <c r="W185" s="37"/>
      <c r="X185" s="37"/>
      <c r="Y185" s="37"/>
      <c r="Z185" s="37"/>
      <c r="AA185" s="37"/>
      <c r="AB185" s="37"/>
      <c r="AC185" s="37"/>
      <c r="AD185" s="37"/>
      <c r="AE185" s="37"/>
      <c r="AT185" s="16" t="s">
        <v>195</v>
      </c>
      <c r="AU185" s="16" t="s">
        <v>86</v>
      </c>
    </row>
    <row r="186" spans="1:51" s="13" customFormat="1" ht="12">
      <c r="A186" s="13"/>
      <c r="B186" s="247"/>
      <c r="C186" s="248"/>
      <c r="D186" s="239" t="s">
        <v>197</v>
      </c>
      <c r="E186" s="249" t="s">
        <v>1</v>
      </c>
      <c r="F186" s="250" t="s">
        <v>577</v>
      </c>
      <c r="G186" s="248"/>
      <c r="H186" s="251">
        <v>1158.05</v>
      </c>
      <c r="I186" s="252"/>
      <c r="J186" s="248"/>
      <c r="K186" s="248"/>
      <c r="L186" s="253"/>
      <c r="M186" s="254"/>
      <c r="N186" s="255"/>
      <c r="O186" s="255"/>
      <c r="P186" s="255"/>
      <c r="Q186" s="255"/>
      <c r="R186" s="255"/>
      <c r="S186" s="255"/>
      <c r="T186" s="256"/>
      <c r="U186" s="13"/>
      <c r="V186" s="13"/>
      <c r="W186" s="13"/>
      <c r="X186" s="13"/>
      <c r="Y186" s="13"/>
      <c r="Z186" s="13"/>
      <c r="AA186" s="13"/>
      <c r="AB186" s="13"/>
      <c r="AC186" s="13"/>
      <c r="AD186" s="13"/>
      <c r="AE186" s="13"/>
      <c r="AT186" s="257" t="s">
        <v>197</v>
      </c>
      <c r="AU186" s="257" t="s">
        <v>86</v>
      </c>
      <c r="AV186" s="13" t="s">
        <v>86</v>
      </c>
      <c r="AW186" s="13" t="s">
        <v>32</v>
      </c>
      <c r="AX186" s="13" t="s">
        <v>84</v>
      </c>
      <c r="AY186" s="257" t="s">
        <v>183</v>
      </c>
    </row>
    <row r="187" spans="1:65" s="2" customFormat="1" ht="24.15" customHeight="1">
      <c r="A187" s="37"/>
      <c r="B187" s="38"/>
      <c r="C187" s="226" t="s">
        <v>288</v>
      </c>
      <c r="D187" s="226" t="s">
        <v>185</v>
      </c>
      <c r="E187" s="227" t="s">
        <v>336</v>
      </c>
      <c r="F187" s="228" t="s">
        <v>337</v>
      </c>
      <c r="G187" s="229" t="s">
        <v>338</v>
      </c>
      <c r="H187" s="230">
        <v>1.63</v>
      </c>
      <c r="I187" s="231"/>
      <c r="J187" s="232">
        <f>ROUND(I187*H187,2)</f>
        <v>0</v>
      </c>
      <c r="K187" s="228" t="s">
        <v>188</v>
      </c>
      <c r="L187" s="43"/>
      <c r="M187" s="233" t="s">
        <v>1</v>
      </c>
      <c r="N187" s="234" t="s">
        <v>41</v>
      </c>
      <c r="O187" s="90"/>
      <c r="P187" s="235">
        <f>O187*H187</f>
        <v>0</v>
      </c>
      <c r="Q187" s="235">
        <v>0</v>
      </c>
      <c r="R187" s="235">
        <f>Q187*H187</f>
        <v>0</v>
      </c>
      <c r="S187" s="235">
        <v>0</v>
      </c>
      <c r="T187" s="236">
        <f>S187*H187</f>
        <v>0</v>
      </c>
      <c r="U187" s="37"/>
      <c r="V187" s="37"/>
      <c r="W187" s="37"/>
      <c r="X187" s="37"/>
      <c r="Y187" s="37"/>
      <c r="Z187" s="37"/>
      <c r="AA187" s="37"/>
      <c r="AB187" s="37"/>
      <c r="AC187" s="37"/>
      <c r="AD187" s="37"/>
      <c r="AE187" s="37"/>
      <c r="AR187" s="237" t="s">
        <v>189</v>
      </c>
      <c r="AT187" s="237" t="s">
        <v>185</v>
      </c>
      <c r="AU187" s="237" t="s">
        <v>86</v>
      </c>
      <c r="AY187" s="16" t="s">
        <v>183</v>
      </c>
      <c r="BE187" s="238">
        <f>IF(N187="základní",J187,0)</f>
        <v>0</v>
      </c>
      <c r="BF187" s="238">
        <f>IF(N187="snížená",J187,0)</f>
        <v>0</v>
      </c>
      <c r="BG187" s="238">
        <f>IF(N187="zákl. přenesená",J187,0)</f>
        <v>0</v>
      </c>
      <c r="BH187" s="238">
        <f>IF(N187="sníž. přenesená",J187,0)</f>
        <v>0</v>
      </c>
      <c r="BI187" s="238">
        <f>IF(N187="nulová",J187,0)</f>
        <v>0</v>
      </c>
      <c r="BJ187" s="16" t="s">
        <v>84</v>
      </c>
      <c r="BK187" s="238">
        <f>ROUND(I187*H187,2)</f>
        <v>0</v>
      </c>
      <c r="BL187" s="16" t="s">
        <v>189</v>
      </c>
      <c r="BM187" s="237" t="s">
        <v>578</v>
      </c>
    </row>
    <row r="188" spans="1:47" s="2" customFormat="1" ht="12">
      <c r="A188" s="37"/>
      <c r="B188" s="38"/>
      <c r="C188" s="39"/>
      <c r="D188" s="239" t="s">
        <v>191</v>
      </c>
      <c r="E188" s="39"/>
      <c r="F188" s="240" t="s">
        <v>340</v>
      </c>
      <c r="G188" s="39"/>
      <c r="H188" s="39"/>
      <c r="I188" s="241"/>
      <c r="J188" s="39"/>
      <c r="K188" s="39"/>
      <c r="L188" s="43"/>
      <c r="M188" s="242"/>
      <c r="N188" s="243"/>
      <c r="O188" s="90"/>
      <c r="P188" s="90"/>
      <c r="Q188" s="90"/>
      <c r="R188" s="90"/>
      <c r="S188" s="90"/>
      <c r="T188" s="91"/>
      <c r="U188" s="37"/>
      <c r="V188" s="37"/>
      <c r="W188" s="37"/>
      <c r="X188" s="37"/>
      <c r="Y188" s="37"/>
      <c r="Z188" s="37"/>
      <c r="AA188" s="37"/>
      <c r="AB188" s="37"/>
      <c r="AC188" s="37"/>
      <c r="AD188" s="37"/>
      <c r="AE188" s="37"/>
      <c r="AT188" s="16" t="s">
        <v>191</v>
      </c>
      <c r="AU188" s="16" t="s">
        <v>86</v>
      </c>
    </row>
    <row r="189" spans="1:47" s="2" customFormat="1" ht="12">
      <c r="A189" s="37"/>
      <c r="B189" s="38"/>
      <c r="C189" s="39"/>
      <c r="D189" s="244" t="s">
        <v>193</v>
      </c>
      <c r="E189" s="39"/>
      <c r="F189" s="245" t="s">
        <v>341</v>
      </c>
      <c r="G189" s="39"/>
      <c r="H189" s="39"/>
      <c r="I189" s="241"/>
      <c r="J189" s="39"/>
      <c r="K189" s="39"/>
      <c r="L189" s="43"/>
      <c r="M189" s="242"/>
      <c r="N189" s="243"/>
      <c r="O189" s="90"/>
      <c r="P189" s="90"/>
      <c r="Q189" s="90"/>
      <c r="R189" s="90"/>
      <c r="S189" s="90"/>
      <c r="T189" s="91"/>
      <c r="U189" s="37"/>
      <c r="V189" s="37"/>
      <c r="W189" s="37"/>
      <c r="X189" s="37"/>
      <c r="Y189" s="37"/>
      <c r="Z189" s="37"/>
      <c r="AA189" s="37"/>
      <c r="AB189" s="37"/>
      <c r="AC189" s="37"/>
      <c r="AD189" s="37"/>
      <c r="AE189" s="37"/>
      <c r="AT189" s="16" t="s">
        <v>193</v>
      </c>
      <c r="AU189" s="16" t="s">
        <v>86</v>
      </c>
    </row>
    <row r="190" spans="1:51" s="13" customFormat="1" ht="12">
      <c r="A190" s="13"/>
      <c r="B190" s="247"/>
      <c r="C190" s="248"/>
      <c r="D190" s="239" t="s">
        <v>197</v>
      </c>
      <c r="E190" s="249" t="s">
        <v>1</v>
      </c>
      <c r="F190" s="250" t="s">
        <v>579</v>
      </c>
      <c r="G190" s="248"/>
      <c r="H190" s="251">
        <v>1.63</v>
      </c>
      <c r="I190" s="252"/>
      <c r="J190" s="248"/>
      <c r="K190" s="248"/>
      <c r="L190" s="253"/>
      <c r="M190" s="254"/>
      <c r="N190" s="255"/>
      <c r="O190" s="255"/>
      <c r="P190" s="255"/>
      <c r="Q190" s="255"/>
      <c r="R190" s="255"/>
      <c r="S190" s="255"/>
      <c r="T190" s="256"/>
      <c r="U190" s="13"/>
      <c r="V190" s="13"/>
      <c r="W190" s="13"/>
      <c r="X190" s="13"/>
      <c r="Y190" s="13"/>
      <c r="Z190" s="13"/>
      <c r="AA190" s="13"/>
      <c r="AB190" s="13"/>
      <c r="AC190" s="13"/>
      <c r="AD190" s="13"/>
      <c r="AE190" s="13"/>
      <c r="AT190" s="257" t="s">
        <v>197</v>
      </c>
      <c r="AU190" s="257" t="s">
        <v>86</v>
      </c>
      <c r="AV190" s="13" t="s">
        <v>86</v>
      </c>
      <c r="AW190" s="13" t="s">
        <v>32</v>
      </c>
      <c r="AX190" s="13" t="s">
        <v>84</v>
      </c>
      <c r="AY190" s="257" t="s">
        <v>183</v>
      </c>
    </row>
    <row r="191" spans="1:65" s="2" customFormat="1" ht="24.15" customHeight="1">
      <c r="A191" s="37"/>
      <c r="B191" s="38"/>
      <c r="C191" s="226" t="s">
        <v>296</v>
      </c>
      <c r="D191" s="226" t="s">
        <v>185</v>
      </c>
      <c r="E191" s="227" t="s">
        <v>344</v>
      </c>
      <c r="F191" s="228" t="s">
        <v>345</v>
      </c>
      <c r="G191" s="229" t="s">
        <v>137</v>
      </c>
      <c r="H191" s="230">
        <v>8630</v>
      </c>
      <c r="I191" s="231"/>
      <c r="J191" s="232">
        <f>ROUND(I191*H191,2)</f>
        <v>0</v>
      </c>
      <c r="K191" s="228" t="s">
        <v>1</v>
      </c>
      <c r="L191" s="43"/>
      <c r="M191" s="233" t="s">
        <v>1</v>
      </c>
      <c r="N191" s="234" t="s">
        <v>41</v>
      </c>
      <c r="O191" s="90"/>
      <c r="P191" s="235">
        <f>O191*H191</f>
        <v>0</v>
      </c>
      <c r="Q191" s="235">
        <v>0</v>
      </c>
      <c r="R191" s="235">
        <f>Q191*H191</f>
        <v>0</v>
      </c>
      <c r="S191" s="235">
        <v>0</v>
      </c>
      <c r="T191" s="236">
        <f>S191*H191</f>
        <v>0</v>
      </c>
      <c r="U191" s="37"/>
      <c r="V191" s="37"/>
      <c r="W191" s="37"/>
      <c r="X191" s="37"/>
      <c r="Y191" s="37"/>
      <c r="Z191" s="37"/>
      <c r="AA191" s="37"/>
      <c r="AB191" s="37"/>
      <c r="AC191" s="37"/>
      <c r="AD191" s="37"/>
      <c r="AE191" s="37"/>
      <c r="AR191" s="237" t="s">
        <v>189</v>
      </c>
      <c r="AT191" s="237" t="s">
        <v>185</v>
      </c>
      <c r="AU191" s="237" t="s">
        <v>86</v>
      </c>
      <c r="AY191" s="16" t="s">
        <v>183</v>
      </c>
      <c r="BE191" s="238">
        <f>IF(N191="základní",J191,0)</f>
        <v>0</v>
      </c>
      <c r="BF191" s="238">
        <f>IF(N191="snížená",J191,0)</f>
        <v>0</v>
      </c>
      <c r="BG191" s="238">
        <f>IF(N191="zákl. přenesená",J191,0)</f>
        <v>0</v>
      </c>
      <c r="BH191" s="238">
        <f>IF(N191="sníž. přenesená",J191,0)</f>
        <v>0</v>
      </c>
      <c r="BI191" s="238">
        <f>IF(N191="nulová",J191,0)</f>
        <v>0</v>
      </c>
      <c r="BJ191" s="16" t="s">
        <v>84</v>
      </c>
      <c r="BK191" s="238">
        <f>ROUND(I191*H191,2)</f>
        <v>0</v>
      </c>
      <c r="BL191" s="16" t="s">
        <v>189</v>
      </c>
      <c r="BM191" s="237" t="s">
        <v>580</v>
      </c>
    </row>
    <row r="192" spans="1:47" s="2" customFormat="1" ht="12">
      <c r="A192" s="37"/>
      <c r="B192" s="38"/>
      <c r="C192" s="39"/>
      <c r="D192" s="239" t="s">
        <v>191</v>
      </c>
      <c r="E192" s="39"/>
      <c r="F192" s="240" t="s">
        <v>345</v>
      </c>
      <c r="G192" s="39"/>
      <c r="H192" s="39"/>
      <c r="I192" s="241"/>
      <c r="J192" s="39"/>
      <c r="K192" s="39"/>
      <c r="L192" s="43"/>
      <c r="M192" s="242"/>
      <c r="N192" s="243"/>
      <c r="O192" s="90"/>
      <c r="P192" s="90"/>
      <c r="Q192" s="90"/>
      <c r="R192" s="90"/>
      <c r="S192" s="90"/>
      <c r="T192" s="91"/>
      <c r="U192" s="37"/>
      <c r="V192" s="37"/>
      <c r="W192" s="37"/>
      <c r="X192" s="37"/>
      <c r="Y192" s="37"/>
      <c r="Z192" s="37"/>
      <c r="AA192" s="37"/>
      <c r="AB192" s="37"/>
      <c r="AC192" s="37"/>
      <c r="AD192" s="37"/>
      <c r="AE192" s="37"/>
      <c r="AT192" s="16" t="s">
        <v>191</v>
      </c>
      <c r="AU192" s="16" t="s">
        <v>86</v>
      </c>
    </row>
    <row r="193" spans="1:47" s="2" customFormat="1" ht="12">
      <c r="A193" s="37"/>
      <c r="B193" s="38"/>
      <c r="C193" s="39"/>
      <c r="D193" s="239" t="s">
        <v>309</v>
      </c>
      <c r="E193" s="39"/>
      <c r="F193" s="246" t="s">
        <v>348</v>
      </c>
      <c r="G193" s="39"/>
      <c r="H193" s="39"/>
      <c r="I193" s="241"/>
      <c r="J193" s="39"/>
      <c r="K193" s="39"/>
      <c r="L193" s="43"/>
      <c r="M193" s="242"/>
      <c r="N193" s="243"/>
      <c r="O193" s="90"/>
      <c r="P193" s="90"/>
      <c r="Q193" s="90"/>
      <c r="R193" s="90"/>
      <c r="S193" s="90"/>
      <c r="T193" s="91"/>
      <c r="U193" s="37"/>
      <c r="V193" s="37"/>
      <c r="W193" s="37"/>
      <c r="X193" s="37"/>
      <c r="Y193" s="37"/>
      <c r="Z193" s="37"/>
      <c r="AA193" s="37"/>
      <c r="AB193" s="37"/>
      <c r="AC193" s="37"/>
      <c r="AD193" s="37"/>
      <c r="AE193" s="37"/>
      <c r="AT193" s="16" t="s">
        <v>309</v>
      </c>
      <c r="AU193" s="16" t="s">
        <v>86</v>
      </c>
    </row>
    <row r="194" spans="1:51" s="13" customFormat="1" ht="12">
      <c r="A194" s="13"/>
      <c r="B194" s="247"/>
      <c r="C194" s="248"/>
      <c r="D194" s="239" t="s">
        <v>197</v>
      </c>
      <c r="E194" s="249" t="s">
        <v>1</v>
      </c>
      <c r="F194" s="250" t="s">
        <v>142</v>
      </c>
      <c r="G194" s="248"/>
      <c r="H194" s="251">
        <v>8630</v>
      </c>
      <c r="I194" s="252"/>
      <c r="J194" s="248"/>
      <c r="K194" s="248"/>
      <c r="L194" s="253"/>
      <c r="M194" s="254"/>
      <c r="N194" s="255"/>
      <c r="O194" s="255"/>
      <c r="P194" s="255"/>
      <c r="Q194" s="255"/>
      <c r="R194" s="255"/>
      <c r="S194" s="255"/>
      <c r="T194" s="256"/>
      <c r="U194" s="13"/>
      <c r="V194" s="13"/>
      <c r="W194" s="13"/>
      <c r="X194" s="13"/>
      <c r="Y194" s="13"/>
      <c r="Z194" s="13"/>
      <c r="AA194" s="13"/>
      <c r="AB194" s="13"/>
      <c r="AC194" s="13"/>
      <c r="AD194" s="13"/>
      <c r="AE194" s="13"/>
      <c r="AT194" s="257" t="s">
        <v>197</v>
      </c>
      <c r="AU194" s="257" t="s">
        <v>86</v>
      </c>
      <c r="AV194" s="13" t="s">
        <v>86</v>
      </c>
      <c r="AW194" s="13" t="s">
        <v>32</v>
      </c>
      <c r="AX194" s="13" t="s">
        <v>84</v>
      </c>
      <c r="AY194" s="257" t="s">
        <v>183</v>
      </c>
    </row>
    <row r="195" spans="1:63" s="12" customFormat="1" ht="22.8" customHeight="1">
      <c r="A195" s="12"/>
      <c r="B195" s="210"/>
      <c r="C195" s="211"/>
      <c r="D195" s="212" t="s">
        <v>75</v>
      </c>
      <c r="E195" s="224" t="s">
        <v>397</v>
      </c>
      <c r="F195" s="224" t="s">
        <v>398</v>
      </c>
      <c r="G195" s="211"/>
      <c r="H195" s="211"/>
      <c r="I195" s="214"/>
      <c r="J195" s="225">
        <f>BK195</f>
        <v>0</v>
      </c>
      <c r="K195" s="211"/>
      <c r="L195" s="216"/>
      <c r="M195" s="217"/>
      <c r="N195" s="218"/>
      <c r="O195" s="218"/>
      <c r="P195" s="219">
        <f>SUM(P196:P199)</f>
        <v>0</v>
      </c>
      <c r="Q195" s="218"/>
      <c r="R195" s="219">
        <f>SUM(R196:R199)</f>
        <v>0</v>
      </c>
      <c r="S195" s="218"/>
      <c r="T195" s="220">
        <f>SUM(T196:T199)</f>
        <v>0</v>
      </c>
      <c r="U195" s="12"/>
      <c r="V195" s="12"/>
      <c r="W195" s="12"/>
      <c r="X195" s="12"/>
      <c r="Y195" s="12"/>
      <c r="Z195" s="12"/>
      <c r="AA195" s="12"/>
      <c r="AB195" s="12"/>
      <c r="AC195" s="12"/>
      <c r="AD195" s="12"/>
      <c r="AE195" s="12"/>
      <c r="AR195" s="221" t="s">
        <v>84</v>
      </c>
      <c r="AT195" s="222" t="s">
        <v>75</v>
      </c>
      <c r="AU195" s="222" t="s">
        <v>84</v>
      </c>
      <c r="AY195" s="221" t="s">
        <v>183</v>
      </c>
      <c r="BK195" s="223">
        <f>SUM(BK196:BK199)</f>
        <v>0</v>
      </c>
    </row>
    <row r="196" spans="1:65" s="2" customFormat="1" ht="24.15" customHeight="1">
      <c r="A196" s="37"/>
      <c r="B196" s="38"/>
      <c r="C196" s="226" t="s">
        <v>8</v>
      </c>
      <c r="D196" s="226" t="s">
        <v>185</v>
      </c>
      <c r="E196" s="227" t="s">
        <v>581</v>
      </c>
      <c r="F196" s="228" t="s">
        <v>582</v>
      </c>
      <c r="G196" s="229" t="s">
        <v>402</v>
      </c>
      <c r="H196" s="230">
        <v>0.095</v>
      </c>
      <c r="I196" s="231"/>
      <c r="J196" s="232">
        <f>ROUND(I196*H196,2)</f>
        <v>0</v>
      </c>
      <c r="K196" s="228" t="s">
        <v>188</v>
      </c>
      <c r="L196" s="43"/>
      <c r="M196" s="233" t="s">
        <v>1</v>
      </c>
      <c r="N196" s="234" t="s">
        <v>41</v>
      </c>
      <c r="O196" s="90"/>
      <c r="P196" s="235">
        <f>O196*H196</f>
        <v>0</v>
      </c>
      <c r="Q196" s="235">
        <v>0</v>
      </c>
      <c r="R196" s="235">
        <f>Q196*H196</f>
        <v>0</v>
      </c>
      <c r="S196" s="235">
        <v>0</v>
      </c>
      <c r="T196" s="236">
        <f>S196*H196</f>
        <v>0</v>
      </c>
      <c r="U196" s="37"/>
      <c r="V196" s="37"/>
      <c r="W196" s="37"/>
      <c r="X196" s="37"/>
      <c r="Y196" s="37"/>
      <c r="Z196" s="37"/>
      <c r="AA196" s="37"/>
      <c r="AB196" s="37"/>
      <c r="AC196" s="37"/>
      <c r="AD196" s="37"/>
      <c r="AE196" s="37"/>
      <c r="AR196" s="237" t="s">
        <v>189</v>
      </c>
      <c r="AT196" s="237" t="s">
        <v>185</v>
      </c>
      <c r="AU196" s="237" t="s">
        <v>86</v>
      </c>
      <c r="AY196" s="16" t="s">
        <v>183</v>
      </c>
      <c r="BE196" s="238">
        <f>IF(N196="základní",J196,0)</f>
        <v>0</v>
      </c>
      <c r="BF196" s="238">
        <f>IF(N196="snížená",J196,0)</f>
        <v>0</v>
      </c>
      <c r="BG196" s="238">
        <f>IF(N196="zákl. přenesená",J196,0)</f>
        <v>0</v>
      </c>
      <c r="BH196" s="238">
        <f>IF(N196="sníž. přenesená",J196,0)</f>
        <v>0</v>
      </c>
      <c r="BI196" s="238">
        <f>IF(N196="nulová",J196,0)</f>
        <v>0</v>
      </c>
      <c r="BJ196" s="16" t="s">
        <v>84</v>
      </c>
      <c r="BK196" s="238">
        <f>ROUND(I196*H196,2)</f>
        <v>0</v>
      </c>
      <c r="BL196" s="16" t="s">
        <v>189</v>
      </c>
      <c r="BM196" s="237" t="s">
        <v>583</v>
      </c>
    </row>
    <row r="197" spans="1:47" s="2" customFormat="1" ht="12">
      <c r="A197" s="37"/>
      <c r="B197" s="38"/>
      <c r="C197" s="39"/>
      <c r="D197" s="239" t="s">
        <v>191</v>
      </c>
      <c r="E197" s="39"/>
      <c r="F197" s="240" t="s">
        <v>584</v>
      </c>
      <c r="G197" s="39"/>
      <c r="H197" s="39"/>
      <c r="I197" s="241"/>
      <c r="J197" s="39"/>
      <c r="K197" s="39"/>
      <c r="L197" s="43"/>
      <c r="M197" s="242"/>
      <c r="N197" s="243"/>
      <c r="O197" s="90"/>
      <c r="P197" s="90"/>
      <c r="Q197" s="90"/>
      <c r="R197" s="90"/>
      <c r="S197" s="90"/>
      <c r="T197" s="91"/>
      <c r="U197" s="37"/>
      <c r="V197" s="37"/>
      <c r="W197" s="37"/>
      <c r="X197" s="37"/>
      <c r="Y197" s="37"/>
      <c r="Z197" s="37"/>
      <c r="AA197" s="37"/>
      <c r="AB197" s="37"/>
      <c r="AC197" s="37"/>
      <c r="AD197" s="37"/>
      <c r="AE197" s="37"/>
      <c r="AT197" s="16" t="s">
        <v>191</v>
      </c>
      <c r="AU197" s="16" t="s">
        <v>86</v>
      </c>
    </row>
    <row r="198" spans="1:47" s="2" customFormat="1" ht="12">
      <c r="A198" s="37"/>
      <c r="B198" s="38"/>
      <c r="C198" s="39"/>
      <c r="D198" s="244" t="s">
        <v>193</v>
      </c>
      <c r="E198" s="39"/>
      <c r="F198" s="245" t="s">
        <v>585</v>
      </c>
      <c r="G198" s="39"/>
      <c r="H198" s="39"/>
      <c r="I198" s="241"/>
      <c r="J198" s="39"/>
      <c r="K198" s="39"/>
      <c r="L198" s="43"/>
      <c r="M198" s="242"/>
      <c r="N198" s="243"/>
      <c r="O198" s="90"/>
      <c r="P198" s="90"/>
      <c r="Q198" s="90"/>
      <c r="R198" s="90"/>
      <c r="S198" s="90"/>
      <c r="T198" s="91"/>
      <c r="U198" s="37"/>
      <c r="V198" s="37"/>
      <c r="W198" s="37"/>
      <c r="X198" s="37"/>
      <c r="Y198" s="37"/>
      <c r="Z198" s="37"/>
      <c r="AA198" s="37"/>
      <c r="AB198" s="37"/>
      <c r="AC198" s="37"/>
      <c r="AD198" s="37"/>
      <c r="AE198" s="37"/>
      <c r="AT198" s="16" t="s">
        <v>193</v>
      </c>
      <c r="AU198" s="16" t="s">
        <v>86</v>
      </c>
    </row>
    <row r="199" spans="1:47" s="2" customFormat="1" ht="12">
      <c r="A199" s="37"/>
      <c r="B199" s="38"/>
      <c r="C199" s="39"/>
      <c r="D199" s="239" t="s">
        <v>195</v>
      </c>
      <c r="E199" s="39"/>
      <c r="F199" s="246" t="s">
        <v>586</v>
      </c>
      <c r="G199" s="39"/>
      <c r="H199" s="39"/>
      <c r="I199" s="241"/>
      <c r="J199" s="39"/>
      <c r="K199" s="39"/>
      <c r="L199" s="43"/>
      <c r="M199" s="279"/>
      <c r="N199" s="280"/>
      <c r="O199" s="281"/>
      <c r="P199" s="281"/>
      <c r="Q199" s="281"/>
      <c r="R199" s="281"/>
      <c r="S199" s="281"/>
      <c r="T199" s="282"/>
      <c r="U199" s="37"/>
      <c r="V199" s="37"/>
      <c r="W199" s="37"/>
      <c r="X199" s="37"/>
      <c r="Y199" s="37"/>
      <c r="Z199" s="37"/>
      <c r="AA199" s="37"/>
      <c r="AB199" s="37"/>
      <c r="AC199" s="37"/>
      <c r="AD199" s="37"/>
      <c r="AE199" s="37"/>
      <c r="AT199" s="16" t="s">
        <v>195</v>
      </c>
      <c r="AU199" s="16" t="s">
        <v>86</v>
      </c>
    </row>
    <row r="200" spans="1:31" s="2" customFormat="1" ht="6.95" customHeight="1">
      <c r="A200" s="37"/>
      <c r="B200" s="65"/>
      <c r="C200" s="66"/>
      <c r="D200" s="66"/>
      <c r="E200" s="66"/>
      <c r="F200" s="66"/>
      <c r="G200" s="66"/>
      <c r="H200" s="66"/>
      <c r="I200" s="66"/>
      <c r="J200" s="66"/>
      <c r="K200" s="66"/>
      <c r="L200" s="43"/>
      <c r="M200" s="37"/>
      <c r="O200" s="37"/>
      <c r="P200" s="37"/>
      <c r="Q200" s="37"/>
      <c r="R200" s="37"/>
      <c r="S200" s="37"/>
      <c r="T200" s="37"/>
      <c r="U200" s="37"/>
      <c r="V200" s="37"/>
      <c r="W200" s="37"/>
      <c r="X200" s="37"/>
      <c r="Y200" s="37"/>
      <c r="Z200" s="37"/>
      <c r="AA200" s="37"/>
      <c r="AB200" s="37"/>
      <c r="AC200" s="37"/>
      <c r="AD200" s="37"/>
      <c r="AE200" s="37"/>
    </row>
  </sheetData>
  <sheetProtection password="CDA2" sheet="1" objects="1" scenarios="1" formatColumns="0" formatRows="0" autoFilter="0"/>
  <autoFilter ref="C118:K199"/>
  <mergeCells count="9">
    <mergeCell ref="E7:H7"/>
    <mergeCell ref="E9:H9"/>
    <mergeCell ref="E18:H18"/>
    <mergeCell ref="E27:H27"/>
    <mergeCell ref="E85:H85"/>
    <mergeCell ref="E87:H87"/>
    <mergeCell ref="E109:H109"/>
    <mergeCell ref="E111:H111"/>
    <mergeCell ref="L2:V2"/>
  </mergeCells>
  <hyperlinks>
    <hyperlink ref="F124" r:id="rId1" display="https://podminky.urs.cz/item/CS_URS_2022_02/121151127"/>
    <hyperlink ref="F130" r:id="rId2" display="https://podminky.urs.cz/item/CS_URS_2022_02/162306111"/>
    <hyperlink ref="F137" r:id="rId3" display="https://podminky.urs.cz/item/CS_URS_2022_02/167151111"/>
    <hyperlink ref="F142" r:id="rId4" display="https://podminky.urs.cz/item/CS_URS_2022_02/171151103"/>
    <hyperlink ref="F149" r:id="rId5" display="https://podminky.urs.cz/item/CS_URS_2022_02/181006111"/>
    <hyperlink ref="F153" r:id="rId6" display="https://podminky.urs.cz/item/CS_URS_2022_02/181351115"/>
    <hyperlink ref="F158" r:id="rId7" display="https://podminky.urs.cz/item/CS_URS_2022_02/181451121"/>
    <hyperlink ref="F165" r:id="rId8" display="https://podminky.urs.cz/item/CS_URS_2022_02/181451122"/>
    <hyperlink ref="F174" r:id="rId9" display="https://podminky.urs.cz/item/CS_URS_2022_02/181951112"/>
    <hyperlink ref="F179" r:id="rId10" display="https://podminky.urs.cz/item/CS_URS_2022_02/182251101"/>
    <hyperlink ref="F184" r:id="rId11" display="https://podminky.urs.cz/item/CS_URS_2022_02/182351135"/>
    <hyperlink ref="F189" r:id="rId12" display="https://podminky.urs.cz/item/CS_URS_2022_02/183551223"/>
    <hyperlink ref="F198" r:id="rId13" display="https://podminky.urs.cz/item/CS_URS_2022_02/998312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8.xml><?xml version="1.0" encoding="utf-8"?>
<worksheet xmlns="http://schemas.openxmlformats.org/spreadsheetml/2006/main" xmlns:r="http://schemas.openxmlformats.org/officeDocument/2006/relationships">
  <sheetPr>
    <pageSetUpPr fitToPage="1"/>
  </sheetPr>
  <dimension ref="A2:BM2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6" t="s">
        <v>104</v>
      </c>
      <c r="AZ2" s="145" t="s">
        <v>135</v>
      </c>
      <c r="BA2" s="145" t="s">
        <v>530</v>
      </c>
      <c r="BB2" s="145" t="s">
        <v>137</v>
      </c>
      <c r="BC2" s="145" t="s">
        <v>587</v>
      </c>
      <c r="BD2" s="145" t="s">
        <v>86</v>
      </c>
    </row>
    <row r="3" spans="2:56" s="1" customFormat="1" ht="6.95" customHeight="1">
      <c r="B3" s="146"/>
      <c r="C3" s="147"/>
      <c r="D3" s="147"/>
      <c r="E3" s="147"/>
      <c r="F3" s="147"/>
      <c r="G3" s="147"/>
      <c r="H3" s="147"/>
      <c r="I3" s="147"/>
      <c r="J3" s="147"/>
      <c r="K3" s="147"/>
      <c r="L3" s="19"/>
      <c r="AT3" s="16" t="s">
        <v>86</v>
      </c>
      <c r="AZ3" s="145" t="s">
        <v>142</v>
      </c>
      <c r="BA3" s="145" t="s">
        <v>143</v>
      </c>
      <c r="BB3" s="145" t="s">
        <v>137</v>
      </c>
      <c r="BC3" s="145" t="s">
        <v>588</v>
      </c>
      <c r="BD3" s="145" t="s">
        <v>86</v>
      </c>
    </row>
    <row r="4" spans="2:56" s="1" customFormat="1" ht="24.95" customHeight="1">
      <c r="B4" s="19"/>
      <c r="D4" s="148" t="s">
        <v>131</v>
      </c>
      <c r="L4" s="19"/>
      <c r="M4" s="149" t="s">
        <v>10</v>
      </c>
      <c r="AT4" s="16" t="s">
        <v>4</v>
      </c>
      <c r="AZ4" s="145" t="s">
        <v>533</v>
      </c>
      <c r="BA4" s="145" t="s">
        <v>534</v>
      </c>
      <c r="BB4" s="145" t="s">
        <v>137</v>
      </c>
      <c r="BC4" s="145" t="s">
        <v>589</v>
      </c>
      <c r="BD4" s="145" t="s">
        <v>86</v>
      </c>
    </row>
    <row r="5" spans="2:56" s="1" customFormat="1" ht="6.95" customHeight="1">
      <c r="B5" s="19"/>
      <c r="L5" s="19"/>
      <c r="AZ5" s="145" t="s">
        <v>536</v>
      </c>
      <c r="BA5" s="145" t="s">
        <v>537</v>
      </c>
      <c r="BB5" s="145" t="s">
        <v>307</v>
      </c>
      <c r="BC5" s="145" t="s">
        <v>590</v>
      </c>
      <c r="BD5" s="145" t="s">
        <v>86</v>
      </c>
    </row>
    <row r="6" spans="2:12" s="1" customFormat="1" ht="12" customHeight="1">
      <c r="B6" s="19"/>
      <c r="D6" s="150" t="s">
        <v>16</v>
      </c>
      <c r="L6" s="19"/>
    </row>
    <row r="7" spans="2:12" s="1" customFormat="1" ht="16.5" customHeight="1">
      <c r="B7" s="19"/>
      <c r="E7" s="151" t="str">
        <f>'Rekapitulace stavby'!K6</f>
        <v>Biocentrum Na Dvorských v k.ú. Vrbátky</v>
      </c>
      <c r="F7" s="150"/>
      <c r="G7" s="150"/>
      <c r="H7" s="150"/>
      <c r="L7" s="19"/>
    </row>
    <row r="8" spans="1:31" s="2" customFormat="1" ht="12" customHeight="1">
      <c r="A8" s="37"/>
      <c r="B8" s="43"/>
      <c r="C8" s="37"/>
      <c r="D8" s="150" t="s">
        <v>145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52" t="s">
        <v>591</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50" t="s">
        <v>18</v>
      </c>
      <c r="E11" s="37"/>
      <c r="F11" s="140" t="s">
        <v>1</v>
      </c>
      <c r="G11" s="37"/>
      <c r="H11" s="37"/>
      <c r="I11" s="150" t="s">
        <v>19</v>
      </c>
      <c r="J11" s="140" t="s">
        <v>1</v>
      </c>
      <c r="K11" s="37"/>
      <c r="L11" s="62"/>
      <c r="S11" s="37"/>
      <c r="T11" s="37"/>
      <c r="U11" s="37"/>
      <c r="V11" s="37"/>
      <c r="W11" s="37"/>
      <c r="X11" s="37"/>
      <c r="Y11" s="37"/>
      <c r="Z11" s="37"/>
      <c r="AA11" s="37"/>
      <c r="AB11" s="37"/>
      <c r="AC11" s="37"/>
      <c r="AD11" s="37"/>
      <c r="AE11" s="37"/>
    </row>
    <row r="12" spans="1:31" s="2" customFormat="1" ht="12" customHeight="1">
      <c r="A12" s="37"/>
      <c r="B12" s="43"/>
      <c r="C12" s="37"/>
      <c r="D12" s="150" t="s">
        <v>20</v>
      </c>
      <c r="E12" s="37"/>
      <c r="F12" s="140" t="s">
        <v>21</v>
      </c>
      <c r="G12" s="37"/>
      <c r="H12" s="37"/>
      <c r="I12" s="150" t="s">
        <v>22</v>
      </c>
      <c r="J12" s="153" t="str">
        <f>'Rekapitulace stavby'!AN8</f>
        <v>12. 1. 2021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50" t="s">
        <v>24</v>
      </c>
      <c r="E14" s="37"/>
      <c r="F14" s="37"/>
      <c r="G14" s="37"/>
      <c r="H14" s="37"/>
      <c r="I14" s="150" t="s">
        <v>25</v>
      </c>
      <c r="J14" s="140"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0" t="s">
        <v>26</v>
      </c>
      <c r="F15" s="37"/>
      <c r="G15" s="37"/>
      <c r="H15" s="37"/>
      <c r="I15" s="150" t="s">
        <v>27</v>
      </c>
      <c r="J15" s="140"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50" t="s">
        <v>28</v>
      </c>
      <c r="E17" s="37"/>
      <c r="F17" s="37"/>
      <c r="G17" s="37"/>
      <c r="H17" s="37"/>
      <c r="I17" s="150"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0"/>
      <c r="G18" s="140"/>
      <c r="H18" s="140"/>
      <c r="I18" s="150"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50" t="s">
        <v>30</v>
      </c>
      <c r="E20" s="37"/>
      <c r="F20" s="37"/>
      <c r="G20" s="37"/>
      <c r="H20" s="37"/>
      <c r="I20" s="150" t="s">
        <v>25</v>
      </c>
      <c r="J20" s="140"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0" t="str">
        <f>IF('Rekapitulace stavby'!E17="","",'Rekapitulace stavby'!E17)</f>
        <v xml:space="preserve"> </v>
      </c>
      <c r="F21" s="37"/>
      <c r="G21" s="37"/>
      <c r="H21" s="37"/>
      <c r="I21" s="150" t="s">
        <v>27</v>
      </c>
      <c r="J21" s="140"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50" t="s">
        <v>33</v>
      </c>
      <c r="E23" s="37"/>
      <c r="F23" s="37"/>
      <c r="G23" s="37"/>
      <c r="H23" s="37"/>
      <c r="I23" s="150" t="s">
        <v>25</v>
      </c>
      <c r="J23" s="140" t="s">
        <v>1</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0" t="s">
        <v>34</v>
      </c>
      <c r="F24" s="37"/>
      <c r="G24" s="37"/>
      <c r="H24" s="37"/>
      <c r="I24" s="150" t="s">
        <v>27</v>
      </c>
      <c r="J24" s="140" t="s">
        <v>1</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50" t="s">
        <v>35</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54"/>
      <c r="B27" s="155"/>
      <c r="C27" s="154"/>
      <c r="D27" s="154"/>
      <c r="E27" s="156" t="s">
        <v>1</v>
      </c>
      <c r="F27" s="156"/>
      <c r="G27" s="156"/>
      <c r="H27" s="156"/>
      <c r="I27" s="154"/>
      <c r="J27" s="154"/>
      <c r="K27" s="154"/>
      <c r="L27" s="157"/>
      <c r="S27" s="154"/>
      <c r="T27" s="154"/>
      <c r="U27" s="154"/>
      <c r="V27" s="154"/>
      <c r="W27" s="154"/>
      <c r="X27" s="154"/>
      <c r="Y27" s="154"/>
      <c r="Z27" s="154"/>
      <c r="AA27" s="154"/>
      <c r="AB27" s="154"/>
      <c r="AC27" s="154"/>
      <c r="AD27" s="154"/>
      <c r="AE27" s="15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58"/>
      <c r="E29" s="158"/>
      <c r="F29" s="158"/>
      <c r="G29" s="158"/>
      <c r="H29" s="158"/>
      <c r="I29" s="158"/>
      <c r="J29" s="158"/>
      <c r="K29" s="158"/>
      <c r="L29" s="62"/>
      <c r="S29" s="37"/>
      <c r="T29" s="37"/>
      <c r="U29" s="37"/>
      <c r="V29" s="37"/>
      <c r="W29" s="37"/>
      <c r="X29" s="37"/>
      <c r="Y29" s="37"/>
      <c r="Z29" s="37"/>
      <c r="AA29" s="37"/>
      <c r="AB29" s="37"/>
      <c r="AC29" s="37"/>
      <c r="AD29" s="37"/>
      <c r="AE29" s="37"/>
    </row>
    <row r="30" spans="1:31" s="2" customFormat="1" ht="25.4" customHeight="1">
      <c r="A30" s="37"/>
      <c r="B30" s="43"/>
      <c r="C30" s="37"/>
      <c r="D30" s="159" t="s">
        <v>36</v>
      </c>
      <c r="E30" s="37"/>
      <c r="F30" s="37"/>
      <c r="G30" s="37"/>
      <c r="H30" s="37"/>
      <c r="I30" s="37"/>
      <c r="J30" s="160">
        <f>ROUND(J119,2)</f>
        <v>0</v>
      </c>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61" t="s">
        <v>38</v>
      </c>
      <c r="G32" s="37"/>
      <c r="H32" s="37"/>
      <c r="I32" s="161" t="s">
        <v>37</v>
      </c>
      <c r="J32" s="161" t="s">
        <v>39</v>
      </c>
      <c r="K32" s="37"/>
      <c r="L32" s="62"/>
      <c r="S32" s="37"/>
      <c r="T32" s="37"/>
      <c r="U32" s="37"/>
      <c r="V32" s="37"/>
      <c r="W32" s="37"/>
      <c r="X32" s="37"/>
      <c r="Y32" s="37"/>
      <c r="Z32" s="37"/>
      <c r="AA32" s="37"/>
      <c r="AB32" s="37"/>
      <c r="AC32" s="37"/>
      <c r="AD32" s="37"/>
      <c r="AE32" s="37"/>
    </row>
    <row r="33" spans="1:31" s="2" customFormat="1" ht="14.4" customHeight="1">
      <c r="A33" s="37"/>
      <c r="B33" s="43"/>
      <c r="C33" s="37"/>
      <c r="D33" s="162" t="s">
        <v>40</v>
      </c>
      <c r="E33" s="150" t="s">
        <v>41</v>
      </c>
      <c r="F33" s="163">
        <f>ROUND((SUM(BE119:BE199)),2)</f>
        <v>0</v>
      </c>
      <c r="G33" s="37"/>
      <c r="H33" s="37"/>
      <c r="I33" s="164">
        <v>0.21</v>
      </c>
      <c r="J33" s="163">
        <f>ROUND(((SUM(BE119:BE199))*I33),2)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50" t="s">
        <v>42</v>
      </c>
      <c r="F34" s="163">
        <f>ROUND((SUM(BF119:BF199)),2)</f>
        <v>0</v>
      </c>
      <c r="G34" s="37"/>
      <c r="H34" s="37"/>
      <c r="I34" s="164">
        <v>0.15</v>
      </c>
      <c r="J34" s="163">
        <f>ROUND(((SUM(BF119:BF199))*I34),2)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50" t="s">
        <v>43</v>
      </c>
      <c r="F35" s="163">
        <f>ROUND((SUM(BG119:BG199)),2)</f>
        <v>0</v>
      </c>
      <c r="G35" s="37"/>
      <c r="H35" s="37"/>
      <c r="I35" s="164">
        <v>0.21</v>
      </c>
      <c r="J35" s="16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50" t="s">
        <v>44</v>
      </c>
      <c r="F36" s="163">
        <f>ROUND((SUM(BH119:BH199)),2)</f>
        <v>0</v>
      </c>
      <c r="G36" s="37"/>
      <c r="H36" s="37"/>
      <c r="I36" s="164">
        <v>0.15</v>
      </c>
      <c r="J36" s="16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45</v>
      </c>
      <c r="F37" s="163">
        <f>ROUND((SUM(BI119:BI199)),2)</f>
        <v>0</v>
      </c>
      <c r="G37" s="37"/>
      <c r="H37" s="37"/>
      <c r="I37" s="164">
        <v>0</v>
      </c>
      <c r="J37" s="16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65"/>
      <c r="D39" s="166" t="s">
        <v>46</v>
      </c>
      <c r="E39" s="167"/>
      <c r="F39" s="167"/>
      <c r="G39" s="168" t="s">
        <v>47</v>
      </c>
      <c r="H39" s="169" t="s">
        <v>48</v>
      </c>
      <c r="I39" s="167"/>
      <c r="J39" s="170">
        <f>SUM(J30:J37)</f>
        <v>0</v>
      </c>
      <c r="K39" s="17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hidden="1">
      <c r="A86" s="37"/>
      <c r="B86" s="38"/>
      <c r="C86" s="31" t="s">
        <v>145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hidden="1">
      <c r="A87" s="37"/>
      <c r="B87" s="38"/>
      <c r="C87" s="39"/>
      <c r="D87" s="39"/>
      <c r="E87" s="75" t="str">
        <f>E9</f>
        <v>19070-10XR-PA-07 - SO 07 Zemní val č. 2</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hidden="1">
      <c r="A89" s="37"/>
      <c r="B89" s="38"/>
      <c r="C89" s="31" t="s">
        <v>20</v>
      </c>
      <c r="D89" s="39"/>
      <c r="E89" s="39"/>
      <c r="F89" s="26" t="str">
        <f>F12</f>
        <v>k.ú. Vrbátky</v>
      </c>
      <c r="G89" s="39"/>
      <c r="H89" s="39"/>
      <c r="I89" s="31" t="s">
        <v>22</v>
      </c>
      <c r="J89" s="78" t="str">
        <f>IF(J12="","",J12)</f>
        <v>12. 1. 2021</v>
      </c>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hidden="1">
      <c r="A91" s="37"/>
      <c r="B91" s="38"/>
      <c r="C91" s="31" t="s">
        <v>24</v>
      </c>
      <c r="D91" s="39"/>
      <c r="E91" s="39"/>
      <c r="F91" s="26" t="str">
        <f>E15</f>
        <v>Obec Vrbátky</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hidden="1">
      <c r="A92" s="37"/>
      <c r="B92" s="38"/>
      <c r="C92" s="31" t="s">
        <v>28</v>
      </c>
      <c r="D92" s="39"/>
      <c r="E92" s="39"/>
      <c r="F92" s="26" t="str">
        <f>IF(E18="","",E18)</f>
        <v>Vyplň údaj</v>
      </c>
      <c r="G92" s="39"/>
      <c r="H92" s="39"/>
      <c r="I92" s="31" t="s">
        <v>33</v>
      </c>
      <c r="J92" s="35" t="str">
        <f>E24</f>
        <v>Ing. Alena Petříková</v>
      </c>
      <c r="K92" s="39"/>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hidden="1">
      <c r="A94" s="37"/>
      <c r="B94" s="38"/>
      <c r="C94" s="184" t="s">
        <v>160</v>
      </c>
      <c r="D94" s="185"/>
      <c r="E94" s="185"/>
      <c r="F94" s="185"/>
      <c r="G94" s="185"/>
      <c r="H94" s="185"/>
      <c r="I94" s="185"/>
      <c r="J94" s="186" t="s">
        <v>161</v>
      </c>
      <c r="K94" s="185"/>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hidden="1">
      <c r="A96" s="37"/>
      <c r="B96" s="38"/>
      <c r="C96" s="187" t="s">
        <v>162</v>
      </c>
      <c r="D96" s="39"/>
      <c r="E96" s="39"/>
      <c r="F96" s="39"/>
      <c r="G96" s="39"/>
      <c r="H96" s="39"/>
      <c r="I96" s="39"/>
      <c r="J96" s="109">
        <f>J119</f>
        <v>0</v>
      </c>
      <c r="K96" s="39"/>
      <c r="L96" s="62"/>
      <c r="S96" s="37"/>
      <c r="T96" s="37"/>
      <c r="U96" s="37"/>
      <c r="V96" s="37"/>
      <c r="W96" s="37"/>
      <c r="X96" s="37"/>
      <c r="Y96" s="37"/>
      <c r="Z96" s="37"/>
      <c r="AA96" s="37"/>
      <c r="AB96" s="37"/>
      <c r="AC96" s="37"/>
      <c r="AD96" s="37"/>
      <c r="AE96" s="37"/>
      <c r="AU96" s="16" t="s">
        <v>163</v>
      </c>
    </row>
    <row r="97" spans="1:31" s="9" customFormat="1" ht="24.95" customHeight="1" hidden="1">
      <c r="A97" s="9"/>
      <c r="B97" s="188"/>
      <c r="C97" s="189"/>
      <c r="D97" s="190" t="s">
        <v>164</v>
      </c>
      <c r="E97" s="191"/>
      <c r="F97" s="191"/>
      <c r="G97" s="191"/>
      <c r="H97" s="191"/>
      <c r="I97" s="191"/>
      <c r="J97" s="192">
        <f>J120</f>
        <v>0</v>
      </c>
      <c r="K97" s="189"/>
      <c r="L97" s="193"/>
      <c r="S97" s="9"/>
      <c r="T97" s="9"/>
      <c r="U97" s="9"/>
      <c r="V97" s="9"/>
      <c r="W97" s="9"/>
      <c r="X97" s="9"/>
      <c r="Y97" s="9"/>
      <c r="Z97" s="9"/>
      <c r="AA97" s="9"/>
      <c r="AB97" s="9"/>
      <c r="AC97" s="9"/>
      <c r="AD97" s="9"/>
      <c r="AE97" s="9"/>
    </row>
    <row r="98" spans="1:31" s="10" customFormat="1" ht="19.9" customHeight="1" hidden="1">
      <c r="A98" s="10"/>
      <c r="B98" s="194"/>
      <c r="C98" s="132"/>
      <c r="D98" s="195" t="s">
        <v>165</v>
      </c>
      <c r="E98" s="196"/>
      <c r="F98" s="196"/>
      <c r="G98" s="196"/>
      <c r="H98" s="196"/>
      <c r="I98" s="196"/>
      <c r="J98" s="197">
        <f>J121</f>
        <v>0</v>
      </c>
      <c r="K98" s="132"/>
      <c r="L98" s="198"/>
      <c r="S98" s="10"/>
      <c r="T98" s="10"/>
      <c r="U98" s="10"/>
      <c r="V98" s="10"/>
      <c r="W98" s="10"/>
      <c r="X98" s="10"/>
      <c r="Y98" s="10"/>
      <c r="Z98" s="10"/>
      <c r="AA98" s="10"/>
      <c r="AB98" s="10"/>
      <c r="AC98" s="10"/>
      <c r="AD98" s="10"/>
      <c r="AE98" s="10"/>
    </row>
    <row r="99" spans="1:31" s="10" customFormat="1" ht="19.9" customHeight="1" hidden="1">
      <c r="A99" s="10"/>
      <c r="B99" s="194"/>
      <c r="C99" s="132"/>
      <c r="D99" s="195" t="s">
        <v>167</v>
      </c>
      <c r="E99" s="196"/>
      <c r="F99" s="196"/>
      <c r="G99" s="196"/>
      <c r="H99" s="196"/>
      <c r="I99" s="196"/>
      <c r="J99" s="197">
        <f>J195</f>
        <v>0</v>
      </c>
      <c r="K99" s="132"/>
      <c r="L99" s="198"/>
      <c r="S99" s="10"/>
      <c r="T99" s="10"/>
      <c r="U99" s="10"/>
      <c r="V99" s="10"/>
      <c r="W99" s="10"/>
      <c r="X99" s="10"/>
      <c r="Y99" s="10"/>
      <c r="Z99" s="10"/>
      <c r="AA99" s="10"/>
      <c r="AB99" s="10"/>
      <c r="AC99" s="10"/>
      <c r="AD99" s="10"/>
      <c r="AE99" s="10"/>
    </row>
    <row r="100" spans="1:31" s="2" customFormat="1" ht="21.8" customHeight="1" hidden="1">
      <c r="A100" s="37"/>
      <c r="B100" s="38"/>
      <c r="C100" s="39"/>
      <c r="D100" s="39"/>
      <c r="E100" s="39"/>
      <c r="F100" s="39"/>
      <c r="G100" s="39"/>
      <c r="H100" s="39"/>
      <c r="I100" s="39"/>
      <c r="J100" s="39"/>
      <c r="K100" s="39"/>
      <c r="L100" s="62"/>
      <c r="S100" s="37"/>
      <c r="T100" s="37"/>
      <c r="U100" s="37"/>
      <c r="V100" s="37"/>
      <c r="W100" s="37"/>
      <c r="X100" s="37"/>
      <c r="Y100" s="37"/>
      <c r="Z100" s="37"/>
      <c r="AA100" s="37"/>
      <c r="AB100" s="37"/>
      <c r="AC100" s="37"/>
      <c r="AD100" s="37"/>
      <c r="AE100" s="37"/>
    </row>
    <row r="101" spans="1:31" s="2" customFormat="1" ht="6.95" customHeight="1" hidden="1">
      <c r="A101" s="37"/>
      <c r="B101" s="65"/>
      <c r="C101" s="66"/>
      <c r="D101" s="66"/>
      <c r="E101" s="66"/>
      <c r="F101" s="66"/>
      <c r="G101" s="66"/>
      <c r="H101" s="66"/>
      <c r="I101" s="66"/>
      <c r="J101" s="66"/>
      <c r="K101" s="66"/>
      <c r="L101" s="62"/>
      <c r="S101" s="37"/>
      <c r="T101" s="37"/>
      <c r="U101" s="37"/>
      <c r="V101" s="37"/>
      <c r="W101" s="37"/>
      <c r="X101" s="37"/>
      <c r="Y101" s="37"/>
      <c r="Z101" s="37"/>
      <c r="AA101" s="37"/>
      <c r="AB101" s="37"/>
      <c r="AC101" s="37"/>
      <c r="AD101" s="37"/>
      <c r="AE101" s="37"/>
    </row>
    <row r="102" ht="12" hidden="1"/>
    <row r="103" ht="12" hidden="1"/>
    <row r="104" ht="12" hidden="1"/>
    <row r="105" spans="1:31" s="2" customFormat="1" ht="6.95" customHeight="1">
      <c r="A105" s="37"/>
      <c r="B105" s="67"/>
      <c r="C105" s="68"/>
      <c r="D105" s="68"/>
      <c r="E105" s="68"/>
      <c r="F105" s="68"/>
      <c r="G105" s="68"/>
      <c r="H105" s="68"/>
      <c r="I105" s="68"/>
      <c r="J105" s="68"/>
      <c r="K105" s="68"/>
      <c r="L105" s="62"/>
      <c r="S105" s="37"/>
      <c r="T105" s="37"/>
      <c r="U105" s="37"/>
      <c r="V105" s="37"/>
      <c r="W105" s="37"/>
      <c r="X105" s="37"/>
      <c r="Y105" s="37"/>
      <c r="Z105" s="37"/>
      <c r="AA105" s="37"/>
      <c r="AB105" s="37"/>
      <c r="AC105" s="37"/>
      <c r="AD105" s="37"/>
      <c r="AE105" s="37"/>
    </row>
    <row r="106" spans="1:31" s="2" customFormat="1" ht="24.95" customHeight="1">
      <c r="A106" s="37"/>
      <c r="B106" s="38"/>
      <c r="C106" s="22" t="s">
        <v>168</v>
      </c>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6.95" customHeight="1">
      <c r="A107" s="37"/>
      <c r="B107" s="38"/>
      <c r="C107" s="39"/>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12" customHeight="1">
      <c r="A108" s="37"/>
      <c r="B108" s="38"/>
      <c r="C108" s="31" t="s">
        <v>16</v>
      </c>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6.5" customHeight="1">
      <c r="A109" s="37"/>
      <c r="B109" s="38"/>
      <c r="C109" s="39"/>
      <c r="D109" s="39"/>
      <c r="E109" s="183" t="str">
        <f>E7</f>
        <v>Biocentrum Na Dvorských v k.ú. Vrbátky</v>
      </c>
      <c r="F109" s="31"/>
      <c r="G109" s="31"/>
      <c r="H109" s="31"/>
      <c r="I109" s="39"/>
      <c r="J109" s="39"/>
      <c r="K109" s="39"/>
      <c r="L109" s="62"/>
      <c r="S109" s="37"/>
      <c r="T109" s="37"/>
      <c r="U109" s="37"/>
      <c r="V109" s="37"/>
      <c r="W109" s="37"/>
      <c r="X109" s="37"/>
      <c r="Y109" s="37"/>
      <c r="Z109" s="37"/>
      <c r="AA109" s="37"/>
      <c r="AB109" s="37"/>
      <c r="AC109" s="37"/>
      <c r="AD109" s="37"/>
      <c r="AE109" s="37"/>
    </row>
    <row r="110" spans="1:31" s="2" customFormat="1" ht="12" customHeight="1">
      <c r="A110" s="37"/>
      <c r="B110" s="38"/>
      <c r="C110" s="31" t="s">
        <v>145</v>
      </c>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16.5" customHeight="1">
      <c r="A111" s="37"/>
      <c r="B111" s="38"/>
      <c r="C111" s="39"/>
      <c r="D111" s="39"/>
      <c r="E111" s="75" t="str">
        <f>E9</f>
        <v>19070-10XR-PA-07 - SO 07 Zemní val č. 2</v>
      </c>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20</v>
      </c>
      <c r="D113" s="39"/>
      <c r="E113" s="39"/>
      <c r="F113" s="26" t="str">
        <f>F12</f>
        <v>k.ú. Vrbátky</v>
      </c>
      <c r="G113" s="39"/>
      <c r="H113" s="39"/>
      <c r="I113" s="31" t="s">
        <v>22</v>
      </c>
      <c r="J113" s="78" t="str">
        <f>IF(J12="","",J12)</f>
        <v>12. 1. 2021</v>
      </c>
      <c r="K113" s="39"/>
      <c r="L113" s="62"/>
      <c r="S113" s="37"/>
      <c r="T113" s="37"/>
      <c r="U113" s="37"/>
      <c r="V113" s="37"/>
      <c r="W113" s="37"/>
      <c r="X113" s="37"/>
      <c r="Y113" s="37"/>
      <c r="Z113" s="37"/>
      <c r="AA113" s="37"/>
      <c r="AB113" s="37"/>
      <c r="AC113" s="37"/>
      <c r="AD113" s="37"/>
      <c r="AE113" s="37"/>
    </row>
    <row r="114" spans="1:31" s="2" customFormat="1" ht="6.95" customHeight="1">
      <c r="A114" s="37"/>
      <c r="B114" s="38"/>
      <c r="C114" s="39"/>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15.15" customHeight="1">
      <c r="A115" s="37"/>
      <c r="B115" s="38"/>
      <c r="C115" s="31" t="s">
        <v>24</v>
      </c>
      <c r="D115" s="39"/>
      <c r="E115" s="39"/>
      <c r="F115" s="26" t="str">
        <f>E15</f>
        <v>Obec Vrbátky</v>
      </c>
      <c r="G115" s="39"/>
      <c r="H115" s="39"/>
      <c r="I115" s="31" t="s">
        <v>30</v>
      </c>
      <c r="J115" s="35" t="str">
        <f>E21</f>
        <v xml:space="preserve"> </v>
      </c>
      <c r="K115" s="39"/>
      <c r="L115" s="62"/>
      <c r="S115" s="37"/>
      <c r="T115" s="37"/>
      <c r="U115" s="37"/>
      <c r="V115" s="37"/>
      <c r="W115" s="37"/>
      <c r="X115" s="37"/>
      <c r="Y115" s="37"/>
      <c r="Z115" s="37"/>
      <c r="AA115" s="37"/>
      <c r="AB115" s="37"/>
      <c r="AC115" s="37"/>
      <c r="AD115" s="37"/>
      <c r="AE115" s="37"/>
    </row>
    <row r="116" spans="1:31" s="2" customFormat="1" ht="15.15" customHeight="1">
      <c r="A116" s="37"/>
      <c r="B116" s="38"/>
      <c r="C116" s="31" t="s">
        <v>28</v>
      </c>
      <c r="D116" s="39"/>
      <c r="E116" s="39"/>
      <c r="F116" s="26" t="str">
        <f>IF(E18="","",E18)</f>
        <v>Vyplň údaj</v>
      </c>
      <c r="G116" s="39"/>
      <c r="H116" s="39"/>
      <c r="I116" s="31" t="s">
        <v>33</v>
      </c>
      <c r="J116" s="35" t="str">
        <f>E24</f>
        <v>Ing. Alena Petříková</v>
      </c>
      <c r="K116" s="39"/>
      <c r="L116" s="62"/>
      <c r="S116" s="37"/>
      <c r="T116" s="37"/>
      <c r="U116" s="37"/>
      <c r="V116" s="37"/>
      <c r="W116" s="37"/>
      <c r="X116" s="37"/>
      <c r="Y116" s="37"/>
      <c r="Z116" s="37"/>
      <c r="AA116" s="37"/>
      <c r="AB116" s="37"/>
      <c r="AC116" s="37"/>
      <c r="AD116" s="37"/>
      <c r="AE116" s="37"/>
    </row>
    <row r="117" spans="1:31" s="2" customFormat="1" ht="10.3"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11" customFormat="1" ht="29.25" customHeight="1">
      <c r="A118" s="199"/>
      <c r="B118" s="200"/>
      <c r="C118" s="201" t="s">
        <v>169</v>
      </c>
      <c r="D118" s="202" t="s">
        <v>61</v>
      </c>
      <c r="E118" s="202" t="s">
        <v>57</v>
      </c>
      <c r="F118" s="202" t="s">
        <v>58</v>
      </c>
      <c r="G118" s="202" t="s">
        <v>170</v>
      </c>
      <c r="H118" s="202" t="s">
        <v>171</v>
      </c>
      <c r="I118" s="202" t="s">
        <v>172</v>
      </c>
      <c r="J118" s="202" t="s">
        <v>161</v>
      </c>
      <c r="K118" s="203" t="s">
        <v>173</v>
      </c>
      <c r="L118" s="204"/>
      <c r="M118" s="99" t="s">
        <v>1</v>
      </c>
      <c r="N118" s="100" t="s">
        <v>40</v>
      </c>
      <c r="O118" s="100" t="s">
        <v>174</v>
      </c>
      <c r="P118" s="100" t="s">
        <v>175</v>
      </c>
      <c r="Q118" s="100" t="s">
        <v>176</v>
      </c>
      <c r="R118" s="100" t="s">
        <v>177</v>
      </c>
      <c r="S118" s="100" t="s">
        <v>178</v>
      </c>
      <c r="T118" s="101" t="s">
        <v>179</v>
      </c>
      <c r="U118" s="199"/>
      <c r="V118" s="199"/>
      <c r="W118" s="199"/>
      <c r="X118" s="199"/>
      <c r="Y118" s="199"/>
      <c r="Z118" s="199"/>
      <c r="AA118" s="199"/>
      <c r="AB118" s="199"/>
      <c r="AC118" s="199"/>
      <c r="AD118" s="199"/>
      <c r="AE118" s="199"/>
    </row>
    <row r="119" spans="1:63" s="2" customFormat="1" ht="22.8" customHeight="1">
      <c r="A119" s="37"/>
      <c r="B119" s="38"/>
      <c r="C119" s="106" t="s">
        <v>180</v>
      </c>
      <c r="D119" s="39"/>
      <c r="E119" s="39"/>
      <c r="F119" s="39"/>
      <c r="G119" s="39"/>
      <c r="H119" s="39"/>
      <c r="I119" s="39"/>
      <c r="J119" s="205">
        <f>BK119</f>
        <v>0</v>
      </c>
      <c r="K119" s="39"/>
      <c r="L119" s="43"/>
      <c r="M119" s="102"/>
      <c r="N119" s="206"/>
      <c r="O119" s="103"/>
      <c r="P119" s="207">
        <f>P120</f>
        <v>0</v>
      </c>
      <c r="Q119" s="103"/>
      <c r="R119" s="207">
        <f>R120</f>
        <v>0.105386</v>
      </c>
      <c r="S119" s="103"/>
      <c r="T119" s="208">
        <f>T120</f>
        <v>0</v>
      </c>
      <c r="U119" s="37"/>
      <c r="V119" s="37"/>
      <c r="W119" s="37"/>
      <c r="X119" s="37"/>
      <c r="Y119" s="37"/>
      <c r="Z119" s="37"/>
      <c r="AA119" s="37"/>
      <c r="AB119" s="37"/>
      <c r="AC119" s="37"/>
      <c r="AD119" s="37"/>
      <c r="AE119" s="37"/>
      <c r="AT119" s="16" t="s">
        <v>75</v>
      </c>
      <c r="AU119" s="16" t="s">
        <v>163</v>
      </c>
      <c r="BK119" s="209">
        <f>BK120</f>
        <v>0</v>
      </c>
    </row>
    <row r="120" spans="1:63" s="12" customFormat="1" ht="25.9" customHeight="1">
      <c r="A120" s="12"/>
      <c r="B120" s="210"/>
      <c r="C120" s="211"/>
      <c r="D120" s="212" t="s">
        <v>75</v>
      </c>
      <c r="E120" s="213" t="s">
        <v>181</v>
      </c>
      <c r="F120" s="213" t="s">
        <v>182</v>
      </c>
      <c r="G120" s="211"/>
      <c r="H120" s="211"/>
      <c r="I120" s="214"/>
      <c r="J120" s="215">
        <f>BK120</f>
        <v>0</v>
      </c>
      <c r="K120" s="211"/>
      <c r="L120" s="216"/>
      <c r="M120" s="217"/>
      <c r="N120" s="218"/>
      <c r="O120" s="218"/>
      <c r="P120" s="219">
        <f>P121+P195</f>
        <v>0</v>
      </c>
      <c r="Q120" s="218"/>
      <c r="R120" s="219">
        <f>R121+R195</f>
        <v>0.105386</v>
      </c>
      <c r="S120" s="218"/>
      <c r="T120" s="220">
        <f>T121+T195</f>
        <v>0</v>
      </c>
      <c r="U120" s="12"/>
      <c r="V120" s="12"/>
      <c r="W120" s="12"/>
      <c r="X120" s="12"/>
      <c r="Y120" s="12"/>
      <c r="Z120" s="12"/>
      <c r="AA120" s="12"/>
      <c r="AB120" s="12"/>
      <c r="AC120" s="12"/>
      <c r="AD120" s="12"/>
      <c r="AE120" s="12"/>
      <c r="AR120" s="221" t="s">
        <v>84</v>
      </c>
      <c r="AT120" s="222" t="s">
        <v>75</v>
      </c>
      <c r="AU120" s="222" t="s">
        <v>76</v>
      </c>
      <c r="AY120" s="221" t="s">
        <v>183</v>
      </c>
      <c r="BK120" s="223">
        <f>BK121+BK195</f>
        <v>0</v>
      </c>
    </row>
    <row r="121" spans="1:63" s="12" customFormat="1" ht="22.8" customHeight="1">
      <c r="A121" s="12"/>
      <c r="B121" s="210"/>
      <c r="C121" s="211"/>
      <c r="D121" s="212" t="s">
        <v>75</v>
      </c>
      <c r="E121" s="224" t="s">
        <v>84</v>
      </c>
      <c r="F121" s="224" t="s">
        <v>184</v>
      </c>
      <c r="G121" s="211"/>
      <c r="H121" s="211"/>
      <c r="I121" s="214"/>
      <c r="J121" s="225">
        <f>BK121</f>
        <v>0</v>
      </c>
      <c r="K121" s="211"/>
      <c r="L121" s="216"/>
      <c r="M121" s="217"/>
      <c r="N121" s="218"/>
      <c r="O121" s="218"/>
      <c r="P121" s="219">
        <f>SUM(P122:P194)</f>
        <v>0</v>
      </c>
      <c r="Q121" s="218"/>
      <c r="R121" s="219">
        <f>SUM(R122:R194)</f>
        <v>0.105386</v>
      </c>
      <c r="S121" s="218"/>
      <c r="T121" s="220">
        <f>SUM(T122:T194)</f>
        <v>0</v>
      </c>
      <c r="U121" s="12"/>
      <c r="V121" s="12"/>
      <c r="W121" s="12"/>
      <c r="X121" s="12"/>
      <c r="Y121" s="12"/>
      <c r="Z121" s="12"/>
      <c r="AA121" s="12"/>
      <c r="AB121" s="12"/>
      <c r="AC121" s="12"/>
      <c r="AD121" s="12"/>
      <c r="AE121" s="12"/>
      <c r="AR121" s="221" t="s">
        <v>84</v>
      </c>
      <c r="AT121" s="222" t="s">
        <v>75</v>
      </c>
      <c r="AU121" s="222" t="s">
        <v>84</v>
      </c>
      <c r="AY121" s="221" t="s">
        <v>183</v>
      </c>
      <c r="BK121" s="223">
        <f>SUM(BK122:BK194)</f>
        <v>0</v>
      </c>
    </row>
    <row r="122" spans="1:65" s="2" customFormat="1" ht="24.15" customHeight="1">
      <c r="A122" s="37"/>
      <c r="B122" s="38"/>
      <c r="C122" s="226" t="s">
        <v>84</v>
      </c>
      <c r="D122" s="226" t="s">
        <v>185</v>
      </c>
      <c r="E122" s="227" t="s">
        <v>186</v>
      </c>
      <c r="F122" s="228" t="s">
        <v>187</v>
      </c>
      <c r="G122" s="229" t="s">
        <v>137</v>
      </c>
      <c r="H122" s="230">
        <v>9260</v>
      </c>
      <c r="I122" s="231"/>
      <c r="J122" s="232">
        <f>ROUND(I122*H122,2)</f>
        <v>0</v>
      </c>
      <c r="K122" s="228" t="s">
        <v>188</v>
      </c>
      <c r="L122" s="43"/>
      <c r="M122" s="233" t="s">
        <v>1</v>
      </c>
      <c r="N122" s="234" t="s">
        <v>41</v>
      </c>
      <c r="O122" s="90"/>
      <c r="P122" s="235">
        <f>O122*H122</f>
        <v>0</v>
      </c>
      <c r="Q122" s="235">
        <v>0</v>
      </c>
      <c r="R122" s="235">
        <f>Q122*H122</f>
        <v>0</v>
      </c>
      <c r="S122" s="235">
        <v>0</v>
      </c>
      <c r="T122" s="236">
        <f>S122*H122</f>
        <v>0</v>
      </c>
      <c r="U122" s="37"/>
      <c r="V122" s="37"/>
      <c r="W122" s="37"/>
      <c r="X122" s="37"/>
      <c r="Y122" s="37"/>
      <c r="Z122" s="37"/>
      <c r="AA122" s="37"/>
      <c r="AB122" s="37"/>
      <c r="AC122" s="37"/>
      <c r="AD122" s="37"/>
      <c r="AE122" s="37"/>
      <c r="AR122" s="237" t="s">
        <v>189</v>
      </c>
      <c r="AT122" s="237" t="s">
        <v>185</v>
      </c>
      <c r="AU122" s="237" t="s">
        <v>86</v>
      </c>
      <c r="AY122" s="16" t="s">
        <v>183</v>
      </c>
      <c r="BE122" s="238">
        <f>IF(N122="základní",J122,0)</f>
        <v>0</v>
      </c>
      <c r="BF122" s="238">
        <f>IF(N122="snížená",J122,0)</f>
        <v>0</v>
      </c>
      <c r="BG122" s="238">
        <f>IF(N122="zákl. přenesená",J122,0)</f>
        <v>0</v>
      </c>
      <c r="BH122" s="238">
        <f>IF(N122="sníž. přenesená",J122,0)</f>
        <v>0</v>
      </c>
      <c r="BI122" s="238">
        <f>IF(N122="nulová",J122,0)</f>
        <v>0</v>
      </c>
      <c r="BJ122" s="16" t="s">
        <v>84</v>
      </c>
      <c r="BK122" s="238">
        <f>ROUND(I122*H122,2)</f>
        <v>0</v>
      </c>
      <c r="BL122" s="16" t="s">
        <v>189</v>
      </c>
      <c r="BM122" s="237" t="s">
        <v>592</v>
      </c>
    </row>
    <row r="123" spans="1:47" s="2" customFormat="1" ht="12">
      <c r="A123" s="37"/>
      <c r="B123" s="38"/>
      <c r="C123" s="39"/>
      <c r="D123" s="239" t="s">
        <v>191</v>
      </c>
      <c r="E123" s="39"/>
      <c r="F123" s="240" t="s">
        <v>192</v>
      </c>
      <c r="G123" s="39"/>
      <c r="H123" s="39"/>
      <c r="I123" s="241"/>
      <c r="J123" s="39"/>
      <c r="K123" s="39"/>
      <c r="L123" s="43"/>
      <c r="M123" s="242"/>
      <c r="N123" s="243"/>
      <c r="O123" s="90"/>
      <c r="P123" s="90"/>
      <c r="Q123" s="90"/>
      <c r="R123" s="90"/>
      <c r="S123" s="90"/>
      <c r="T123" s="91"/>
      <c r="U123" s="37"/>
      <c r="V123" s="37"/>
      <c r="W123" s="37"/>
      <c r="X123" s="37"/>
      <c r="Y123" s="37"/>
      <c r="Z123" s="37"/>
      <c r="AA123" s="37"/>
      <c r="AB123" s="37"/>
      <c r="AC123" s="37"/>
      <c r="AD123" s="37"/>
      <c r="AE123" s="37"/>
      <c r="AT123" s="16" t="s">
        <v>191</v>
      </c>
      <c r="AU123" s="16" t="s">
        <v>86</v>
      </c>
    </row>
    <row r="124" spans="1:47" s="2" customFormat="1" ht="12">
      <c r="A124" s="37"/>
      <c r="B124" s="38"/>
      <c r="C124" s="39"/>
      <c r="D124" s="244" t="s">
        <v>193</v>
      </c>
      <c r="E124" s="39"/>
      <c r="F124" s="245" t="s">
        <v>194</v>
      </c>
      <c r="G124" s="39"/>
      <c r="H124" s="39"/>
      <c r="I124" s="241"/>
      <c r="J124" s="39"/>
      <c r="K124" s="39"/>
      <c r="L124" s="43"/>
      <c r="M124" s="242"/>
      <c r="N124" s="243"/>
      <c r="O124" s="90"/>
      <c r="P124" s="90"/>
      <c r="Q124" s="90"/>
      <c r="R124" s="90"/>
      <c r="S124" s="90"/>
      <c r="T124" s="91"/>
      <c r="U124" s="37"/>
      <c r="V124" s="37"/>
      <c r="W124" s="37"/>
      <c r="X124" s="37"/>
      <c r="Y124" s="37"/>
      <c r="Z124" s="37"/>
      <c r="AA124" s="37"/>
      <c r="AB124" s="37"/>
      <c r="AC124" s="37"/>
      <c r="AD124" s="37"/>
      <c r="AE124" s="37"/>
      <c r="AT124" s="16" t="s">
        <v>193</v>
      </c>
      <c r="AU124" s="16" t="s">
        <v>86</v>
      </c>
    </row>
    <row r="125" spans="1:47" s="2" customFormat="1" ht="12">
      <c r="A125" s="37"/>
      <c r="B125" s="38"/>
      <c r="C125" s="39"/>
      <c r="D125" s="239" t="s">
        <v>195</v>
      </c>
      <c r="E125" s="39"/>
      <c r="F125" s="246" t="s">
        <v>196</v>
      </c>
      <c r="G125" s="39"/>
      <c r="H125" s="39"/>
      <c r="I125" s="241"/>
      <c r="J125" s="39"/>
      <c r="K125" s="39"/>
      <c r="L125" s="43"/>
      <c r="M125" s="242"/>
      <c r="N125" s="243"/>
      <c r="O125" s="90"/>
      <c r="P125" s="90"/>
      <c r="Q125" s="90"/>
      <c r="R125" s="90"/>
      <c r="S125" s="90"/>
      <c r="T125" s="91"/>
      <c r="U125" s="37"/>
      <c r="V125" s="37"/>
      <c r="W125" s="37"/>
      <c r="X125" s="37"/>
      <c r="Y125" s="37"/>
      <c r="Z125" s="37"/>
      <c r="AA125" s="37"/>
      <c r="AB125" s="37"/>
      <c r="AC125" s="37"/>
      <c r="AD125" s="37"/>
      <c r="AE125" s="37"/>
      <c r="AT125" s="16" t="s">
        <v>195</v>
      </c>
      <c r="AU125" s="16" t="s">
        <v>86</v>
      </c>
    </row>
    <row r="126" spans="1:51" s="13" customFormat="1" ht="12">
      <c r="A126" s="13"/>
      <c r="B126" s="247"/>
      <c r="C126" s="248"/>
      <c r="D126" s="239" t="s">
        <v>197</v>
      </c>
      <c r="E126" s="249" t="s">
        <v>1</v>
      </c>
      <c r="F126" s="250" t="s">
        <v>593</v>
      </c>
      <c r="G126" s="248"/>
      <c r="H126" s="251">
        <v>9260</v>
      </c>
      <c r="I126" s="252"/>
      <c r="J126" s="248"/>
      <c r="K126" s="248"/>
      <c r="L126" s="253"/>
      <c r="M126" s="254"/>
      <c r="N126" s="255"/>
      <c r="O126" s="255"/>
      <c r="P126" s="255"/>
      <c r="Q126" s="255"/>
      <c r="R126" s="255"/>
      <c r="S126" s="255"/>
      <c r="T126" s="256"/>
      <c r="U126" s="13"/>
      <c r="V126" s="13"/>
      <c r="W126" s="13"/>
      <c r="X126" s="13"/>
      <c r="Y126" s="13"/>
      <c r="Z126" s="13"/>
      <c r="AA126" s="13"/>
      <c r="AB126" s="13"/>
      <c r="AC126" s="13"/>
      <c r="AD126" s="13"/>
      <c r="AE126" s="13"/>
      <c r="AT126" s="257" t="s">
        <v>197</v>
      </c>
      <c r="AU126" s="257" t="s">
        <v>86</v>
      </c>
      <c r="AV126" s="13" t="s">
        <v>86</v>
      </c>
      <c r="AW126" s="13" t="s">
        <v>32</v>
      </c>
      <c r="AX126" s="13" t="s">
        <v>76</v>
      </c>
      <c r="AY126" s="257" t="s">
        <v>183</v>
      </c>
    </row>
    <row r="127" spans="1:51" s="14" customFormat="1" ht="12">
      <c r="A127" s="14"/>
      <c r="B127" s="258"/>
      <c r="C127" s="259"/>
      <c r="D127" s="239" t="s">
        <v>197</v>
      </c>
      <c r="E127" s="260" t="s">
        <v>142</v>
      </c>
      <c r="F127" s="261" t="s">
        <v>202</v>
      </c>
      <c r="G127" s="259"/>
      <c r="H127" s="262">
        <v>9260</v>
      </c>
      <c r="I127" s="263"/>
      <c r="J127" s="259"/>
      <c r="K127" s="259"/>
      <c r="L127" s="264"/>
      <c r="M127" s="265"/>
      <c r="N127" s="266"/>
      <c r="O127" s="266"/>
      <c r="P127" s="266"/>
      <c r="Q127" s="266"/>
      <c r="R127" s="266"/>
      <c r="S127" s="266"/>
      <c r="T127" s="267"/>
      <c r="U127" s="14"/>
      <c r="V127" s="14"/>
      <c r="W127" s="14"/>
      <c r="X127" s="14"/>
      <c r="Y127" s="14"/>
      <c r="Z127" s="14"/>
      <c r="AA127" s="14"/>
      <c r="AB127" s="14"/>
      <c r="AC127" s="14"/>
      <c r="AD127" s="14"/>
      <c r="AE127" s="14"/>
      <c r="AT127" s="268" t="s">
        <v>197</v>
      </c>
      <c r="AU127" s="268" t="s">
        <v>86</v>
      </c>
      <c r="AV127" s="14" t="s">
        <v>189</v>
      </c>
      <c r="AW127" s="14" t="s">
        <v>32</v>
      </c>
      <c r="AX127" s="14" t="s">
        <v>84</v>
      </c>
      <c r="AY127" s="268" t="s">
        <v>183</v>
      </c>
    </row>
    <row r="128" spans="1:65" s="2" customFormat="1" ht="24.15" customHeight="1">
      <c r="A128" s="37"/>
      <c r="B128" s="38"/>
      <c r="C128" s="226" t="s">
        <v>86</v>
      </c>
      <c r="D128" s="226" t="s">
        <v>185</v>
      </c>
      <c r="E128" s="227" t="s">
        <v>236</v>
      </c>
      <c r="F128" s="228" t="s">
        <v>237</v>
      </c>
      <c r="G128" s="229" t="s">
        <v>126</v>
      </c>
      <c r="H128" s="230">
        <v>7611.586</v>
      </c>
      <c r="I128" s="231"/>
      <c r="J128" s="232">
        <f>ROUND(I128*H128,2)</f>
        <v>0</v>
      </c>
      <c r="K128" s="228" t="s">
        <v>188</v>
      </c>
      <c r="L128" s="43"/>
      <c r="M128" s="233" t="s">
        <v>1</v>
      </c>
      <c r="N128" s="234" t="s">
        <v>41</v>
      </c>
      <c r="O128" s="90"/>
      <c r="P128" s="235">
        <f>O128*H128</f>
        <v>0</v>
      </c>
      <c r="Q128" s="235">
        <v>0</v>
      </c>
      <c r="R128" s="235">
        <f>Q128*H128</f>
        <v>0</v>
      </c>
      <c r="S128" s="235">
        <v>0</v>
      </c>
      <c r="T128" s="236">
        <f>S128*H128</f>
        <v>0</v>
      </c>
      <c r="U128" s="37"/>
      <c r="V128" s="37"/>
      <c r="W128" s="37"/>
      <c r="X128" s="37"/>
      <c r="Y128" s="37"/>
      <c r="Z128" s="37"/>
      <c r="AA128" s="37"/>
      <c r="AB128" s="37"/>
      <c r="AC128" s="37"/>
      <c r="AD128" s="37"/>
      <c r="AE128" s="37"/>
      <c r="AR128" s="237" t="s">
        <v>189</v>
      </c>
      <c r="AT128" s="237" t="s">
        <v>185</v>
      </c>
      <c r="AU128" s="237" t="s">
        <v>86</v>
      </c>
      <c r="AY128" s="16" t="s">
        <v>183</v>
      </c>
      <c r="BE128" s="238">
        <f>IF(N128="základní",J128,0)</f>
        <v>0</v>
      </c>
      <c r="BF128" s="238">
        <f>IF(N128="snížená",J128,0)</f>
        <v>0</v>
      </c>
      <c r="BG128" s="238">
        <f>IF(N128="zákl. přenesená",J128,0)</f>
        <v>0</v>
      </c>
      <c r="BH128" s="238">
        <f>IF(N128="sníž. přenesená",J128,0)</f>
        <v>0</v>
      </c>
      <c r="BI128" s="238">
        <f>IF(N128="nulová",J128,0)</f>
        <v>0</v>
      </c>
      <c r="BJ128" s="16" t="s">
        <v>84</v>
      </c>
      <c r="BK128" s="238">
        <f>ROUND(I128*H128,2)</f>
        <v>0</v>
      </c>
      <c r="BL128" s="16" t="s">
        <v>189</v>
      </c>
      <c r="BM128" s="237" t="s">
        <v>594</v>
      </c>
    </row>
    <row r="129" spans="1:47" s="2" customFormat="1" ht="12">
      <c r="A129" s="37"/>
      <c r="B129" s="38"/>
      <c r="C129" s="39"/>
      <c r="D129" s="239" t="s">
        <v>191</v>
      </c>
      <c r="E129" s="39"/>
      <c r="F129" s="240" t="s">
        <v>239</v>
      </c>
      <c r="G129" s="39"/>
      <c r="H129" s="39"/>
      <c r="I129" s="241"/>
      <c r="J129" s="39"/>
      <c r="K129" s="39"/>
      <c r="L129" s="43"/>
      <c r="M129" s="242"/>
      <c r="N129" s="243"/>
      <c r="O129" s="90"/>
      <c r="P129" s="90"/>
      <c r="Q129" s="90"/>
      <c r="R129" s="90"/>
      <c r="S129" s="90"/>
      <c r="T129" s="91"/>
      <c r="U129" s="37"/>
      <c r="V129" s="37"/>
      <c r="W129" s="37"/>
      <c r="X129" s="37"/>
      <c r="Y129" s="37"/>
      <c r="Z129" s="37"/>
      <c r="AA129" s="37"/>
      <c r="AB129" s="37"/>
      <c r="AC129" s="37"/>
      <c r="AD129" s="37"/>
      <c r="AE129" s="37"/>
      <c r="AT129" s="16" t="s">
        <v>191</v>
      </c>
      <c r="AU129" s="16" t="s">
        <v>86</v>
      </c>
    </row>
    <row r="130" spans="1:47" s="2" customFormat="1" ht="12">
      <c r="A130" s="37"/>
      <c r="B130" s="38"/>
      <c r="C130" s="39"/>
      <c r="D130" s="244" t="s">
        <v>193</v>
      </c>
      <c r="E130" s="39"/>
      <c r="F130" s="245" t="s">
        <v>240</v>
      </c>
      <c r="G130" s="39"/>
      <c r="H130" s="39"/>
      <c r="I130" s="241"/>
      <c r="J130" s="39"/>
      <c r="K130" s="39"/>
      <c r="L130" s="43"/>
      <c r="M130" s="242"/>
      <c r="N130" s="243"/>
      <c r="O130" s="90"/>
      <c r="P130" s="90"/>
      <c r="Q130" s="90"/>
      <c r="R130" s="90"/>
      <c r="S130" s="90"/>
      <c r="T130" s="91"/>
      <c r="U130" s="37"/>
      <c r="V130" s="37"/>
      <c r="W130" s="37"/>
      <c r="X130" s="37"/>
      <c r="Y130" s="37"/>
      <c r="Z130" s="37"/>
      <c r="AA130" s="37"/>
      <c r="AB130" s="37"/>
      <c r="AC130" s="37"/>
      <c r="AD130" s="37"/>
      <c r="AE130" s="37"/>
      <c r="AT130" s="16" t="s">
        <v>193</v>
      </c>
      <c r="AU130" s="16" t="s">
        <v>86</v>
      </c>
    </row>
    <row r="131" spans="1:47" s="2" customFormat="1" ht="12">
      <c r="A131" s="37"/>
      <c r="B131" s="38"/>
      <c r="C131" s="39"/>
      <c r="D131" s="239" t="s">
        <v>195</v>
      </c>
      <c r="E131" s="39"/>
      <c r="F131" s="246" t="s">
        <v>241</v>
      </c>
      <c r="G131" s="39"/>
      <c r="H131" s="39"/>
      <c r="I131" s="241"/>
      <c r="J131" s="39"/>
      <c r="K131" s="39"/>
      <c r="L131" s="43"/>
      <c r="M131" s="242"/>
      <c r="N131" s="243"/>
      <c r="O131" s="90"/>
      <c r="P131" s="90"/>
      <c r="Q131" s="90"/>
      <c r="R131" s="90"/>
      <c r="S131" s="90"/>
      <c r="T131" s="91"/>
      <c r="U131" s="37"/>
      <c r="V131" s="37"/>
      <c r="W131" s="37"/>
      <c r="X131" s="37"/>
      <c r="Y131" s="37"/>
      <c r="Z131" s="37"/>
      <c r="AA131" s="37"/>
      <c r="AB131" s="37"/>
      <c r="AC131" s="37"/>
      <c r="AD131" s="37"/>
      <c r="AE131" s="37"/>
      <c r="AT131" s="16" t="s">
        <v>195</v>
      </c>
      <c r="AU131" s="16" t="s">
        <v>86</v>
      </c>
    </row>
    <row r="132" spans="1:51" s="13" customFormat="1" ht="12">
      <c r="A132" s="13"/>
      <c r="B132" s="247"/>
      <c r="C132" s="248"/>
      <c r="D132" s="239" t="s">
        <v>197</v>
      </c>
      <c r="E132" s="249" t="s">
        <v>1</v>
      </c>
      <c r="F132" s="250" t="s">
        <v>417</v>
      </c>
      <c r="G132" s="248"/>
      <c r="H132" s="251">
        <v>4630</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197</v>
      </c>
      <c r="AU132" s="257" t="s">
        <v>86</v>
      </c>
      <c r="AV132" s="13" t="s">
        <v>86</v>
      </c>
      <c r="AW132" s="13" t="s">
        <v>32</v>
      </c>
      <c r="AX132" s="13" t="s">
        <v>76</v>
      </c>
      <c r="AY132" s="257" t="s">
        <v>183</v>
      </c>
    </row>
    <row r="133" spans="1:51" s="13" customFormat="1" ht="12">
      <c r="A133" s="13"/>
      <c r="B133" s="247"/>
      <c r="C133" s="248"/>
      <c r="D133" s="239" t="s">
        <v>197</v>
      </c>
      <c r="E133" s="249" t="s">
        <v>1</v>
      </c>
      <c r="F133" s="250" t="s">
        <v>543</v>
      </c>
      <c r="G133" s="248"/>
      <c r="H133" s="251">
        <v>2981.586</v>
      </c>
      <c r="I133" s="252"/>
      <c r="J133" s="248"/>
      <c r="K133" s="248"/>
      <c r="L133" s="253"/>
      <c r="M133" s="254"/>
      <c r="N133" s="255"/>
      <c r="O133" s="255"/>
      <c r="P133" s="255"/>
      <c r="Q133" s="255"/>
      <c r="R133" s="255"/>
      <c r="S133" s="255"/>
      <c r="T133" s="256"/>
      <c r="U133" s="13"/>
      <c r="V133" s="13"/>
      <c r="W133" s="13"/>
      <c r="X133" s="13"/>
      <c r="Y133" s="13"/>
      <c r="Z133" s="13"/>
      <c r="AA133" s="13"/>
      <c r="AB133" s="13"/>
      <c r="AC133" s="13"/>
      <c r="AD133" s="13"/>
      <c r="AE133" s="13"/>
      <c r="AT133" s="257" t="s">
        <v>197</v>
      </c>
      <c r="AU133" s="257" t="s">
        <v>86</v>
      </c>
      <c r="AV133" s="13" t="s">
        <v>86</v>
      </c>
      <c r="AW133" s="13" t="s">
        <v>32</v>
      </c>
      <c r="AX133" s="13" t="s">
        <v>76</v>
      </c>
      <c r="AY133" s="257" t="s">
        <v>183</v>
      </c>
    </row>
    <row r="134" spans="1:51" s="14" customFormat="1" ht="12">
      <c r="A134" s="14"/>
      <c r="B134" s="258"/>
      <c r="C134" s="259"/>
      <c r="D134" s="239" t="s">
        <v>197</v>
      </c>
      <c r="E134" s="260" t="s">
        <v>1</v>
      </c>
      <c r="F134" s="261" t="s">
        <v>202</v>
      </c>
      <c r="G134" s="259"/>
      <c r="H134" s="262">
        <v>7611.586</v>
      </c>
      <c r="I134" s="263"/>
      <c r="J134" s="259"/>
      <c r="K134" s="259"/>
      <c r="L134" s="264"/>
      <c r="M134" s="265"/>
      <c r="N134" s="266"/>
      <c r="O134" s="266"/>
      <c r="P134" s="266"/>
      <c r="Q134" s="266"/>
      <c r="R134" s="266"/>
      <c r="S134" s="266"/>
      <c r="T134" s="267"/>
      <c r="U134" s="14"/>
      <c r="V134" s="14"/>
      <c r="W134" s="14"/>
      <c r="X134" s="14"/>
      <c r="Y134" s="14"/>
      <c r="Z134" s="14"/>
      <c r="AA134" s="14"/>
      <c r="AB134" s="14"/>
      <c r="AC134" s="14"/>
      <c r="AD134" s="14"/>
      <c r="AE134" s="14"/>
      <c r="AT134" s="268" t="s">
        <v>197</v>
      </c>
      <c r="AU134" s="268" t="s">
        <v>86</v>
      </c>
      <c r="AV134" s="14" t="s">
        <v>189</v>
      </c>
      <c r="AW134" s="14" t="s">
        <v>32</v>
      </c>
      <c r="AX134" s="14" t="s">
        <v>84</v>
      </c>
      <c r="AY134" s="268" t="s">
        <v>183</v>
      </c>
    </row>
    <row r="135" spans="1:65" s="2" customFormat="1" ht="24.15" customHeight="1">
      <c r="A135" s="37"/>
      <c r="B135" s="38"/>
      <c r="C135" s="226" t="s">
        <v>210</v>
      </c>
      <c r="D135" s="226" t="s">
        <v>185</v>
      </c>
      <c r="E135" s="227" t="s">
        <v>252</v>
      </c>
      <c r="F135" s="228" t="s">
        <v>253</v>
      </c>
      <c r="G135" s="229" t="s">
        <v>126</v>
      </c>
      <c r="H135" s="230">
        <v>2981.586</v>
      </c>
      <c r="I135" s="231"/>
      <c r="J135" s="232">
        <f>ROUND(I135*H135,2)</f>
        <v>0</v>
      </c>
      <c r="K135" s="228" t="s">
        <v>188</v>
      </c>
      <c r="L135" s="43"/>
      <c r="M135" s="233" t="s">
        <v>1</v>
      </c>
      <c r="N135" s="234" t="s">
        <v>41</v>
      </c>
      <c r="O135" s="90"/>
      <c r="P135" s="235">
        <f>O135*H135</f>
        <v>0</v>
      </c>
      <c r="Q135" s="235">
        <v>0</v>
      </c>
      <c r="R135" s="235">
        <f>Q135*H135</f>
        <v>0</v>
      </c>
      <c r="S135" s="235">
        <v>0</v>
      </c>
      <c r="T135" s="236">
        <f>S135*H135</f>
        <v>0</v>
      </c>
      <c r="U135" s="37"/>
      <c r="V135" s="37"/>
      <c r="W135" s="37"/>
      <c r="X135" s="37"/>
      <c r="Y135" s="37"/>
      <c r="Z135" s="37"/>
      <c r="AA135" s="37"/>
      <c r="AB135" s="37"/>
      <c r="AC135" s="37"/>
      <c r="AD135" s="37"/>
      <c r="AE135" s="37"/>
      <c r="AR135" s="237" t="s">
        <v>189</v>
      </c>
      <c r="AT135" s="237" t="s">
        <v>185</v>
      </c>
      <c r="AU135" s="237" t="s">
        <v>86</v>
      </c>
      <c r="AY135" s="16" t="s">
        <v>183</v>
      </c>
      <c r="BE135" s="238">
        <f>IF(N135="základní",J135,0)</f>
        <v>0</v>
      </c>
      <c r="BF135" s="238">
        <f>IF(N135="snížená",J135,0)</f>
        <v>0</v>
      </c>
      <c r="BG135" s="238">
        <f>IF(N135="zákl. přenesená",J135,0)</f>
        <v>0</v>
      </c>
      <c r="BH135" s="238">
        <f>IF(N135="sníž. přenesená",J135,0)</f>
        <v>0</v>
      </c>
      <c r="BI135" s="238">
        <f>IF(N135="nulová",J135,0)</f>
        <v>0</v>
      </c>
      <c r="BJ135" s="16" t="s">
        <v>84</v>
      </c>
      <c r="BK135" s="238">
        <f>ROUND(I135*H135,2)</f>
        <v>0</v>
      </c>
      <c r="BL135" s="16" t="s">
        <v>189</v>
      </c>
      <c r="BM135" s="237" t="s">
        <v>595</v>
      </c>
    </row>
    <row r="136" spans="1:47" s="2" customFormat="1" ht="12">
      <c r="A136" s="37"/>
      <c r="B136" s="38"/>
      <c r="C136" s="39"/>
      <c r="D136" s="239" t="s">
        <v>191</v>
      </c>
      <c r="E136" s="39"/>
      <c r="F136" s="240" t="s">
        <v>255</v>
      </c>
      <c r="G136" s="39"/>
      <c r="H136" s="39"/>
      <c r="I136" s="241"/>
      <c r="J136" s="39"/>
      <c r="K136" s="39"/>
      <c r="L136" s="43"/>
      <c r="M136" s="242"/>
      <c r="N136" s="243"/>
      <c r="O136" s="90"/>
      <c r="P136" s="90"/>
      <c r="Q136" s="90"/>
      <c r="R136" s="90"/>
      <c r="S136" s="90"/>
      <c r="T136" s="91"/>
      <c r="U136" s="37"/>
      <c r="V136" s="37"/>
      <c r="W136" s="37"/>
      <c r="X136" s="37"/>
      <c r="Y136" s="37"/>
      <c r="Z136" s="37"/>
      <c r="AA136" s="37"/>
      <c r="AB136" s="37"/>
      <c r="AC136" s="37"/>
      <c r="AD136" s="37"/>
      <c r="AE136" s="37"/>
      <c r="AT136" s="16" t="s">
        <v>191</v>
      </c>
      <c r="AU136" s="16" t="s">
        <v>86</v>
      </c>
    </row>
    <row r="137" spans="1:47" s="2" customFormat="1" ht="12">
      <c r="A137" s="37"/>
      <c r="B137" s="38"/>
      <c r="C137" s="39"/>
      <c r="D137" s="244" t="s">
        <v>193</v>
      </c>
      <c r="E137" s="39"/>
      <c r="F137" s="245" t="s">
        <v>256</v>
      </c>
      <c r="G137" s="39"/>
      <c r="H137" s="39"/>
      <c r="I137" s="241"/>
      <c r="J137" s="39"/>
      <c r="K137" s="39"/>
      <c r="L137" s="43"/>
      <c r="M137" s="242"/>
      <c r="N137" s="243"/>
      <c r="O137" s="90"/>
      <c r="P137" s="90"/>
      <c r="Q137" s="90"/>
      <c r="R137" s="90"/>
      <c r="S137" s="90"/>
      <c r="T137" s="91"/>
      <c r="U137" s="37"/>
      <c r="V137" s="37"/>
      <c r="W137" s="37"/>
      <c r="X137" s="37"/>
      <c r="Y137" s="37"/>
      <c r="Z137" s="37"/>
      <c r="AA137" s="37"/>
      <c r="AB137" s="37"/>
      <c r="AC137" s="37"/>
      <c r="AD137" s="37"/>
      <c r="AE137" s="37"/>
      <c r="AT137" s="16" t="s">
        <v>193</v>
      </c>
      <c r="AU137" s="16" t="s">
        <v>86</v>
      </c>
    </row>
    <row r="138" spans="1:47" s="2" customFormat="1" ht="12">
      <c r="A138" s="37"/>
      <c r="B138" s="38"/>
      <c r="C138" s="39"/>
      <c r="D138" s="239" t="s">
        <v>195</v>
      </c>
      <c r="E138" s="39"/>
      <c r="F138" s="246" t="s">
        <v>257</v>
      </c>
      <c r="G138" s="39"/>
      <c r="H138" s="39"/>
      <c r="I138" s="241"/>
      <c r="J138" s="39"/>
      <c r="K138" s="39"/>
      <c r="L138" s="43"/>
      <c r="M138" s="242"/>
      <c r="N138" s="243"/>
      <c r="O138" s="90"/>
      <c r="P138" s="90"/>
      <c r="Q138" s="90"/>
      <c r="R138" s="90"/>
      <c r="S138" s="90"/>
      <c r="T138" s="91"/>
      <c r="U138" s="37"/>
      <c r="V138" s="37"/>
      <c r="W138" s="37"/>
      <c r="X138" s="37"/>
      <c r="Y138" s="37"/>
      <c r="Z138" s="37"/>
      <c r="AA138" s="37"/>
      <c r="AB138" s="37"/>
      <c r="AC138" s="37"/>
      <c r="AD138" s="37"/>
      <c r="AE138" s="37"/>
      <c r="AT138" s="16" t="s">
        <v>195</v>
      </c>
      <c r="AU138" s="16" t="s">
        <v>86</v>
      </c>
    </row>
    <row r="139" spans="1:51" s="13" customFormat="1" ht="12">
      <c r="A139" s="13"/>
      <c r="B139" s="247"/>
      <c r="C139" s="248"/>
      <c r="D139" s="239" t="s">
        <v>197</v>
      </c>
      <c r="E139" s="249" t="s">
        <v>1</v>
      </c>
      <c r="F139" s="250" t="s">
        <v>596</v>
      </c>
      <c r="G139" s="248"/>
      <c r="H139" s="251">
        <v>2981.586</v>
      </c>
      <c r="I139" s="252"/>
      <c r="J139" s="248"/>
      <c r="K139" s="248"/>
      <c r="L139" s="253"/>
      <c r="M139" s="254"/>
      <c r="N139" s="255"/>
      <c r="O139" s="255"/>
      <c r="P139" s="255"/>
      <c r="Q139" s="255"/>
      <c r="R139" s="255"/>
      <c r="S139" s="255"/>
      <c r="T139" s="256"/>
      <c r="U139" s="13"/>
      <c r="V139" s="13"/>
      <c r="W139" s="13"/>
      <c r="X139" s="13"/>
      <c r="Y139" s="13"/>
      <c r="Z139" s="13"/>
      <c r="AA139" s="13"/>
      <c r="AB139" s="13"/>
      <c r="AC139" s="13"/>
      <c r="AD139" s="13"/>
      <c r="AE139" s="13"/>
      <c r="AT139" s="257" t="s">
        <v>197</v>
      </c>
      <c r="AU139" s="257" t="s">
        <v>86</v>
      </c>
      <c r="AV139" s="13" t="s">
        <v>86</v>
      </c>
      <c r="AW139" s="13" t="s">
        <v>32</v>
      </c>
      <c r="AX139" s="13" t="s">
        <v>84</v>
      </c>
      <c r="AY139" s="257" t="s">
        <v>183</v>
      </c>
    </row>
    <row r="140" spans="1:65" s="2" customFormat="1" ht="24.15" customHeight="1">
      <c r="A140" s="37"/>
      <c r="B140" s="38"/>
      <c r="C140" s="226" t="s">
        <v>189</v>
      </c>
      <c r="D140" s="226" t="s">
        <v>185</v>
      </c>
      <c r="E140" s="227" t="s">
        <v>266</v>
      </c>
      <c r="F140" s="228" t="s">
        <v>267</v>
      </c>
      <c r="G140" s="229" t="s">
        <v>126</v>
      </c>
      <c r="H140" s="230">
        <v>9551.964</v>
      </c>
      <c r="I140" s="231"/>
      <c r="J140" s="232">
        <f>ROUND(I140*H140,2)</f>
        <v>0</v>
      </c>
      <c r="K140" s="228" t="s">
        <v>188</v>
      </c>
      <c r="L140" s="43"/>
      <c r="M140" s="233" t="s">
        <v>1</v>
      </c>
      <c r="N140" s="234" t="s">
        <v>41</v>
      </c>
      <c r="O140" s="90"/>
      <c r="P140" s="235">
        <f>O140*H140</f>
        <v>0</v>
      </c>
      <c r="Q140" s="235">
        <v>0</v>
      </c>
      <c r="R140" s="235">
        <f>Q140*H140</f>
        <v>0</v>
      </c>
      <c r="S140" s="235">
        <v>0</v>
      </c>
      <c r="T140" s="236">
        <f>S140*H140</f>
        <v>0</v>
      </c>
      <c r="U140" s="37"/>
      <c r="V140" s="37"/>
      <c r="W140" s="37"/>
      <c r="X140" s="37"/>
      <c r="Y140" s="37"/>
      <c r="Z140" s="37"/>
      <c r="AA140" s="37"/>
      <c r="AB140" s="37"/>
      <c r="AC140" s="37"/>
      <c r="AD140" s="37"/>
      <c r="AE140" s="37"/>
      <c r="AR140" s="237" t="s">
        <v>189</v>
      </c>
      <c r="AT140" s="237" t="s">
        <v>185</v>
      </c>
      <c r="AU140" s="237" t="s">
        <v>86</v>
      </c>
      <c r="AY140" s="16" t="s">
        <v>183</v>
      </c>
      <c r="BE140" s="238">
        <f>IF(N140="základní",J140,0)</f>
        <v>0</v>
      </c>
      <c r="BF140" s="238">
        <f>IF(N140="snížená",J140,0)</f>
        <v>0</v>
      </c>
      <c r="BG140" s="238">
        <f>IF(N140="zákl. přenesená",J140,0)</f>
        <v>0</v>
      </c>
      <c r="BH140" s="238">
        <f>IF(N140="sníž. přenesená",J140,0)</f>
        <v>0</v>
      </c>
      <c r="BI140" s="238">
        <f>IF(N140="nulová",J140,0)</f>
        <v>0</v>
      </c>
      <c r="BJ140" s="16" t="s">
        <v>84</v>
      </c>
      <c r="BK140" s="238">
        <f>ROUND(I140*H140,2)</f>
        <v>0</v>
      </c>
      <c r="BL140" s="16" t="s">
        <v>189</v>
      </c>
      <c r="BM140" s="237" t="s">
        <v>597</v>
      </c>
    </row>
    <row r="141" spans="1:47" s="2" customFormat="1" ht="12">
      <c r="A141" s="37"/>
      <c r="B141" s="38"/>
      <c r="C141" s="39"/>
      <c r="D141" s="239" t="s">
        <v>191</v>
      </c>
      <c r="E141" s="39"/>
      <c r="F141" s="240" t="s">
        <v>269</v>
      </c>
      <c r="G141" s="39"/>
      <c r="H141" s="39"/>
      <c r="I141" s="241"/>
      <c r="J141" s="39"/>
      <c r="K141" s="39"/>
      <c r="L141" s="43"/>
      <c r="M141" s="242"/>
      <c r="N141" s="243"/>
      <c r="O141" s="90"/>
      <c r="P141" s="90"/>
      <c r="Q141" s="90"/>
      <c r="R141" s="90"/>
      <c r="S141" s="90"/>
      <c r="T141" s="91"/>
      <c r="U141" s="37"/>
      <c r="V141" s="37"/>
      <c r="W141" s="37"/>
      <c r="X141" s="37"/>
      <c r="Y141" s="37"/>
      <c r="Z141" s="37"/>
      <c r="AA141" s="37"/>
      <c r="AB141" s="37"/>
      <c r="AC141" s="37"/>
      <c r="AD141" s="37"/>
      <c r="AE141" s="37"/>
      <c r="AT141" s="16" t="s">
        <v>191</v>
      </c>
      <c r="AU141" s="16" t="s">
        <v>86</v>
      </c>
    </row>
    <row r="142" spans="1:47" s="2" customFormat="1" ht="12">
      <c r="A142" s="37"/>
      <c r="B142" s="38"/>
      <c r="C142" s="39"/>
      <c r="D142" s="244" t="s">
        <v>193</v>
      </c>
      <c r="E142" s="39"/>
      <c r="F142" s="245" t="s">
        <v>270</v>
      </c>
      <c r="G142" s="39"/>
      <c r="H142" s="39"/>
      <c r="I142" s="241"/>
      <c r="J142" s="39"/>
      <c r="K142" s="39"/>
      <c r="L142" s="43"/>
      <c r="M142" s="242"/>
      <c r="N142" s="243"/>
      <c r="O142" s="90"/>
      <c r="P142" s="90"/>
      <c r="Q142" s="90"/>
      <c r="R142" s="90"/>
      <c r="S142" s="90"/>
      <c r="T142" s="91"/>
      <c r="U142" s="37"/>
      <c r="V142" s="37"/>
      <c r="W142" s="37"/>
      <c r="X142" s="37"/>
      <c r="Y142" s="37"/>
      <c r="Z142" s="37"/>
      <c r="AA142" s="37"/>
      <c r="AB142" s="37"/>
      <c r="AC142" s="37"/>
      <c r="AD142" s="37"/>
      <c r="AE142" s="37"/>
      <c r="AT142" s="16" t="s">
        <v>193</v>
      </c>
      <c r="AU142" s="16" t="s">
        <v>86</v>
      </c>
    </row>
    <row r="143" spans="1:47" s="2" customFormat="1" ht="12">
      <c r="A143" s="37"/>
      <c r="B143" s="38"/>
      <c r="C143" s="39"/>
      <c r="D143" s="239" t="s">
        <v>195</v>
      </c>
      <c r="E143" s="39"/>
      <c r="F143" s="246" t="s">
        <v>271</v>
      </c>
      <c r="G143" s="39"/>
      <c r="H143" s="39"/>
      <c r="I143" s="241"/>
      <c r="J143" s="39"/>
      <c r="K143" s="39"/>
      <c r="L143" s="43"/>
      <c r="M143" s="242"/>
      <c r="N143" s="243"/>
      <c r="O143" s="90"/>
      <c r="P143" s="90"/>
      <c r="Q143" s="90"/>
      <c r="R143" s="90"/>
      <c r="S143" s="90"/>
      <c r="T143" s="91"/>
      <c r="U143" s="37"/>
      <c r="V143" s="37"/>
      <c r="W143" s="37"/>
      <c r="X143" s="37"/>
      <c r="Y143" s="37"/>
      <c r="Z143" s="37"/>
      <c r="AA143" s="37"/>
      <c r="AB143" s="37"/>
      <c r="AC143" s="37"/>
      <c r="AD143" s="37"/>
      <c r="AE143" s="37"/>
      <c r="AT143" s="16" t="s">
        <v>195</v>
      </c>
      <c r="AU143" s="16" t="s">
        <v>86</v>
      </c>
    </row>
    <row r="144" spans="1:51" s="13" customFormat="1" ht="12">
      <c r="A144" s="13"/>
      <c r="B144" s="247"/>
      <c r="C144" s="248"/>
      <c r="D144" s="239" t="s">
        <v>197</v>
      </c>
      <c r="E144" s="249" t="s">
        <v>1</v>
      </c>
      <c r="F144" s="250" t="s">
        <v>598</v>
      </c>
      <c r="G144" s="248"/>
      <c r="H144" s="251">
        <v>7903.55</v>
      </c>
      <c r="I144" s="252"/>
      <c r="J144" s="248"/>
      <c r="K144" s="248"/>
      <c r="L144" s="253"/>
      <c r="M144" s="254"/>
      <c r="N144" s="255"/>
      <c r="O144" s="255"/>
      <c r="P144" s="255"/>
      <c r="Q144" s="255"/>
      <c r="R144" s="255"/>
      <c r="S144" s="255"/>
      <c r="T144" s="256"/>
      <c r="U144" s="13"/>
      <c r="V144" s="13"/>
      <c r="W144" s="13"/>
      <c r="X144" s="13"/>
      <c r="Y144" s="13"/>
      <c r="Z144" s="13"/>
      <c r="AA144" s="13"/>
      <c r="AB144" s="13"/>
      <c r="AC144" s="13"/>
      <c r="AD144" s="13"/>
      <c r="AE144" s="13"/>
      <c r="AT144" s="257" t="s">
        <v>197</v>
      </c>
      <c r="AU144" s="257" t="s">
        <v>86</v>
      </c>
      <c r="AV144" s="13" t="s">
        <v>86</v>
      </c>
      <c r="AW144" s="13" t="s">
        <v>32</v>
      </c>
      <c r="AX144" s="13" t="s">
        <v>76</v>
      </c>
      <c r="AY144" s="257" t="s">
        <v>183</v>
      </c>
    </row>
    <row r="145" spans="1:51" s="13" customFormat="1" ht="12">
      <c r="A145" s="13"/>
      <c r="B145" s="247"/>
      <c r="C145" s="248"/>
      <c r="D145" s="239" t="s">
        <v>197</v>
      </c>
      <c r="E145" s="249" t="s">
        <v>1</v>
      </c>
      <c r="F145" s="250" t="s">
        <v>548</v>
      </c>
      <c r="G145" s="248"/>
      <c r="H145" s="251">
        <v>1648.414</v>
      </c>
      <c r="I145" s="252"/>
      <c r="J145" s="248"/>
      <c r="K145" s="248"/>
      <c r="L145" s="253"/>
      <c r="M145" s="254"/>
      <c r="N145" s="255"/>
      <c r="O145" s="255"/>
      <c r="P145" s="255"/>
      <c r="Q145" s="255"/>
      <c r="R145" s="255"/>
      <c r="S145" s="255"/>
      <c r="T145" s="256"/>
      <c r="U145" s="13"/>
      <c r="V145" s="13"/>
      <c r="W145" s="13"/>
      <c r="X145" s="13"/>
      <c r="Y145" s="13"/>
      <c r="Z145" s="13"/>
      <c r="AA145" s="13"/>
      <c r="AB145" s="13"/>
      <c r="AC145" s="13"/>
      <c r="AD145" s="13"/>
      <c r="AE145" s="13"/>
      <c r="AT145" s="257" t="s">
        <v>197</v>
      </c>
      <c r="AU145" s="257" t="s">
        <v>86</v>
      </c>
      <c r="AV145" s="13" t="s">
        <v>86</v>
      </c>
      <c r="AW145" s="13" t="s">
        <v>32</v>
      </c>
      <c r="AX145" s="13" t="s">
        <v>76</v>
      </c>
      <c r="AY145" s="257" t="s">
        <v>183</v>
      </c>
    </row>
    <row r="146" spans="1:51" s="14" customFormat="1" ht="12">
      <c r="A146" s="14"/>
      <c r="B146" s="258"/>
      <c r="C146" s="259"/>
      <c r="D146" s="239" t="s">
        <v>197</v>
      </c>
      <c r="E146" s="260" t="s">
        <v>1</v>
      </c>
      <c r="F146" s="261" t="s">
        <v>202</v>
      </c>
      <c r="G146" s="259"/>
      <c r="H146" s="262">
        <v>9551.964</v>
      </c>
      <c r="I146" s="263"/>
      <c r="J146" s="259"/>
      <c r="K146" s="259"/>
      <c r="L146" s="264"/>
      <c r="M146" s="265"/>
      <c r="N146" s="266"/>
      <c r="O146" s="266"/>
      <c r="P146" s="266"/>
      <c r="Q146" s="266"/>
      <c r="R146" s="266"/>
      <c r="S146" s="266"/>
      <c r="T146" s="267"/>
      <c r="U146" s="14"/>
      <c r="V146" s="14"/>
      <c r="W146" s="14"/>
      <c r="X146" s="14"/>
      <c r="Y146" s="14"/>
      <c r="Z146" s="14"/>
      <c r="AA146" s="14"/>
      <c r="AB146" s="14"/>
      <c r="AC146" s="14"/>
      <c r="AD146" s="14"/>
      <c r="AE146" s="14"/>
      <c r="AT146" s="268" t="s">
        <v>197</v>
      </c>
      <c r="AU146" s="268" t="s">
        <v>86</v>
      </c>
      <c r="AV146" s="14" t="s">
        <v>189</v>
      </c>
      <c r="AW146" s="14" t="s">
        <v>32</v>
      </c>
      <c r="AX146" s="14" t="s">
        <v>84</v>
      </c>
      <c r="AY146" s="268" t="s">
        <v>183</v>
      </c>
    </row>
    <row r="147" spans="1:65" s="2" customFormat="1" ht="24.15" customHeight="1">
      <c r="A147" s="37"/>
      <c r="B147" s="38"/>
      <c r="C147" s="226" t="s">
        <v>227</v>
      </c>
      <c r="D147" s="226" t="s">
        <v>185</v>
      </c>
      <c r="E147" s="227" t="s">
        <v>282</v>
      </c>
      <c r="F147" s="228" t="s">
        <v>283</v>
      </c>
      <c r="G147" s="229" t="s">
        <v>137</v>
      </c>
      <c r="H147" s="230">
        <v>16484.14</v>
      </c>
      <c r="I147" s="231"/>
      <c r="J147" s="232">
        <f>ROUND(I147*H147,2)</f>
        <v>0</v>
      </c>
      <c r="K147" s="228" t="s">
        <v>188</v>
      </c>
      <c r="L147" s="43"/>
      <c r="M147" s="233" t="s">
        <v>1</v>
      </c>
      <c r="N147" s="234" t="s">
        <v>41</v>
      </c>
      <c r="O147" s="90"/>
      <c r="P147" s="235">
        <f>O147*H147</f>
        <v>0</v>
      </c>
      <c r="Q147" s="235">
        <v>0</v>
      </c>
      <c r="R147" s="235">
        <f>Q147*H147</f>
        <v>0</v>
      </c>
      <c r="S147" s="235">
        <v>0</v>
      </c>
      <c r="T147" s="236">
        <f>S147*H147</f>
        <v>0</v>
      </c>
      <c r="U147" s="37"/>
      <c r="V147" s="37"/>
      <c r="W147" s="37"/>
      <c r="X147" s="37"/>
      <c r="Y147" s="37"/>
      <c r="Z147" s="37"/>
      <c r="AA147" s="37"/>
      <c r="AB147" s="37"/>
      <c r="AC147" s="37"/>
      <c r="AD147" s="37"/>
      <c r="AE147" s="37"/>
      <c r="AR147" s="237" t="s">
        <v>189</v>
      </c>
      <c r="AT147" s="237" t="s">
        <v>185</v>
      </c>
      <c r="AU147" s="237" t="s">
        <v>86</v>
      </c>
      <c r="AY147" s="16" t="s">
        <v>183</v>
      </c>
      <c r="BE147" s="238">
        <f>IF(N147="základní",J147,0)</f>
        <v>0</v>
      </c>
      <c r="BF147" s="238">
        <f>IF(N147="snížená",J147,0)</f>
        <v>0</v>
      </c>
      <c r="BG147" s="238">
        <f>IF(N147="zákl. přenesená",J147,0)</f>
        <v>0</v>
      </c>
      <c r="BH147" s="238">
        <f>IF(N147="sníž. přenesená",J147,0)</f>
        <v>0</v>
      </c>
      <c r="BI147" s="238">
        <f>IF(N147="nulová",J147,0)</f>
        <v>0</v>
      </c>
      <c r="BJ147" s="16" t="s">
        <v>84</v>
      </c>
      <c r="BK147" s="238">
        <f>ROUND(I147*H147,2)</f>
        <v>0</v>
      </c>
      <c r="BL147" s="16" t="s">
        <v>189</v>
      </c>
      <c r="BM147" s="237" t="s">
        <v>599</v>
      </c>
    </row>
    <row r="148" spans="1:47" s="2" customFormat="1" ht="12">
      <c r="A148" s="37"/>
      <c r="B148" s="38"/>
      <c r="C148" s="39"/>
      <c r="D148" s="239" t="s">
        <v>191</v>
      </c>
      <c r="E148" s="39"/>
      <c r="F148" s="240" t="s">
        <v>285</v>
      </c>
      <c r="G148" s="39"/>
      <c r="H148" s="39"/>
      <c r="I148" s="241"/>
      <c r="J148" s="39"/>
      <c r="K148" s="39"/>
      <c r="L148" s="43"/>
      <c r="M148" s="242"/>
      <c r="N148" s="243"/>
      <c r="O148" s="90"/>
      <c r="P148" s="90"/>
      <c r="Q148" s="90"/>
      <c r="R148" s="90"/>
      <c r="S148" s="90"/>
      <c r="T148" s="91"/>
      <c r="U148" s="37"/>
      <c r="V148" s="37"/>
      <c r="W148" s="37"/>
      <c r="X148" s="37"/>
      <c r="Y148" s="37"/>
      <c r="Z148" s="37"/>
      <c r="AA148" s="37"/>
      <c r="AB148" s="37"/>
      <c r="AC148" s="37"/>
      <c r="AD148" s="37"/>
      <c r="AE148" s="37"/>
      <c r="AT148" s="16" t="s">
        <v>191</v>
      </c>
      <c r="AU148" s="16" t="s">
        <v>86</v>
      </c>
    </row>
    <row r="149" spans="1:47" s="2" customFormat="1" ht="12">
      <c r="A149" s="37"/>
      <c r="B149" s="38"/>
      <c r="C149" s="39"/>
      <c r="D149" s="244" t="s">
        <v>193</v>
      </c>
      <c r="E149" s="39"/>
      <c r="F149" s="245" t="s">
        <v>286</v>
      </c>
      <c r="G149" s="39"/>
      <c r="H149" s="39"/>
      <c r="I149" s="241"/>
      <c r="J149" s="39"/>
      <c r="K149" s="39"/>
      <c r="L149" s="43"/>
      <c r="M149" s="242"/>
      <c r="N149" s="243"/>
      <c r="O149" s="90"/>
      <c r="P149" s="90"/>
      <c r="Q149" s="90"/>
      <c r="R149" s="90"/>
      <c r="S149" s="90"/>
      <c r="T149" s="91"/>
      <c r="U149" s="37"/>
      <c r="V149" s="37"/>
      <c r="W149" s="37"/>
      <c r="X149" s="37"/>
      <c r="Y149" s="37"/>
      <c r="Z149" s="37"/>
      <c r="AA149" s="37"/>
      <c r="AB149" s="37"/>
      <c r="AC149" s="37"/>
      <c r="AD149" s="37"/>
      <c r="AE149" s="37"/>
      <c r="AT149" s="16" t="s">
        <v>193</v>
      </c>
      <c r="AU149" s="16" t="s">
        <v>86</v>
      </c>
    </row>
    <row r="150" spans="1:51" s="13" customFormat="1" ht="12">
      <c r="A150" s="13"/>
      <c r="B150" s="247"/>
      <c r="C150" s="248"/>
      <c r="D150" s="239" t="s">
        <v>197</v>
      </c>
      <c r="E150" s="249" t="s">
        <v>1</v>
      </c>
      <c r="F150" s="250" t="s">
        <v>600</v>
      </c>
      <c r="G150" s="248"/>
      <c r="H150" s="251">
        <v>16484.14</v>
      </c>
      <c r="I150" s="252"/>
      <c r="J150" s="248"/>
      <c r="K150" s="248"/>
      <c r="L150" s="253"/>
      <c r="M150" s="254"/>
      <c r="N150" s="255"/>
      <c r="O150" s="255"/>
      <c r="P150" s="255"/>
      <c r="Q150" s="255"/>
      <c r="R150" s="255"/>
      <c r="S150" s="255"/>
      <c r="T150" s="256"/>
      <c r="U150" s="13"/>
      <c r="V150" s="13"/>
      <c r="W150" s="13"/>
      <c r="X150" s="13"/>
      <c r="Y150" s="13"/>
      <c r="Z150" s="13"/>
      <c r="AA150" s="13"/>
      <c r="AB150" s="13"/>
      <c r="AC150" s="13"/>
      <c r="AD150" s="13"/>
      <c r="AE150" s="13"/>
      <c r="AT150" s="257" t="s">
        <v>197</v>
      </c>
      <c r="AU150" s="257" t="s">
        <v>86</v>
      </c>
      <c r="AV150" s="13" t="s">
        <v>86</v>
      </c>
      <c r="AW150" s="13" t="s">
        <v>32</v>
      </c>
      <c r="AX150" s="13" t="s">
        <v>84</v>
      </c>
      <c r="AY150" s="257" t="s">
        <v>183</v>
      </c>
    </row>
    <row r="151" spans="1:65" s="2" customFormat="1" ht="33" customHeight="1">
      <c r="A151" s="37"/>
      <c r="B151" s="38"/>
      <c r="C151" s="226" t="s">
        <v>235</v>
      </c>
      <c r="D151" s="226" t="s">
        <v>185</v>
      </c>
      <c r="E151" s="227" t="s">
        <v>289</v>
      </c>
      <c r="F151" s="228" t="s">
        <v>290</v>
      </c>
      <c r="G151" s="229" t="s">
        <v>137</v>
      </c>
      <c r="H151" s="230">
        <v>8926.04</v>
      </c>
      <c r="I151" s="231"/>
      <c r="J151" s="232">
        <f>ROUND(I151*H151,2)</f>
        <v>0</v>
      </c>
      <c r="K151" s="228" t="s">
        <v>188</v>
      </c>
      <c r="L151" s="43"/>
      <c r="M151" s="233" t="s">
        <v>1</v>
      </c>
      <c r="N151" s="234" t="s">
        <v>41</v>
      </c>
      <c r="O151" s="90"/>
      <c r="P151" s="235">
        <f>O151*H151</f>
        <v>0</v>
      </c>
      <c r="Q151" s="235">
        <v>0</v>
      </c>
      <c r="R151" s="235">
        <f>Q151*H151</f>
        <v>0</v>
      </c>
      <c r="S151" s="235">
        <v>0</v>
      </c>
      <c r="T151" s="236">
        <f>S151*H151</f>
        <v>0</v>
      </c>
      <c r="U151" s="37"/>
      <c r="V151" s="37"/>
      <c r="W151" s="37"/>
      <c r="X151" s="37"/>
      <c r="Y151" s="37"/>
      <c r="Z151" s="37"/>
      <c r="AA151" s="37"/>
      <c r="AB151" s="37"/>
      <c r="AC151" s="37"/>
      <c r="AD151" s="37"/>
      <c r="AE151" s="37"/>
      <c r="AR151" s="237" t="s">
        <v>189</v>
      </c>
      <c r="AT151" s="237" t="s">
        <v>185</v>
      </c>
      <c r="AU151" s="237" t="s">
        <v>86</v>
      </c>
      <c r="AY151" s="16" t="s">
        <v>183</v>
      </c>
      <c r="BE151" s="238">
        <f>IF(N151="základní",J151,0)</f>
        <v>0</v>
      </c>
      <c r="BF151" s="238">
        <f>IF(N151="snížená",J151,0)</f>
        <v>0</v>
      </c>
      <c r="BG151" s="238">
        <f>IF(N151="zákl. přenesená",J151,0)</f>
        <v>0</v>
      </c>
      <c r="BH151" s="238">
        <f>IF(N151="sníž. přenesená",J151,0)</f>
        <v>0</v>
      </c>
      <c r="BI151" s="238">
        <f>IF(N151="nulová",J151,0)</f>
        <v>0</v>
      </c>
      <c r="BJ151" s="16" t="s">
        <v>84</v>
      </c>
      <c r="BK151" s="238">
        <f>ROUND(I151*H151,2)</f>
        <v>0</v>
      </c>
      <c r="BL151" s="16" t="s">
        <v>189</v>
      </c>
      <c r="BM151" s="237" t="s">
        <v>601</v>
      </c>
    </row>
    <row r="152" spans="1:47" s="2" customFormat="1" ht="12">
      <c r="A152" s="37"/>
      <c r="B152" s="38"/>
      <c r="C152" s="39"/>
      <c r="D152" s="239" t="s">
        <v>191</v>
      </c>
      <c r="E152" s="39"/>
      <c r="F152" s="240" t="s">
        <v>292</v>
      </c>
      <c r="G152" s="39"/>
      <c r="H152" s="39"/>
      <c r="I152" s="241"/>
      <c r="J152" s="39"/>
      <c r="K152" s="39"/>
      <c r="L152" s="43"/>
      <c r="M152" s="242"/>
      <c r="N152" s="243"/>
      <c r="O152" s="90"/>
      <c r="P152" s="90"/>
      <c r="Q152" s="90"/>
      <c r="R152" s="90"/>
      <c r="S152" s="90"/>
      <c r="T152" s="91"/>
      <c r="U152" s="37"/>
      <c r="V152" s="37"/>
      <c r="W152" s="37"/>
      <c r="X152" s="37"/>
      <c r="Y152" s="37"/>
      <c r="Z152" s="37"/>
      <c r="AA152" s="37"/>
      <c r="AB152" s="37"/>
      <c r="AC152" s="37"/>
      <c r="AD152" s="37"/>
      <c r="AE152" s="37"/>
      <c r="AT152" s="16" t="s">
        <v>191</v>
      </c>
      <c r="AU152" s="16" t="s">
        <v>86</v>
      </c>
    </row>
    <row r="153" spans="1:47" s="2" customFormat="1" ht="12">
      <c r="A153" s="37"/>
      <c r="B153" s="38"/>
      <c r="C153" s="39"/>
      <c r="D153" s="244" t="s">
        <v>193</v>
      </c>
      <c r="E153" s="39"/>
      <c r="F153" s="245" t="s">
        <v>293</v>
      </c>
      <c r="G153" s="39"/>
      <c r="H153" s="39"/>
      <c r="I153" s="241"/>
      <c r="J153" s="39"/>
      <c r="K153" s="39"/>
      <c r="L153" s="43"/>
      <c r="M153" s="242"/>
      <c r="N153" s="243"/>
      <c r="O153" s="90"/>
      <c r="P153" s="90"/>
      <c r="Q153" s="90"/>
      <c r="R153" s="90"/>
      <c r="S153" s="90"/>
      <c r="T153" s="91"/>
      <c r="U153" s="37"/>
      <c r="V153" s="37"/>
      <c r="W153" s="37"/>
      <c r="X153" s="37"/>
      <c r="Y153" s="37"/>
      <c r="Z153" s="37"/>
      <c r="AA153" s="37"/>
      <c r="AB153" s="37"/>
      <c r="AC153" s="37"/>
      <c r="AD153" s="37"/>
      <c r="AE153" s="37"/>
      <c r="AT153" s="16" t="s">
        <v>193</v>
      </c>
      <c r="AU153" s="16" t="s">
        <v>86</v>
      </c>
    </row>
    <row r="154" spans="1:47" s="2" customFormat="1" ht="12">
      <c r="A154" s="37"/>
      <c r="B154" s="38"/>
      <c r="C154" s="39"/>
      <c r="D154" s="239" t="s">
        <v>195</v>
      </c>
      <c r="E154" s="39"/>
      <c r="F154" s="246" t="s">
        <v>294</v>
      </c>
      <c r="G154" s="39"/>
      <c r="H154" s="39"/>
      <c r="I154" s="241"/>
      <c r="J154" s="39"/>
      <c r="K154" s="39"/>
      <c r="L154" s="43"/>
      <c r="M154" s="242"/>
      <c r="N154" s="243"/>
      <c r="O154" s="90"/>
      <c r="P154" s="90"/>
      <c r="Q154" s="90"/>
      <c r="R154" s="90"/>
      <c r="S154" s="90"/>
      <c r="T154" s="91"/>
      <c r="U154" s="37"/>
      <c r="V154" s="37"/>
      <c r="W154" s="37"/>
      <c r="X154" s="37"/>
      <c r="Y154" s="37"/>
      <c r="Z154" s="37"/>
      <c r="AA154" s="37"/>
      <c r="AB154" s="37"/>
      <c r="AC154" s="37"/>
      <c r="AD154" s="37"/>
      <c r="AE154" s="37"/>
      <c r="AT154" s="16" t="s">
        <v>195</v>
      </c>
      <c r="AU154" s="16" t="s">
        <v>86</v>
      </c>
    </row>
    <row r="155" spans="1:51" s="13" customFormat="1" ht="12">
      <c r="A155" s="13"/>
      <c r="B155" s="247"/>
      <c r="C155" s="248"/>
      <c r="D155" s="239" t="s">
        <v>197</v>
      </c>
      <c r="E155" s="249" t="s">
        <v>135</v>
      </c>
      <c r="F155" s="250" t="s">
        <v>602</v>
      </c>
      <c r="G155" s="248"/>
      <c r="H155" s="251">
        <v>8926.04</v>
      </c>
      <c r="I155" s="252"/>
      <c r="J155" s="248"/>
      <c r="K155" s="248"/>
      <c r="L155" s="253"/>
      <c r="M155" s="254"/>
      <c r="N155" s="255"/>
      <c r="O155" s="255"/>
      <c r="P155" s="255"/>
      <c r="Q155" s="255"/>
      <c r="R155" s="255"/>
      <c r="S155" s="255"/>
      <c r="T155" s="256"/>
      <c r="U155" s="13"/>
      <c r="V155" s="13"/>
      <c r="W155" s="13"/>
      <c r="X155" s="13"/>
      <c r="Y155" s="13"/>
      <c r="Z155" s="13"/>
      <c r="AA155" s="13"/>
      <c r="AB155" s="13"/>
      <c r="AC155" s="13"/>
      <c r="AD155" s="13"/>
      <c r="AE155" s="13"/>
      <c r="AT155" s="257" t="s">
        <v>197</v>
      </c>
      <c r="AU155" s="257" t="s">
        <v>86</v>
      </c>
      <c r="AV155" s="13" t="s">
        <v>86</v>
      </c>
      <c r="AW155" s="13" t="s">
        <v>32</v>
      </c>
      <c r="AX155" s="13" t="s">
        <v>84</v>
      </c>
      <c r="AY155" s="257" t="s">
        <v>183</v>
      </c>
    </row>
    <row r="156" spans="1:65" s="2" customFormat="1" ht="24.15" customHeight="1">
      <c r="A156" s="37"/>
      <c r="B156" s="38"/>
      <c r="C156" s="226" t="s">
        <v>244</v>
      </c>
      <c r="D156" s="226" t="s">
        <v>185</v>
      </c>
      <c r="E156" s="227" t="s">
        <v>297</v>
      </c>
      <c r="F156" s="228" t="s">
        <v>298</v>
      </c>
      <c r="G156" s="229" t="s">
        <v>137</v>
      </c>
      <c r="H156" s="230">
        <v>9526.04</v>
      </c>
      <c r="I156" s="231"/>
      <c r="J156" s="232">
        <f>ROUND(I156*H156,2)</f>
        <v>0</v>
      </c>
      <c r="K156" s="228" t="s">
        <v>188</v>
      </c>
      <c r="L156" s="43"/>
      <c r="M156" s="233" t="s">
        <v>1</v>
      </c>
      <c r="N156" s="234" t="s">
        <v>41</v>
      </c>
      <c r="O156" s="90"/>
      <c r="P156" s="235">
        <f>O156*H156</f>
        <v>0</v>
      </c>
      <c r="Q156" s="235">
        <v>0</v>
      </c>
      <c r="R156" s="235">
        <f>Q156*H156</f>
        <v>0</v>
      </c>
      <c r="S156" s="235">
        <v>0</v>
      </c>
      <c r="T156" s="236">
        <f>S156*H156</f>
        <v>0</v>
      </c>
      <c r="U156" s="37"/>
      <c r="V156" s="37"/>
      <c r="W156" s="37"/>
      <c r="X156" s="37"/>
      <c r="Y156" s="37"/>
      <c r="Z156" s="37"/>
      <c r="AA156" s="37"/>
      <c r="AB156" s="37"/>
      <c r="AC156" s="37"/>
      <c r="AD156" s="37"/>
      <c r="AE156" s="37"/>
      <c r="AR156" s="237" t="s">
        <v>189</v>
      </c>
      <c r="AT156" s="237" t="s">
        <v>185</v>
      </c>
      <c r="AU156" s="237" t="s">
        <v>86</v>
      </c>
      <c r="AY156" s="16" t="s">
        <v>183</v>
      </c>
      <c r="BE156" s="238">
        <f>IF(N156="základní",J156,0)</f>
        <v>0</v>
      </c>
      <c r="BF156" s="238">
        <f>IF(N156="snížená",J156,0)</f>
        <v>0</v>
      </c>
      <c r="BG156" s="238">
        <f>IF(N156="zákl. přenesená",J156,0)</f>
        <v>0</v>
      </c>
      <c r="BH156" s="238">
        <f>IF(N156="sníž. přenesená",J156,0)</f>
        <v>0</v>
      </c>
      <c r="BI156" s="238">
        <f>IF(N156="nulová",J156,0)</f>
        <v>0</v>
      </c>
      <c r="BJ156" s="16" t="s">
        <v>84</v>
      </c>
      <c r="BK156" s="238">
        <f>ROUND(I156*H156,2)</f>
        <v>0</v>
      </c>
      <c r="BL156" s="16" t="s">
        <v>189</v>
      </c>
      <c r="BM156" s="237" t="s">
        <v>603</v>
      </c>
    </row>
    <row r="157" spans="1:47" s="2" customFormat="1" ht="12">
      <c r="A157" s="37"/>
      <c r="B157" s="38"/>
      <c r="C157" s="39"/>
      <c r="D157" s="239" t="s">
        <v>191</v>
      </c>
      <c r="E157" s="39"/>
      <c r="F157" s="240" t="s">
        <v>300</v>
      </c>
      <c r="G157" s="39"/>
      <c r="H157" s="39"/>
      <c r="I157" s="241"/>
      <c r="J157" s="39"/>
      <c r="K157" s="39"/>
      <c r="L157" s="43"/>
      <c r="M157" s="242"/>
      <c r="N157" s="243"/>
      <c r="O157" s="90"/>
      <c r="P157" s="90"/>
      <c r="Q157" s="90"/>
      <c r="R157" s="90"/>
      <c r="S157" s="90"/>
      <c r="T157" s="91"/>
      <c r="U157" s="37"/>
      <c r="V157" s="37"/>
      <c r="W157" s="37"/>
      <c r="X157" s="37"/>
      <c r="Y157" s="37"/>
      <c r="Z157" s="37"/>
      <c r="AA157" s="37"/>
      <c r="AB157" s="37"/>
      <c r="AC157" s="37"/>
      <c r="AD157" s="37"/>
      <c r="AE157" s="37"/>
      <c r="AT157" s="16" t="s">
        <v>191</v>
      </c>
      <c r="AU157" s="16" t="s">
        <v>86</v>
      </c>
    </row>
    <row r="158" spans="1:47" s="2" customFormat="1" ht="12">
      <c r="A158" s="37"/>
      <c r="B158" s="38"/>
      <c r="C158" s="39"/>
      <c r="D158" s="244" t="s">
        <v>193</v>
      </c>
      <c r="E158" s="39"/>
      <c r="F158" s="245" t="s">
        <v>301</v>
      </c>
      <c r="G158" s="39"/>
      <c r="H158" s="39"/>
      <c r="I158" s="241"/>
      <c r="J158" s="39"/>
      <c r="K158" s="39"/>
      <c r="L158" s="43"/>
      <c r="M158" s="242"/>
      <c r="N158" s="243"/>
      <c r="O158" s="90"/>
      <c r="P158" s="90"/>
      <c r="Q158" s="90"/>
      <c r="R158" s="90"/>
      <c r="S158" s="90"/>
      <c r="T158" s="91"/>
      <c r="U158" s="37"/>
      <c r="V158" s="37"/>
      <c r="W158" s="37"/>
      <c r="X158" s="37"/>
      <c r="Y158" s="37"/>
      <c r="Z158" s="37"/>
      <c r="AA158" s="37"/>
      <c r="AB158" s="37"/>
      <c r="AC158" s="37"/>
      <c r="AD158" s="37"/>
      <c r="AE158" s="37"/>
      <c r="AT158" s="16" t="s">
        <v>193</v>
      </c>
      <c r="AU158" s="16" t="s">
        <v>86</v>
      </c>
    </row>
    <row r="159" spans="1:47" s="2" customFormat="1" ht="12">
      <c r="A159" s="37"/>
      <c r="B159" s="38"/>
      <c r="C159" s="39"/>
      <c r="D159" s="239" t="s">
        <v>195</v>
      </c>
      <c r="E159" s="39"/>
      <c r="F159" s="246" t="s">
        <v>302</v>
      </c>
      <c r="G159" s="39"/>
      <c r="H159" s="39"/>
      <c r="I159" s="241"/>
      <c r="J159" s="39"/>
      <c r="K159" s="39"/>
      <c r="L159" s="43"/>
      <c r="M159" s="242"/>
      <c r="N159" s="243"/>
      <c r="O159" s="90"/>
      <c r="P159" s="90"/>
      <c r="Q159" s="90"/>
      <c r="R159" s="90"/>
      <c r="S159" s="90"/>
      <c r="T159" s="91"/>
      <c r="U159" s="37"/>
      <c r="V159" s="37"/>
      <c r="W159" s="37"/>
      <c r="X159" s="37"/>
      <c r="Y159" s="37"/>
      <c r="Z159" s="37"/>
      <c r="AA159" s="37"/>
      <c r="AB159" s="37"/>
      <c r="AC159" s="37"/>
      <c r="AD159" s="37"/>
      <c r="AE159" s="37"/>
      <c r="AT159" s="16" t="s">
        <v>195</v>
      </c>
      <c r="AU159" s="16" t="s">
        <v>86</v>
      </c>
    </row>
    <row r="160" spans="1:51" s="13" customFormat="1" ht="12">
      <c r="A160" s="13"/>
      <c r="B160" s="247"/>
      <c r="C160" s="248"/>
      <c r="D160" s="239" t="s">
        <v>197</v>
      </c>
      <c r="E160" s="249" t="s">
        <v>1</v>
      </c>
      <c r="F160" s="250" t="s">
        <v>135</v>
      </c>
      <c r="G160" s="248"/>
      <c r="H160" s="251">
        <v>8926.04</v>
      </c>
      <c r="I160" s="252"/>
      <c r="J160" s="248"/>
      <c r="K160" s="248"/>
      <c r="L160" s="253"/>
      <c r="M160" s="254"/>
      <c r="N160" s="255"/>
      <c r="O160" s="255"/>
      <c r="P160" s="255"/>
      <c r="Q160" s="255"/>
      <c r="R160" s="255"/>
      <c r="S160" s="255"/>
      <c r="T160" s="256"/>
      <c r="U160" s="13"/>
      <c r="V160" s="13"/>
      <c r="W160" s="13"/>
      <c r="X160" s="13"/>
      <c r="Y160" s="13"/>
      <c r="Z160" s="13"/>
      <c r="AA160" s="13"/>
      <c r="AB160" s="13"/>
      <c r="AC160" s="13"/>
      <c r="AD160" s="13"/>
      <c r="AE160" s="13"/>
      <c r="AT160" s="257" t="s">
        <v>197</v>
      </c>
      <c r="AU160" s="257" t="s">
        <v>86</v>
      </c>
      <c r="AV160" s="13" t="s">
        <v>86</v>
      </c>
      <c r="AW160" s="13" t="s">
        <v>32</v>
      </c>
      <c r="AX160" s="13" t="s">
        <v>76</v>
      </c>
      <c r="AY160" s="257" t="s">
        <v>183</v>
      </c>
    </row>
    <row r="161" spans="1:51" s="13" customFormat="1" ht="12">
      <c r="A161" s="13"/>
      <c r="B161" s="247"/>
      <c r="C161" s="248"/>
      <c r="D161" s="239" t="s">
        <v>197</v>
      </c>
      <c r="E161" s="249" t="s">
        <v>1</v>
      </c>
      <c r="F161" s="250" t="s">
        <v>554</v>
      </c>
      <c r="G161" s="248"/>
      <c r="H161" s="251">
        <v>600</v>
      </c>
      <c r="I161" s="252"/>
      <c r="J161" s="248"/>
      <c r="K161" s="248"/>
      <c r="L161" s="253"/>
      <c r="M161" s="254"/>
      <c r="N161" s="255"/>
      <c r="O161" s="255"/>
      <c r="P161" s="255"/>
      <c r="Q161" s="255"/>
      <c r="R161" s="255"/>
      <c r="S161" s="255"/>
      <c r="T161" s="256"/>
      <c r="U161" s="13"/>
      <c r="V161" s="13"/>
      <c r="W161" s="13"/>
      <c r="X161" s="13"/>
      <c r="Y161" s="13"/>
      <c r="Z161" s="13"/>
      <c r="AA161" s="13"/>
      <c r="AB161" s="13"/>
      <c r="AC161" s="13"/>
      <c r="AD161" s="13"/>
      <c r="AE161" s="13"/>
      <c r="AT161" s="257" t="s">
        <v>197</v>
      </c>
      <c r="AU161" s="257" t="s">
        <v>86</v>
      </c>
      <c r="AV161" s="13" t="s">
        <v>86</v>
      </c>
      <c r="AW161" s="13" t="s">
        <v>32</v>
      </c>
      <c r="AX161" s="13" t="s">
        <v>76</v>
      </c>
      <c r="AY161" s="257" t="s">
        <v>183</v>
      </c>
    </row>
    <row r="162" spans="1:51" s="14" customFormat="1" ht="12">
      <c r="A162" s="14"/>
      <c r="B162" s="258"/>
      <c r="C162" s="259"/>
      <c r="D162" s="239" t="s">
        <v>197</v>
      </c>
      <c r="E162" s="260" t="s">
        <v>536</v>
      </c>
      <c r="F162" s="261" t="s">
        <v>202</v>
      </c>
      <c r="G162" s="259"/>
      <c r="H162" s="262">
        <v>9526.04</v>
      </c>
      <c r="I162" s="263"/>
      <c r="J162" s="259"/>
      <c r="K162" s="259"/>
      <c r="L162" s="264"/>
      <c r="M162" s="265"/>
      <c r="N162" s="266"/>
      <c r="O162" s="266"/>
      <c r="P162" s="266"/>
      <c r="Q162" s="266"/>
      <c r="R162" s="266"/>
      <c r="S162" s="266"/>
      <c r="T162" s="267"/>
      <c r="U162" s="14"/>
      <c r="V162" s="14"/>
      <c r="W162" s="14"/>
      <c r="X162" s="14"/>
      <c r="Y162" s="14"/>
      <c r="Z162" s="14"/>
      <c r="AA162" s="14"/>
      <c r="AB162" s="14"/>
      <c r="AC162" s="14"/>
      <c r="AD162" s="14"/>
      <c r="AE162" s="14"/>
      <c r="AT162" s="268" t="s">
        <v>197</v>
      </c>
      <c r="AU162" s="268" t="s">
        <v>86</v>
      </c>
      <c r="AV162" s="14" t="s">
        <v>189</v>
      </c>
      <c r="AW162" s="14" t="s">
        <v>32</v>
      </c>
      <c r="AX162" s="14" t="s">
        <v>84</v>
      </c>
      <c r="AY162" s="268" t="s">
        <v>183</v>
      </c>
    </row>
    <row r="163" spans="1:65" s="2" customFormat="1" ht="24.15" customHeight="1">
      <c r="A163" s="37"/>
      <c r="B163" s="38"/>
      <c r="C163" s="226" t="s">
        <v>251</v>
      </c>
      <c r="D163" s="226" t="s">
        <v>185</v>
      </c>
      <c r="E163" s="227" t="s">
        <v>555</v>
      </c>
      <c r="F163" s="228" t="s">
        <v>556</v>
      </c>
      <c r="G163" s="229" t="s">
        <v>137</v>
      </c>
      <c r="H163" s="230">
        <v>1012.58</v>
      </c>
      <c r="I163" s="231"/>
      <c r="J163" s="232">
        <f>ROUND(I163*H163,2)</f>
        <v>0</v>
      </c>
      <c r="K163" s="228" t="s">
        <v>188</v>
      </c>
      <c r="L163" s="43"/>
      <c r="M163" s="233" t="s">
        <v>1</v>
      </c>
      <c r="N163" s="234" t="s">
        <v>41</v>
      </c>
      <c r="O163" s="90"/>
      <c r="P163" s="235">
        <f>O163*H163</f>
        <v>0</v>
      </c>
      <c r="Q163" s="235">
        <v>0</v>
      </c>
      <c r="R163" s="235">
        <f>Q163*H163</f>
        <v>0</v>
      </c>
      <c r="S163" s="235">
        <v>0</v>
      </c>
      <c r="T163" s="236">
        <f>S163*H163</f>
        <v>0</v>
      </c>
      <c r="U163" s="37"/>
      <c r="V163" s="37"/>
      <c r="W163" s="37"/>
      <c r="X163" s="37"/>
      <c r="Y163" s="37"/>
      <c r="Z163" s="37"/>
      <c r="AA163" s="37"/>
      <c r="AB163" s="37"/>
      <c r="AC163" s="37"/>
      <c r="AD163" s="37"/>
      <c r="AE163" s="37"/>
      <c r="AR163" s="237" t="s">
        <v>189</v>
      </c>
      <c r="AT163" s="237" t="s">
        <v>185</v>
      </c>
      <c r="AU163" s="237" t="s">
        <v>86</v>
      </c>
      <c r="AY163" s="16" t="s">
        <v>183</v>
      </c>
      <c r="BE163" s="238">
        <f>IF(N163="základní",J163,0)</f>
        <v>0</v>
      </c>
      <c r="BF163" s="238">
        <f>IF(N163="snížená",J163,0)</f>
        <v>0</v>
      </c>
      <c r="BG163" s="238">
        <f>IF(N163="zákl. přenesená",J163,0)</f>
        <v>0</v>
      </c>
      <c r="BH163" s="238">
        <f>IF(N163="sníž. přenesená",J163,0)</f>
        <v>0</v>
      </c>
      <c r="BI163" s="238">
        <f>IF(N163="nulová",J163,0)</f>
        <v>0</v>
      </c>
      <c r="BJ163" s="16" t="s">
        <v>84</v>
      </c>
      <c r="BK163" s="238">
        <f>ROUND(I163*H163,2)</f>
        <v>0</v>
      </c>
      <c r="BL163" s="16" t="s">
        <v>189</v>
      </c>
      <c r="BM163" s="237" t="s">
        <v>604</v>
      </c>
    </row>
    <row r="164" spans="1:47" s="2" customFormat="1" ht="12">
      <c r="A164" s="37"/>
      <c r="B164" s="38"/>
      <c r="C164" s="39"/>
      <c r="D164" s="239" t="s">
        <v>191</v>
      </c>
      <c r="E164" s="39"/>
      <c r="F164" s="240" t="s">
        <v>558</v>
      </c>
      <c r="G164" s="39"/>
      <c r="H164" s="39"/>
      <c r="I164" s="241"/>
      <c r="J164" s="39"/>
      <c r="K164" s="39"/>
      <c r="L164" s="43"/>
      <c r="M164" s="242"/>
      <c r="N164" s="243"/>
      <c r="O164" s="90"/>
      <c r="P164" s="90"/>
      <c r="Q164" s="90"/>
      <c r="R164" s="90"/>
      <c r="S164" s="90"/>
      <c r="T164" s="91"/>
      <c r="U164" s="37"/>
      <c r="V164" s="37"/>
      <c r="W164" s="37"/>
      <c r="X164" s="37"/>
      <c r="Y164" s="37"/>
      <c r="Z164" s="37"/>
      <c r="AA164" s="37"/>
      <c r="AB164" s="37"/>
      <c r="AC164" s="37"/>
      <c r="AD164" s="37"/>
      <c r="AE164" s="37"/>
      <c r="AT164" s="16" t="s">
        <v>191</v>
      </c>
      <c r="AU164" s="16" t="s">
        <v>86</v>
      </c>
    </row>
    <row r="165" spans="1:47" s="2" customFormat="1" ht="12">
      <c r="A165" s="37"/>
      <c r="B165" s="38"/>
      <c r="C165" s="39"/>
      <c r="D165" s="244" t="s">
        <v>193</v>
      </c>
      <c r="E165" s="39"/>
      <c r="F165" s="245" t="s">
        <v>559</v>
      </c>
      <c r="G165" s="39"/>
      <c r="H165" s="39"/>
      <c r="I165" s="241"/>
      <c r="J165" s="39"/>
      <c r="K165" s="39"/>
      <c r="L165" s="43"/>
      <c r="M165" s="242"/>
      <c r="N165" s="243"/>
      <c r="O165" s="90"/>
      <c r="P165" s="90"/>
      <c r="Q165" s="90"/>
      <c r="R165" s="90"/>
      <c r="S165" s="90"/>
      <c r="T165" s="91"/>
      <c r="U165" s="37"/>
      <c r="V165" s="37"/>
      <c r="W165" s="37"/>
      <c r="X165" s="37"/>
      <c r="Y165" s="37"/>
      <c r="Z165" s="37"/>
      <c r="AA165" s="37"/>
      <c r="AB165" s="37"/>
      <c r="AC165" s="37"/>
      <c r="AD165" s="37"/>
      <c r="AE165" s="37"/>
      <c r="AT165" s="16" t="s">
        <v>193</v>
      </c>
      <c r="AU165" s="16" t="s">
        <v>86</v>
      </c>
    </row>
    <row r="166" spans="1:47" s="2" customFormat="1" ht="12">
      <c r="A166" s="37"/>
      <c r="B166" s="38"/>
      <c r="C166" s="39"/>
      <c r="D166" s="239" t="s">
        <v>195</v>
      </c>
      <c r="E166" s="39"/>
      <c r="F166" s="246" t="s">
        <v>302</v>
      </c>
      <c r="G166" s="39"/>
      <c r="H166" s="39"/>
      <c r="I166" s="241"/>
      <c r="J166" s="39"/>
      <c r="K166" s="39"/>
      <c r="L166" s="43"/>
      <c r="M166" s="242"/>
      <c r="N166" s="243"/>
      <c r="O166" s="90"/>
      <c r="P166" s="90"/>
      <c r="Q166" s="90"/>
      <c r="R166" s="90"/>
      <c r="S166" s="90"/>
      <c r="T166" s="91"/>
      <c r="U166" s="37"/>
      <c r="V166" s="37"/>
      <c r="W166" s="37"/>
      <c r="X166" s="37"/>
      <c r="Y166" s="37"/>
      <c r="Z166" s="37"/>
      <c r="AA166" s="37"/>
      <c r="AB166" s="37"/>
      <c r="AC166" s="37"/>
      <c r="AD166" s="37"/>
      <c r="AE166" s="37"/>
      <c r="AT166" s="16" t="s">
        <v>195</v>
      </c>
      <c r="AU166" s="16" t="s">
        <v>86</v>
      </c>
    </row>
    <row r="167" spans="1:51" s="13" customFormat="1" ht="12">
      <c r="A167" s="13"/>
      <c r="B167" s="247"/>
      <c r="C167" s="248"/>
      <c r="D167" s="239" t="s">
        <v>197</v>
      </c>
      <c r="E167" s="249" t="s">
        <v>1</v>
      </c>
      <c r="F167" s="250" t="s">
        <v>533</v>
      </c>
      <c r="G167" s="248"/>
      <c r="H167" s="251">
        <v>1012.58</v>
      </c>
      <c r="I167" s="252"/>
      <c r="J167" s="248"/>
      <c r="K167" s="248"/>
      <c r="L167" s="253"/>
      <c r="M167" s="254"/>
      <c r="N167" s="255"/>
      <c r="O167" s="255"/>
      <c r="P167" s="255"/>
      <c r="Q167" s="255"/>
      <c r="R167" s="255"/>
      <c r="S167" s="255"/>
      <c r="T167" s="256"/>
      <c r="U167" s="13"/>
      <c r="V167" s="13"/>
      <c r="W167" s="13"/>
      <c r="X167" s="13"/>
      <c r="Y167" s="13"/>
      <c r="Z167" s="13"/>
      <c r="AA167" s="13"/>
      <c r="AB167" s="13"/>
      <c r="AC167" s="13"/>
      <c r="AD167" s="13"/>
      <c r="AE167" s="13"/>
      <c r="AT167" s="257" t="s">
        <v>197</v>
      </c>
      <c r="AU167" s="257" t="s">
        <v>86</v>
      </c>
      <c r="AV167" s="13" t="s">
        <v>86</v>
      </c>
      <c r="AW167" s="13" t="s">
        <v>32</v>
      </c>
      <c r="AX167" s="13" t="s">
        <v>84</v>
      </c>
      <c r="AY167" s="257" t="s">
        <v>183</v>
      </c>
    </row>
    <row r="168" spans="1:65" s="2" customFormat="1" ht="16.5" customHeight="1">
      <c r="A168" s="37"/>
      <c r="B168" s="38"/>
      <c r="C168" s="269" t="s">
        <v>258</v>
      </c>
      <c r="D168" s="269" t="s">
        <v>304</v>
      </c>
      <c r="E168" s="270" t="s">
        <v>560</v>
      </c>
      <c r="F168" s="271" t="s">
        <v>561</v>
      </c>
      <c r="G168" s="272" t="s">
        <v>307</v>
      </c>
      <c r="H168" s="273">
        <v>105.386</v>
      </c>
      <c r="I168" s="274"/>
      <c r="J168" s="275">
        <f>ROUND(I168*H168,2)</f>
        <v>0</v>
      </c>
      <c r="K168" s="271" t="s">
        <v>1</v>
      </c>
      <c r="L168" s="276"/>
      <c r="M168" s="277" t="s">
        <v>1</v>
      </c>
      <c r="N168" s="278" t="s">
        <v>41</v>
      </c>
      <c r="O168" s="90"/>
      <c r="P168" s="235">
        <f>O168*H168</f>
        <v>0</v>
      </c>
      <c r="Q168" s="235">
        <v>0.001</v>
      </c>
      <c r="R168" s="235">
        <f>Q168*H168</f>
        <v>0.105386</v>
      </c>
      <c r="S168" s="235">
        <v>0</v>
      </c>
      <c r="T168" s="236">
        <f>S168*H168</f>
        <v>0</v>
      </c>
      <c r="U168" s="37"/>
      <c r="V168" s="37"/>
      <c r="W168" s="37"/>
      <c r="X168" s="37"/>
      <c r="Y168" s="37"/>
      <c r="Z168" s="37"/>
      <c r="AA168" s="37"/>
      <c r="AB168" s="37"/>
      <c r="AC168" s="37"/>
      <c r="AD168" s="37"/>
      <c r="AE168" s="37"/>
      <c r="AR168" s="237" t="s">
        <v>251</v>
      </c>
      <c r="AT168" s="237" t="s">
        <v>304</v>
      </c>
      <c r="AU168" s="237" t="s">
        <v>86</v>
      </c>
      <c r="AY168" s="16" t="s">
        <v>183</v>
      </c>
      <c r="BE168" s="238">
        <f>IF(N168="základní",J168,0)</f>
        <v>0</v>
      </c>
      <c r="BF168" s="238">
        <f>IF(N168="snížená",J168,0)</f>
        <v>0</v>
      </c>
      <c r="BG168" s="238">
        <f>IF(N168="zákl. přenesená",J168,0)</f>
        <v>0</v>
      </c>
      <c r="BH168" s="238">
        <f>IF(N168="sníž. přenesená",J168,0)</f>
        <v>0</v>
      </c>
      <c r="BI168" s="238">
        <f>IF(N168="nulová",J168,0)</f>
        <v>0</v>
      </c>
      <c r="BJ168" s="16" t="s">
        <v>84</v>
      </c>
      <c r="BK168" s="238">
        <f>ROUND(I168*H168,2)</f>
        <v>0</v>
      </c>
      <c r="BL168" s="16" t="s">
        <v>189</v>
      </c>
      <c r="BM168" s="237" t="s">
        <v>605</v>
      </c>
    </row>
    <row r="169" spans="1:47" s="2" customFormat="1" ht="12">
      <c r="A169" s="37"/>
      <c r="B169" s="38"/>
      <c r="C169" s="39"/>
      <c r="D169" s="239" t="s">
        <v>191</v>
      </c>
      <c r="E169" s="39"/>
      <c r="F169" s="240" t="s">
        <v>606</v>
      </c>
      <c r="G169" s="39"/>
      <c r="H169" s="39"/>
      <c r="I169" s="241"/>
      <c r="J169" s="39"/>
      <c r="K169" s="39"/>
      <c r="L169" s="43"/>
      <c r="M169" s="242"/>
      <c r="N169" s="243"/>
      <c r="O169" s="90"/>
      <c r="P169" s="90"/>
      <c r="Q169" s="90"/>
      <c r="R169" s="90"/>
      <c r="S169" s="90"/>
      <c r="T169" s="91"/>
      <c r="U169" s="37"/>
      <c r="V169" s="37"/>
      <c r="W169" s="37"/>
      <c r="X169" s="37"/>
      <c r="Y169" s="37"/>
      <c r="Z169" s="37"/>
      <c r="AA169" s="37"/>
      <c r="AB169" s="37"/>
      <c r="AC169" s="37"/>
      <c r="AD169" s="37"/>
      <c r="AE169" s="37"/>
      <c r="AT169" s="16" t="s">
        <v>191</v>
      </c>
      <c r="AU169" s="16" t="s">
        <v>86</v>
      </c>
    </row>
    <row r="170" spans="1:47" s="2" customFormat="1" ht="12">
      <c r="A170" s="37"/>
      <c r="B170" s="38"/>
      <c r="C170" s="39"/>
      <c r="D170" s="239" t="s">
        <v>309</v>
      </c>
      <c r="E170" s="39"/>
      <c r="F170" s="246" t="s">
        <v>563</v>
      </c>
      <c r="G170" s="39"/>
      <c r="H170" s="39"/>
      <c r="I170" s="241"/>
      <c r="J170" s="39"/>
      <c r="K170" s="39"/>
      <c r="L170" s="43"/>
      <c r="M170" s="242"/>
      <c r="N170" s="243"/>
      <c r="O170" s="90"/>
      <c r="P170" s="90"/>
      <c r="Q170" s="90"/>
      <c r="R170" s="90"/>
      <c r="S170" s="90"/>
      <c r="T170" s="91"/>
      <c r="U170" s="37"/>
      <c r="V170" s="37"/>
      <c r="W170" s="37"/>
      <c r="X170" s="37"/>
      <c r="Y170" s="37"/>
      <c r="Z170" s="37"/>
      <c r="AA170" s="37"/>
      <c r="AB170" s="37"/>
      <c r="AC170" s="37"/>
      <c r="AD170" s="37"/>
      <c r="AE170" s="37"/>
      <c r="AT170" s="16" t="s">
        <v>309</v>
      </c>
      <c r="AU170" s="16" t="s">
        <v>86</v>
      </c>
    </row>
    <row r="171" spans="1:51" s="13" customFormat="1" ht="12">
      <c r="A171" s="13"/>
      <c r="B171" s="247"/>
      <c r="C171" s="248"/>
      <c r="D171" s="239" t="s">
        <v>197</v>
      </c>
      <c r="E171" s="249" t="s">
        <v>1</v>
      </c>
      <c r="F171" s="250" t="s">
        <v>564</v>
      </c>
      <c r="G171" s="248"/>
      <c r="H171" s="251">
        <v>105.386</v>
      </c>
      <c r="I171" s="252"/>
      <c r="J171" s="248"/>
      <c r="K171" s="248"/>
      <c r="L171" s="253"/>
      <c r="M171" s="254"/>
      <c r="N171" s="255"/>
      <c r="O171" s="255"/>
      <c r="P171" s="255"/>
      <c r="Q171" s="255"/>
      <c r="R171" s="255"/>
      <c r="S171" s="255"/>
      <c r="T171" s="256"/>
      <c r="U171" s="13"/>
      <c r="V171" s="13"/>
      <c r="W171" s="13"/>
      <c r="X171" s="13"/>
      <c r="Y171" s="13"/>
      <c r="Z171" s="13"/>
      <c r="AA171" s="13"/>
      <c r="AB171" s="13"/>
      <c r="AC171" s="13"/>
      <c r="AD171" s="13"/>
      <c r="AE171" s="13"/>
      <c r="AT171" s="257" t="s">
        <v>197</v>
      </c>
      <c r="AU171" s="257" t="s">
        <v>86</v>
      </c>
      <c r="AV171" s="13" t="s">
        <v>86</v>
      </c>
      <c r="AW171" s="13" t="s">
        <v>32</v>
      </c>
      <c r="AX171" s="13" t="s">
        <v>84</v>
      </c>
      <c r="AY171" s="257" t="s">
        <v>183</v>
      </c>
    </row>
    <row r="172" spans="1:65" s="2" customFormat="1" ht="24.15" customHeight="1">
      <c r="A172" s="37"/>
      <c r="B172" s="38"/>
      <c r="C172" s="226" t="s">
        <v>265</v>
      </c>
      <c r="D172" s="226" t="s">
        <v>185</v>
      </c>
      <c r="E172" s="227" t="s">
        <v>565</v>
      </c>
      <c r="F172" s="228" t="s">
        <v>566</v>
      </c>
      <c r="G172" s="229" t="s">
        <v>137</v>
      </c>
      <c r="H172" s="230">
        <v>8926.04</v>
      </c>
      <c r="I172" s="231"/>
      <c r="J172" s="232">
        <f>ROUND(I172*H172,2)</f>
        <v>0</v>
      </c>
      <c r="K172" s="228" t="s">
        <v>188</v>
      </c>
      <c r="L172" s="43"/>
      <c r="M172" s="233" t="s">
        <v>1</v>
      </c>
      <c r="N172" s="234" t="s">
        <v>41</v>
      </c>
      <c r="O172" s="90"/>
      <c r="P172" s="235">
        <f>O172*H172</f>
        <v>0</v>
      </c>
      <c r="Q172" s="235">
        <v>0</v>
      </c>
      <c r="R172" s="235">
        <f>Q172*H172</f>
        <v>0</v>
      </c>
      <c r="S172" s="235">
        <v>0</v>
      </c>
      <c r="T172" s="236">
        <f>S172*H172</f>
        <v>0</v>
      </c>
      <c r="U172" s="37"/>
      <c r="V172" s="37"/>
      <c r="W172" s="37"/>
      <c r="X172" s="37"/>
      <c r="Y172" s="37"/>
      <c r="Z172" s="37"/>
      <c r="AA172" s="37"/>
      <c r="AB172" s="37"/>
      <c r="AC172" s="37"/>
      <c r="AD172" s="37"/>
      <c r="AE172" s="37"/>
      <c r="AR172" s="237" t="s">
        <v>189</v>
      </c>
      <c r="AT172" s="237" t="s">
        <v>185</v>
      </c>
      <c r="AU172" s="237" t="s">
        <v>86</v>
      </c>
      <c r="AY172" s="16" t="s">
        <v>183</v>
      </c>
      <c r="BE172" s="238">
        <f>IF(N172="základní",J172,0)</f>
        <v>0</v>
      </c>
      <c r="BF172" s="238">
        <f>IF(N172="snížená",J172,0)</f>
        <v>0</v>
      </c>
      <c r="BG172" s="238">
        <f>IF(N172="zákl. přenesená",J172,0)</f>
        <v>0</v>
      </c>
      <c r="BH172" s="238">
        <f>IF(N172="sníž. přenesená",J172,0)</f>
        <v>0</v>
      </c>
      <c r="BI172" s="238">
        <f>IF(N172="nulová",J172,0)</f>
        <v>0</v>
      </c>
      <c r="BJ172" s="16" t="s">
        <v>84</v>
      </c>
      <c r="BK172" s="238">
        <f>ROUND(I172*H172,2)</f>
        <v>0</v>
      </c>
      <c r="BL172" s="16" t="s">
        <v>189</v>
      </c>
      <c r="BM172" s="237" t="s">
        <v>607</v>
      </c>
    </row>
    <row r="173" spans="1:47" s="2" customFormat="1" ht="12">
      <c r="A173" s="37"/>
      <c r="B173" s="38"/>
      <c r="C173" s="39"/>
      <c r="D173" s="239" t="s">
        <v>191</v>
      </c>
      <c r="E173" s="39"/>
      <c r="F173" s="240" t="s">
        <v>568</v>
      </c>
      <c r="G173" s="39"/>
      <c r="H173" s="39"/>
      <c r="I173" s="241"/>
      <c r="J173" s="39"/>
      <c r="K173" s="39"/>
      <c r="L173" s="43"/>
      <c r="M173" s="242"/>
      <c r="N173" s="243"/>
      <c r="O173" s="90"/>
      <c r="P173" s="90"/>
      <c r="Q173" s="90"/>
      <c r="R173" s="90"/>
      <c r="S173" s="90"/>
      <c r="T173" s="91"/>
      <c r="U173" s="37"/>
      <c r="V173" s="37"/>
      <c r="W173" s="37"/>
      <c r="X173" s="37"/>
      <c r="Y173" s="37"/>
      <c r="Z173" s="37"/>
      <c r="AA173" s="37"/>
      <c r="AB173" s="37"/>
      <c r="AC173" s="37"/>
      <c r="AD173" s="37"/>
      <c r="AE173" s="37"/>
      <c r="AT173" s="16" t="s">
        <v>191</v>
      </c>
      <c r="AU173" s="16" t="s">
        <v>86</v>
      </c>
    </row>
    <row r="174" spans="1:47" s="2" customFormat="1" ht="12">
      <c r="A174" s="37"/>
      <c r="B174" s="38"/>
      <c r="C174" s="39"/>
      <c r="D174" s="244" t="s">
        <v>193</v>
      </c>
      <c r="E174" s="39"/>
      <c r="F174" s="245" t="s">
        <v>569</v>
      </c>
      <c r="G174" s="39"/>
      <c r="H174" s="39"/>
      <c r="I174" s="241"/>
      <c r="J174" s="39"/>
      <c r="K174" s="39"/>
      <c r="L174" s="43"/>
      <c r="M174" s="242"/>
      <c r="N174" s="243"/>
      <c r="O174" s="90"/>
      <c r="P174" s="90"/>
      <c r="Q174" s="90"/>
      <c r="R174" s="90"/>
      <c r="S174" s="90"/>
      <c r="T174" s="91"/>
      <c r="U174" s="37"/>
      <c r="V174" s="37"/>
      <c r="W174" s="37"/>
      <c r="X174" s="37"/>
      <c r="Y174" s="37"/>
      <c r="Z174" s="37"/>
      <c r="AA174" s="37"/>
      <c r="AB174" s="37"/>
      <c r="AC174" s="37"/>
      <c r="AD174" s="37"/>
      <c r="AE174" s="37"/>
      <c r="AT174" s="16" t="s">
        <v>193</v>
      </c>
      <c r="AU174" s="16" t="s">
        <v>86</v>
      </c>
    </row>
    <row r="175" spans="1:47" s="2" customFormat="1" ht="12">
      <c r="A175" s="37"/>
      <c r="B175" s="38"/>
      <c r="C175" s="39"/>
      <c r="D175" s="239" t="s">
        <v>195</v>
      </c>
      <c r="E175" s="39"/>
      <c r="F175" s="246" t="s">
        <v>318</v>
      </c>
      <c r="G175" s="39"/>
      <c r="H175" s="39"/>
      <c r="I175" s="241"/>
      <c r="J175" s="39"/>
      <c r="K175" s="39"/>
      <c r="L175" s="43"/>
      <c r="M175" s="242"/>
      <c r="N175" s="243"/>
      <c r="O175" s="90"/>
      <c r="P175" s="90"/>
      <c r="Q175" s="90"/>
      <c r="R175" s="90"/>
      <c r="S175" s="90"/>
      <c r="T175" s="91"/>
      <c r="U175" s="37"/>
      <c r="V175" s="37"/>
      <c r="W175" s="37"/>
      <c r="X175" s="37"/>
      <c r="Y175" s="37"/>
      <c r="Z175" s="37"/>
      <c r="AA175" s="37"/>
      <c r="AB175" s="37"/>
      <c r="AC175" s="37"/>
      <c r="AD175" s="37"/>
      <c r="AE175" s="37"/>
      <c r="AT175" s="16" t="s">
        <v>195</v>
      </c>
      <c r="AU175" s="16" t="s">
        <v>86</v>
      </c>
    </row>
    <row r="176" spans="1:51" s="13" customFormat="1" ht="12">
      <c r="A176" s="13"/>
      <c r="B176" s="247"/>
      <c r="C176" s="248"/>
      <c r="D176" s="239" t="s">
        <v>197</v>
      </c>
      <c r="E176" s="249" t="s">
        <v>1</v>
      </c>
      <c r="F176" s="250" t="s">
        <v>135</v>
      </c>
      <c r="G176" s="248"/>
      <c r="H176" s="251">
        <v>8926.04</v>
      </c>
      <c r="I176" s="252"/>
      <c r="J176" s="248"/>
      <c r="K176" s="248"/>
      <c r="L176" s="253"/>
      <c r="M176" s="254"/>
      <c r="N176" s="255"/>
      <c r="O176" s="255"/>
      <c r="P176" s="255"/>
      <c r="Q176" s="255"/>
      <c r="R176" s="255"/>
      <c r="S176" s="255"/>
      <c r="T176" s="256"/>
      <c r="U176" s="13"/>
      <c r="V176" s="13"/>
      <c r="W176" s="13"/>
      <c r="X176" s="13"/>
      <c r="Y176" s="13"/>
      <c r="Z176" s="13"/>
      <c r="AA176" s="13"/>
      <c r="AB176" s="13"/>
      <c r="AC176" s="13"/>
      <c r="AD176" s="13"/>
      <c r="AE176" s="13"/>
      <c r="AT176" s="257" t="s">
        <v>197</v>
      </c>
      <c r="AU176" s="257" t="s">
        <v>86</v>
      </c>
      <c r="AV176" s="13" t="s">
        <v>86</v>
      </c>
      <c r="AW176" s="13" t="s">
        <v>32</v>
      </c>
      <c r="AX176" s="13" t="s">
        <v>84</v>
      </c>
      <c r="AY176" s="257" t="s">
        <v>183</v>
      </c>
    </row>
    <row r="177" spans="1:65" s="2" customFormat="1" ht="16.5" customHeight="1">
      <c r="A177" s="37"/>
      <c r="B177" s="38"/>
      <c r="C177" s="226" t="s">
        <v>273</v>
      </c>
      <c r="D177" s="226" t="s">
        <v>185</v>
      </c>
      <c r="E177" s="227" t="s">
        <v>329</v>
      </c>
      <c r="F177" s="228" t="s">
        <v>330</v>
      </c>
      <c r="G177" s="229" t="s">
        <v>137</v>
      </c>
      <c r="H177" s="230">
        <v>1012.58</v>
      </c>
      <c r="I177" s="231"/>
      <c r="J177" s="232">
        <f>ROUND(I177*H177,2)</f>
        <v>0</v>
      </c>
      <c r="K177" s="228" t="s">
        <v>188</v>
      </c>
      <c r="L177" s="43"/>
      <c r="M177" s="233" t="s">
        <v>1</v>
      </c>
      <c r="N177" s="234" t="s">
        <v>41</v>
      </c>
      <c r="O177" s="90"/>
      <c r="P177" s="235">
        <f>O177*H177</f>
        <v>0</v>
      </c>
      <c r="Q177" s="235">
        <v>0</v>
      </c>
      <c r="R177" s="235">
        <f>Q177*H177</f>
        <v>0</v>
      </c>
      <c r="S177" s="235">
        <v>0</v>
      </c>
      <c r="T177" s="236">
        <f>S177*H177</f>
        <v>0</v>
      </c>
      <c r="U177" s="37"/>
      <c r="V177" s="37"/>
      <c r="W177" s="37"/>
      <c r="X177" s="37"/>
      <c r="Y177" s="37"/>
      <c r="Z177" s="37"/>
      <c r="AA177" s="37"/>
      <c r="AB177" s="37"/>
      <c r="AC177" s="37"/>
      <c r="AD177" s="37"/>
      <c r="AE177" s="37"/>
      <c r="AR177" s="237" t="s">
        <v>189</v>
      </c>
      <c r="AT177" s="237" t="s">
        <v>185</v>
      </c>
      <c r="AU177" s="237" t="s">
        <v>86</v>
      </c>
      <c r="AY177" s="16" t="s">
        <v>183</v>
      </c>
      <c r="BE177" s="238">
        <f>IF(N177="základní",J177,0)</f>
        <v>0</v>
      </c>
      <c r="BF177" s="238">
        <f>IF(N177="snížená",J177,0)</f>
        <v>0</v>
      </c>
      <c r="BG177" s="238">
        <f>IF(N177="zákl. přenesená",J177,0)</f>
        <v>0</v>
      </c>
      <c r="BH177" s="238">
        <f>IF(N177="sníž. přenesená",J177,0)</f>
        <v>0</v>
      </c>
      <c r="BI177" s="238">
        <f>IF(N177="nulová",J177,0)</f>
        <v>0</v>
      </c>
      <c r="BJ177" s="16" t="s">
        <v>84</v>
      </c>
      <c r="BK177" s="238">
        <f>ROUND(I177*H177,2)</f>
        <v>0</v>
      </c>
      <c r="BL177" s="16" t="s">
        <v>189</v>
      </c>
      <c r="BM177" s="237" t="s">
        <v>608</v>
      </c>
    </row>
    <row r="178" spans="1:47" s="2" customFormat="1" ht="12">
      <c r="A178" s="37"/>
      <c r="B178" s="38"/>
      <c r="C178" s="39"/>
      <c r="D178" s="239" t="s">
        <v>191</v>
      </c>
      <c r="E178" s="39"/>
      <c r="F178" s="240" t="s">
        <v>332</v>
      </c>
      <c r="G178" s="39"/>
      <c r="H178" s="39"/>
      <c r="I178" s="241"/>
      <c r="J178" s="39"/>
      <c r="K178" s="39"/>
      <c r="L178" s="43"/>
      <c r="M178" s="242"/>
      <c r="N178" s="243"/>
      <c r="O178" s="90"/>
      <c r="P178" s="90"/>
      <c r="Q178" s="90"/>
      <c r="R178" s="90"/>
      <c r="S178" s="90"/>
      <c r="T178" s="91"/>
      <c r="U178" s="37"/>
      <c r="V178" s="37"/>
      <c r="W178" s="37"/>
      <c r="X178" s="37"/>
      <c r="Y178" s="37"/>
      <c r="Z178" s="37"/>
      <c r="AA178" s="37"/>
      <c r="AB178" s="37"/>
      <c r="AC178" s="37"/>
      <c r="AD178" s="37"/>
      <c r="AE178" s="37"/>
      <c r="AT178" s="16" t="s">
        <v>191</v>
      </c>
      <c r="AU178" s="16" t="s">
        <v>86</v>
      </c>
    </row>
    <row r="179" spans="1:47" s="2" customFormat="1" ht="12">
      <c r="A179" s="37"/>
      <c r="B179" s="38"/>
      <c r="C179" s="39"/>
      <c r="D179" s="244" t="s">
        <v>193</v>
      </c>
      <c r="E179" s="39"/>
      <c r="F179" s="245" t="s">
        <v>333</v>
      </c>
      <c r="G179" s="39"/>
      <c r="H179" s="39"/>
      <c r="I179" s="241"/>
      <c r="J179" s="39"/>
      <c r="K179" s="39"/>
      <c r="L179" s="43"/>
      <c r="M179" s="242"/>
      <c r="N179" s="243"/>
      <c r="O179" s="90"/>
      <c r="P179" s="90"/>
      <c r="Q179" s="90"/>
      <c r="R179" s="90"/>
      <c r="S179" s="90"/>
      <c r="T179" s="91"/>
      <c r="U179" s="37"/>
      <c r="V179" s="37"/>
      <c r="W179" s="37"/>
      <c r="X179" s="37"/>
      <c r="Y179" s="37"/>
      <c r="Z179" s="37"/>
      <c r="AA179" s="37"/>
      <c r="AB179" s="37"/>
      <c r="AC179" s="37"/>
      <c r="AD179" s="37"/>
      <c r="AE179" s="37"/>
      <c r="AT179" s="16" t="s">
        <v>193</v>
      </c>
      <c r="AU179" s="16" t="s">
        <v>86</v>
      </c>
    </row>
    <row r="180" spans="1:47" s="2" customFormat="1" ht="12">
      <c r="A180" s="37"/>
      <c r="B180" s="38"/>
      <c r="C180" s="39"/>
      <c r="D180" s="239" t="s">
        <v>195</v>
      </c>
      <c r="E180" s="39"/>
      <c r="F180" s="246" t="s">
        <v>326</v>
      </c>
      <c r="G180" s="39"/>
      <c r="H180" s="39"/>
      <c r="I180" s="241"/>
      <c r="J180" s="39"/>
      <c r="K180" s="39"/>
      <c r="L180" s="43"/>
      <c r="M180" s="242"/>
      <c r="N180" s="243"/>
      <c r="O180" s="90"/>
      <c r="P180" s="90"/>
      <c r="Q180" s="90"/>
      <c r="R180" s="90"/>
      <c r="S180" s="90"/>
      <c r="T180" s="91"/>
      <c r="U180" s="37"/>
      <c r="V180" s="37"/>
      <c r="W180" s="37"/>
      <c r="X180" s="37"/>
      <c r="Y180" s="37"/>
      <c r="Z180" s="37"/>
      <c r="AA180" s="37"/>
      <c r="AB180" s="37"/>
      <c r="AC180" s="37"/>
      <c r="AD180" s="37"/>
      <c r="AE180" s="37"/>
      <c r="AT180" s="16" t="s">
        <v>195</v>
      </c>
      <c r="AU180" s="16" t="s">
        <v>86</v>
      </c>
    </row>
    <row r="181" spans="1:51" s="13" customFormat="1" ht="12">
      <c r="A181" s="13"/>
      <c r="B181" s="247"/>
      <c r="C181" s="248"/>
      <c r="D181" s="239" t="s">
        <v>197</v>
      </c>
      <c r="E181" s="249" t="s">
        <v>533</v>
      </c>
      <c r="F181" s="250" t="s">
        <v>609</v>
      </c>
      <c r="G181" s="248"/>
      <c r="H181" s="251">
        <v>1012.58</v>
      </c>
      <c r="I181" s="252"/>
      <c r="J181" s="248"/>
      <c r="K181" s="248"/>
      <c r="L181" s="253"/>
      <c r="M181" s="254"/>
      <c r="N181" s="255"/>
      <c r="O181" s="255"/>
      <c r="P181" s="255"/>
      <c r="Q181" s="255"/>
      <c r="R181" s="255"/>
      <c r="S181" s="255"/>
      <c r="T181" s="256"/>
      <c r="U181" s="13"/>
      <c r="V181" s="13"/>
      <c r="W181" s="13"/>
      <c r="X181" s="13"/>
      <c r="Y181" s="13"/>
      <c r="Z181" s="13"/>
      <c r="AA181" s="13"/>
      <c r="AB181" s="13"/>
      <c r="AC181" s="13"/>
      <c r="AD181" s="13"/>
      <c r="AE181" s="13"/>
      <c r="AT181" s="257" t="s">
        <v>197</v>
      </c>
      <c r="AU181" s="257" t="s">
        <v>86</v>
      </c>
      <c r="AV181" s="13" t="s">
        <v>86</v>
      </c>
      <c r="AW181" s="13" t="s">
        <v>32</v>
      </c>
      <c r="AX181" s="13" t="s">
        <v>84</v>
      </c>
      <c r="AY181" s="257" t="s">
        <v>183</v>
      </c>
    </row>
    <row r="182" spans="1:65" s="2" customFormat="1" ht="24.15" customHeight="1">
      <c r="A182" s="37"/>
      <c r="B182" s="38"/>
      <c r="C182" s="226" t="s">
        <v>281</v>
      </c>
      <c r="D182" s="226" t="s">
        <v>185</v>
      </c>
      <c r="E182" s="227" t="s">
        <v>572</v>
      </c>
      <c r="F182" s="228" t="s">
        <v>573</v>
      </c>
      <c r="G182" s="229" t="s">
        <v>137</v>
      </c>
      <c r="H182" s="230">
        <v>1012.58</v>
      </c>
      <c r="I182" s="231"/>
      <c r="J182" s="232">
        <f>ROUND(I182*H182,2)</f>
        <v>0</v>
      </c>
      <c r="K182" s="228" t="s">
        <v>188</v>
      </c>
      <c r="L182" s="43"/>
      <c r="M182" s="233" t="s">
        <v>1</v>
      </c>
      <c r="N182" s="234" t="s">
        <v>41</v>
      </c>
      <c r="O182" s="90"/>
      <c r="P182" s="235">
        <f>O182*H182</f>
        <v>0</v>
      </c>
      <c r="Q182" s="235">
        <v>0</v>
      </c>
      <c r="R182" s="235">
        <f>Q182*H182</f>
        <v>0</v>
      </c>
      <c r="S182" s="235">
        <v>0</v>
      </c>
      <c r="T182" s="236">
        <f>S182*H182</f>
        <v>0</v>
      </c>
      <c r="U182" s="37"/>
      <c r="V182" s="37"/>
      <c r="W182" s="37"/>
      <c r="X182" s="37"/>
      <c r="Y182" s="37"/>
      <c r="Z182" s="37"/>
      <c r="AA182" s="37"/>
      <c r="AB182" s="37"/>
      <c r="AC182" s="37"/>
      <c r="AD182" s="37"/>
      <c r="AE182" s="37"/>
      <c r="AR182" s="237" t="s">
        <v>189</v>
      </c>
      <c r="AT182" s="237" t="s">
        <v>185</v>
      </c>
      <c r="AU182" s="237" t="s">
        <v>86</v>
      </c>
      <c r="AY182" s="16" t="s">
        <v>183</v>
      </c>
      <c r="BE182" s="238">
        <f>IF(N182="základní",J182,0)</f>
        <v>0</v>
      </c>
      <c r="BF182" s="238">
        <f>IF(N182="snížená",J182,0)</f>
        <v>0</v>
      </c>
      <c r="BG182" s="238">
        <f>IF(N182="zákl. přenesená",J182,0)</f>
        <v>0</v>
      </c>
      <c r="BH182" s="238">
        <f>IF(N182="sníž. přenesená",J182,0)</f>
        <v>0</v>
      </c>
      <c r="BI182" s="238">
        <f>IF(N182="nulová",J182,0)</f>
        <v>0</v>
      </c>
      <c r="BJ182" s="16" t="s">
        <v>84</v>
      </c>
      <c r="BK182" s="238">
        <f>ROUND(I182*H182,2)</f>
        <v>0</v>
      </c>
      <c r="BL182" s="16" t="s">
        <v>189</v>
      </c>
      <c r="BM182" s="237" t="s">
        <v>610</v>
      </c>
    </row>
    <row r="183" spans="1:47" s="2" customFormat="1" ht="12">
      <c r="A183" s="37"/>
      <c r="B183" s="38"/>
      <c r="C183" s="39"/>
      <c r="D183" s="239" t="s">
        <v>191</v>
      </c>
      <c r="E183" s="39"/>
      <c r="F183" s="240" t="s">
        <v>575</v>
      </c>
      <c r="G183" s="39"/>
      <c r="H183" s="39"/>
      <c r="I183" s="241"/>
      <c r="J183" s="39"/>
      <c r="K183" s="39"/>
      <c r="L183" s="43"/>
      <c r="M183" s="242"/>
      <c r="N183" s="243"/>
      <c r="O183" s="90"/>
      <c r="P183" s="90"/>
      <c r="Q183" s="90"/>
      <c r="R183" s="90"/>
      <c r="S183" s="90"/>
      <c r="T183" s="91"/>
      <c r="U183" s="37"/>
      <c r="V183" s="37"/>
      <c r="W183" s="37"/>
      <c r="X183" s="37"/>
      <c r="Y183" s="37"/>
      <c r="Z183" s="37"/>
      <c r="AA183" s="37"/>
      <c r="AB183" s="37"/>
      <c r="AC183" s="37"/>
      <c r="AD183" s="37"/>
      <c r="AE183" s="37"/>
      <c r="AT183" s="16" t="s">
        <v>191</v>
      </c>
      <c r="AU183" s="16" t="s">
        <v>86</v>
      </c>
    </row>
    <row r="184" spans="1:47" s="2" customFormat="1" ht="12">
      <c r="A184" s="37"/>
      <c r="B184" s="38"/>
      <c r="C184" s="39"/>
      <c r="D184" s="244" t="s">
        <v>193</v>
      </c>
      <c r="E184" s="39"/>
      <c r="F184" s="245" t="s">
        <v>576</v>
      </c>
      <c r="G184" s="39"/>
      <c r="H184" s="39"/>
      <c r="I184" s="241"/>
      <c r="J184" s="39"/>
      <c r="K184" s="39"/>
      <c r="L184" s="43"/>
      <c r="M184" s="242"/>
      <c r="N184" s="243"/>
      <c r="O184" s="90"/>
      <c r="P184" s="90"/>
      <c r="Q184" s="90"/>
      <c r="R184" s="90"/>
      <c r="S184" s="90"/>
      <c r="T184" s="91"/>
      <c r="U184" s="37"/>
      <c r="V184" s="37"/>
      <c r="W184" s="37"/>
      <c r="X184" s="37"/>
      <c r="Y184" s="37"/>
      <c r="Z184" s="37"/>
      <c r="AA184" s="37"/>
      <c r="AB184" s="37"/>
      <c r="AC184" s="37"/>
      <c r="AD184" s="37"/>
      <c r="AE184" s="37"/>
      <c r="AT184" s="16" t="s">
        <v>193</v>
      </c>
      <c r="AU184" s="16" t="s">
        <v>86</v>
      </c>
    </row>
    <row r="185" spans="1:47" s="2" customFormat="1" ht="12">
      <c r="A185" s="37"/>
      <c r="B185" s="38"/>
      <c r="C185" s="39"/>
      <c r="D185" s="239" t="s">
        <v>195</v>
      </c>
      <c r="E185" s="39"/>
      <c r="F185" s="246" t="s">
        <v>294</v>
      </c>
      <c r="G185" s="39"/>
      <c r="H185" s="39"/>
      <c r="I185" s="241"/>
      <c r="J185" s="39"/>
      <c r="K185" s="39"/>
      <c r="L185" s="43"/>
      <c r="M185" s="242"/>
      <c r="N185" s="243"/>
      <c r="O185" s="90"/>
      <c r="P185" s="90"/>
      <c r="Q185" s="90"/>
      <c r="R185" s="90"/>
      <c r="S185" s="90"/>
      <c r="T185" s="91"/>
      <c r="U185" s="37"/>
      <c r="V185" s="37"/>
      <c r="W185" s="37"/>
      <c r="X185" s="37"/>
      <c r="Y185" s="37"/>
      <c r="Z185" s="37"/>
      <c r="AA185" s="37"/>
      <c r="AB185" s="37"/>
      <c r="AC185" s="37"/>
      <c r="AD185" s="37"/>
      <c r="AE185" s="37"/>
      <c r="AT185" s="16" t="s">
        <v>195</v>
      </c>
      <c r="AU185" s="16" t="s">
        <v>86</v>
      </c>
    </row>
    <row r="186" spans="1:51" s="13" customFormat="1" ht="12">
      <c r="A186" s="13"/>
      <c r="B186" s="247"/>
      <c r="C186" s="248"/>
      <c r="D186" s="239" t="s">
        <v>197</v>
      </c>
      <c r="E186" s="249" t="s">
        <v>1</v>
      </c>
      <c r="F186" s="250" t="s">
        <v>611</v>
      </c>
      <c r="G186" s="248"/>
      <c r="H186" s="251">
        <v>1012.58</v>
      </c>
      <c r="I186" s="252"/>
      <c r="J186" s="248"/>
      <c r="K186" s="248"/>
      <c r="L186" s="253"/>
      <c r="M186" s="254"/>
      <c r="N186" s="255"/>
      <c r="O186" s="255"/>
      <c r="P186" s="255"/>
      <c r="Q186" s="255"/>
      <c r="R186" s="255"/>
      <c r="S186" s="255"/>
      <c r="T186" s="256"/>
      <c r="U186" s="13"/>
      <c r="V186" s="13"/>
      <c r="W186" s="13"/>
      <c r="X186" s="13"/>
      <c r="Y186" s="13"/>
      <c r="Z186" s="13"/>
      <c r="AA186" s="13"/>
      <c r="AB186" s="13"/>
      <c r="AC186" s="13"/>
      <c r="AD186" s="13"/>
      <c r="AE186" s="13"/>
      <c r="AT186" s="257" t="s">
        <v>197</v>
      </c>
      <c r="AU186" s="257" t="s">
        <v>86</v>
      </c>
      <c r="AV186" s="13" t="s">
        <v>86</v>
      </c>
      <c r="AW186" s="13" t="s">
        <v>32</v>
      </c>
      <c r="AX186" s="13" t="s">
        <v>84</v>
      </c>
      <c r="AY186" s="257" t="s">
        <v>183</v>
      </c>
    </row>
    <row r="187" spans="1:65" s="2" customFormat="1" ht="24.15" customHeight="1">
      <c r="A187" s="37"/>
      <c r="B187" s="38"/>
      <c r="C187" s="226" t="s">
        <v>288</v>
      </c>
      <c r="D187" s="226" t="s">
        <v>185</v>
      </c>
      <c r="E187" s="227" t="s">
        <v>336</v>
      </c>
      <c r="F187" s="228" t="s">
        <v>337</v>
      </c>
      <c r="G187" s="229" t="s">
        <v>338</v>
      </c>
      <c r="H187" s="230">
        <v>1.648</v>
      </c>
      <c r="I187" s="231"/>
      <c r="J187" s="232">
        <f>ROUND(I187*H187,2)</f>
        <v>0</v>
      </c>
      <c r="K187" s="228" t="s">
        <v>188</v>
      </c>
      <c r="L187" s="43"/>
      <c r="M187" s="233" t="s">
        <v>1</v>
      </c>
      <c r="N187" s="234" t="s">
        <v>41</v>
      </c>
      <c r="O187" s="90"/>
      <c r="P187" s="235">
        <f>O187*H187</f>
        <v>0</v>
      </c>
      <c r="Q187" s="235">
        <v>0</v>
      </c>
      <c r="R187" s="235">
        <f>Q187*H187</f>
        <v>0</v>
      </c>
      <c r="S187" s="235">
        <v>0</v>
      </c>
      <c r="T187" s="236">
        <f>S187*H187</f>
        <v>0</v>
      </c>
      <c r="U187" s="37"/>
      <c r="V187" s="37"/>
      <c r="W187" s="37"/>
      <c r="X187" s="37"/>
      <c r="Y187" s="37"/>
      <c r="Z187" s="37"/>
      <c r="AA187" s="37"/>
      <c r="AB187" s="37"/>
      <c r="AC187" s="37"/>
      <c r="AD187" s="37"/>
      <c r="AE187" s="37"/>
      <c r="AR187" s="237" t="s">
        <v>189</v>
      </c>
      <c r="AT187" s="237" t="s">
        <v>185</v>
      </c>
      <c r="AU187" s="237" t="s">
        <v>86</v>
      </c>
      <c r="AY187" s="16" t="s">
        <v>183</v>
      </c>
      <c r="BE187" s="238">
        <f>IF(N187="základní",J187,0)</f>
        <v>0</v>
      </c>
      <c r="BF187" s="238">
        <f>IF(N187="snížená",J187,0)</f>
        <v>0</v>
      </c>
      <c r="BG187" s="238">
        <f>IF(N187="zákl. přenesená",J187,0)</f>
        <v>0</v>
      </c>
      <c r="BH187" s="238">
        <f>IF(N187="sníž. přenesená",J187,0)</f>
        <v>0</v>
      </c>
      <c r="BI187" s="238">
        <f>IF(N187="nulová",J187,0)</f>
        <v>0</v>
      </c>
      <c r="BJ187" s="16" t="s">
        <v>84</v>
      </c>
      <c r="BK187" s="238">
        <f>ROUND(I187*H187,2)</f>
        <v>0</v>
      </c>
      <c r="BL187" s="16" t="s">
        <v>189</v>
      </c>
      <c r="BM187" s="237" t="s">
        <v>612</v>
      </c>
    </row>
    <row r="188" spans="1:47" s="2" customFormat="1" ht="12">
      <c r="A188" s="37"/>
      <c r="B188" s="38"/>
      <c r="C188" s="39"/>
      <c r="D188" s="239" t="s">
        <v>191</v>
      </c>
      <c r="E188" s="39"/>
      <c r="F188" s="240" t="s">
        <v>340</v>
      </c>
      <c r="G188" s="39"/>
      <c r="H188" s="39"/>
      <c r="I188" s="241"/>
      <c r="J188" s="39"/>
      <c r="K188" s="39"/>
      <c r="L188" s="43"/>
      <c r="M188" s="242"/>
      <c r="N188" s="243"/>
      <c r="O188" s="90"/>
      <c r="P188" s="90"/>
      <c r="Q188" s="90"/>
      <c r="R188" s="90"/>
      <c r="S188" s="90"/>
      <c r="T188" s="91"/>
      <c r="U188" s="37"/>
      <c r="V188" s="37"/>
      <c r="W188" s="37"/>
      <c r="X188" s="37"/>
      <c r="Y188" s="37"/>
      <c r="Z188" s="37"/>
      <c r="AA188" s="37"/>
      <c r="AB188" s="37"/>
      <c r="AC188" s="37"/>
      <c r="AD188" s="37"/>
      <c r="AE188" s="37"/>
      <c r="AT188" s="16" t="s">
        <v>191</v>
      </c>
      <c r="AU188" s="16" t="s">
        <v>86</v>
      </c>
    </row>
    <row r="189" spans="1:47" s="2" customFormat="1" ht="12">
      <c r="A189" s="37"/>
      <c r="B189" s="38"/>
      <c r="C189" s="39"/>
      <c r="D189" s="244" t="s">
        <v>193</v>
      </c>
      <c r="E189" s="39"/>
      <c r="F189" s="245" t="s">
        <v>341</v>
      </c>
      <c r="G189" s="39"/>
      <c r="H189" s="39"/>
      <c r="I189" s="241"/>
      <c r="J189" s="39"/>
      <c r="K189" s="39"/>
      <c r="L189" s="43"/>
      <c r="M189" s="242"/>
      <c r="N189" s="243"/>
      <c r="O189" s="90"/>
      <c r="P189" s="90"/>
      <c r="Q189" s="90"/>
      <c r="R189" s="90"/>
      <c r="S189" s="90"/>
      <c r="T189" s="91"/>
      <c r="U189" s="37"/>
      <c r="V189" s="37"/>
      <c r="W189" s="37"/>
      <c r="X189" s="37"/>
      <c r="Y189" s="37"/>
      <c r="Z189" s="37"/>
      <c r="AA189" s="37"/>
      <c r="AB189" s="37"/>
      <c r="AC189" s="37"/>
      <c r="AD189" s="37"/>
      <c r="AE189" s="37"/>
      <c r="AT189" s="16" t="s">
        <v>193</v>
      </c>
      <c r="AU189" s="16" t="s">
        <v>86</v>
      </c>
    </row>
    <row r="190" spans="1:51" s="13" customFormat="1" ht="12">
      <c r="A190" s="13"/>
      <c r="B190" s="247"/>
      <c r="C190" s="248"/>
      <c r="D190" s="239" t="s">
        <v>197</v>
      </c>
      <c r="E190" s="249" t="s">
        <v>1</v>
      </c>
      <c r="F190" s="250" t="s">
        <v>579</v>
      </c>
      <c r="G190" s="248"/>
      <c r="H190" s="251">
        <v>1.648</v>
      </c>
      <c r="I190" s="252"/>
      <c r="J190" s="248"/>
      <c r="K190" s="248"/>
      <c r="L190" s="253"/>
      <c r="M190" s="254"/>
      <c r="N190" s="255"/>
      <c r="O190" s="255"/>
      <c r="P190" s="255"/>
      <c r="Q190" s="255"/>
      <c r="R190" s="255"/>
      <c r="S190" s="255"/>
      <c r="T190" s="256"/>
      <c r="U190" s="13"/>
      <c r="V190" s="13"/>
      <c r="W190" s="13"/>
      <c r="X190" s="13"/>
      <c r="Y190" s="13"/>
      <c r="Z190" s="13"/>
      <c r="AA190" s="13"/>
      <c r="AB190" s="13"/>
      <c r="AC190" s="13"/>
      <c r="AD190" s="13"/>
      <c r="AE190" s="13"/>
      <c r="AT190" s="257" t="s">
        <v>197</v>
      </c>
      <c r="AU190" s="257" t="s">
        <v>86</v>
      </c>
      <c r="AV190" s="13" t="s">
        <v>86</v>
      </c>
      <c r="AW190" s="13" t="s">
        <v>32</v>
      </c>
      <c r="AX190" s="13" t="s">
        <v>84</v>
      </c>
      <c r="AY190" s="257" t="s">
        <v>183</v>
      </c>
    </row>
    <row r="191" spans="1:65" s="2" customFormat="1" ht="24.15" customHeight="1">
      <c r="A191" s="37"/>
      <c r="B191" s="38"/>
      <c r="C191" s="226" t="s">
        <v>296</v>
      </c>
      <c r="D191" s="226" t="s">
        <v>185</v>
      </c>
      <c r="E191" s="227" t="s">
        <v>344</v>
      </c>
      <c r="F191" s="228" t="s">
        <v>345</v>
      </c>
      <c r="G191" s="229" t="s">
        <v>137</v>
      </c>
      <c r="H191" s="230">
        <v>9260</v>
      </c>
      <c r="I191" s="231"/>
      <c r="J191" s="232">
        <f>ROUND(I191*H191,2)</f>
        <v>0</v>
      </c>
      <c r="K191" s="228" t="s">
        <v>1</v>
      </c>
      <c r="L191" s="43"/>
      <c r="M191" s="233" t="s">
        <v>1</v>
      </c>
      <c r="N191" s="234" t="s">
        <v>41</v>
      </c>
      <c r="O191" s="90"/>
      <c r="P191" s="235">
        <f>O191*H191</f>
        <v>0</v>
      </c>
      <c r="Q191" s="235">
        <v>0</v>
      </c>
      <c r="R191" s="235">
        <f>Q191*H191</f>
        <v>0</v>
      </c>
      <c r="S191" s="235">
        <v>0</v>
      </c>
      <c r="T191" s="236">
        <f>S191*H191</f>
        <v>0</v>
      </c>
      <c r="U191" s="37"/>
      <c r="V191" s="37"/>
      <c r="W191" s="37"/>
      <c r="X191" s="37"/>
      <c r="Y191" s="37"/>
      <c r="Z191" s="37"/>
      <c r="AA191" s="37"/>
      <c r="AB191" s="37"/>
      <c r="AC191" s="37"/>
      <c r="AD191" s="37"/>
      <c r="AE191" s="37"/>
      <c r="AR191" s="237" t="s">
        <v>189</v>
      </c>
      <c r="AT191" s="237" t="s">
        <v>185</v>
      </c>
      <c r="AU191" s="237" t="s">
        <v>86</v>
      </c>
      <c r="AY191" s="16" t="s">
        <v>183</v>
      </c>
      <c r="BE191" s="238">
        <f>IF(N191="základní",J191,0)</f>
        <v>0</v>
      </c>
      <c r="BF191" s="238">
        <f>IF(N191="snížená",J191,0)</f>
        <v>0</v>
      </c>
      <c r="BG191" s="238">
        <f>IF(N191="zákl. přenesená",J191,0)</f>
        <v>0</v>
      </c>
      <c r="BH191" s="238">
        <f>IF(N191="sníž. přenesená",J191,0)</f>
        <v>0</v>
      </c>
      <c r="BI191" s="238">
        <f>IF(N191="nulová",J191,0)</f>
        <v>0</v>
      </c>
      <c r="BJ191" s="16" t="s">
        <v>84</v>
      </c>
      <c r="BK191" s="238">
        <f>ROUND(I191*H191,2)</f>
        <v>0</v>
      </c>
      <c r="BL191" s="16" t="s">
        <v>189</v>
      </c>
      <c r="BM191" s="237" t="s">
        <v>613</v>
      </c>
    </row>
    <row r="192" spans="1:47" s="2" customFormat="1" ht="12">
      <c r="A192" s="37"/>
      <c r="B192" s="38"/>
      <c r="C192" s="39"/>
      <c r="D192" s="239" t="s">
        <v>191</v>
      </c>
      <c r="E192" s="39"/>
      <c r="F192" s="240" t="s">
        <v>345</v>
      </c>
      <c r="G192" s="39"/>
      <c r="H192" s="39"/>
      <c r="I192" s="241"/>
      <c r="J192" s="39"/>
      <c r="K192" s="39"/>
      <c r="L192" s="43"/>
      <c r="M192" s="242"/>
      <c r="N192" s="243"/>
      <c r="O192" s="90"/>
      <c r="P192" s="90"/>
      <c r="Q192" s="90"/>
      <c r="R192" s="90"/>
      <c r="S192" s="90"/>
      <c r="T192" s="91"/>
      <c r="U192" s="37"/>
      <c r="V192" s="37"/>
      <c r="W192" s="37"/>
      <c r="X192" s="37"/>
      <c r="Y192" s="37"/>
      <c r="Z192" s="37"/>
      <c r="AA192" s="37"/>
      <c r="AB192" s="37"/>
      <c r="AC192" s="37"/>
      <c r="AD192" s="37"/>
      <c r="AE192" s="37"/>
      <c r="AT192" s="16" t="s">
        <v>191</v>
      </c>
      <c r="AU192" s="16" t="s">
        <v>86</v>
      </c>
    </row>
    <row r="193" spans="1:47" s="2" customFormat="1" ht="12">
      <c r="A193" s="37"/>
      <c r="B193" s="38"/>
      <c r="C193" s="39"/>
      <c r="D193" s="239" t="s">
        <v>309</v>
      </c>
      <c r="E193" s="39"/>
      <c r="F193" s="246" t="s">
        <v>348</v>
      </c>
      <c r="G193" s="39"/>
      <c r="H193" s="39"/>
      <c r="I193" s="241"/>
      <c r="J193" s="39"/>
      <c r="K193" s="39"/>
      <c r="L193" s="43"/>
      <c r="M193" s="242"/>
      <c r="N193" s="243"/>
      <c r="O193" s="90"/>
      <c r="P193" s="90"/>
      <c r="Q193" s="90"/>
      <c r="R193" s="90"/>
      <c r="S193" s="90"/>
      <c r="T193" s="91"/>
      <c r="U193" s="37"/>
      <c r="V193" s="37"/>
      <c r="W193" s="37"/>
      <c r="X193" s="37"/>
      <c r="Y193" s="37"/>
      <c r="Z193" s="37"/>
      <c r="AA193" s="37"/>
      <c r="AB193" s="37"/>
      <c r="AC193" s="37"/>
      <c r="AD193" s="37"/>
      <c r="AE193" s="37"/>
      <c r="AT193" s="16" t="s">
        <v>309</v>
      </c>
      <c r="AU193" s="16" t="s">
        <v>86</v>
      </c>
    </row>
    <row r="194" spans="1:51" s="13" customFormat="1" ht="12">
      <c r="A194" s="13"/>
      <c r="B194" s="247"/>
      <c r="C194" s="248"/>
      <c r="D194" s="239" t="s">
        <v>197</v>
      </c>
      <c r="E194" s="249" t="s">
        <v>1</v>
      </c>
      <c r="F194" s="250" t="s">
        <v>142</v>
      </c>
      <c r="G194" s="248"/>
      <c r="H194" s="251">
        <v>9260</v>
      </c>
      <c r="I194" s="252"/>
      <c r="J194" s="248"/>
      <c r="K194" s="248"/>
      <c r="L194" s="253"/>
      <c r="M194" s="254"/>
      <c r="N194" s="255"/>
      <c r="O194" s="255"/>
      <c r="P194" s="255"/>
      <c r="Q194" s="255"/>
      <c r="R194" s="255"/>
      <c r="S194" s="255"/>
      <c r="T194" s="256"/>
      <c r="U194" s="13"/>
      <c r="V194" s="13"/>
      <c r="W194" s="13"/>
      <c r="X194" s="13"/>
      <c r="Y194" s="13"/>
      <c r="Z194" s="13"/>
      <c r="AA194" s="13"/>
      <c r="AB194" s="13"/>
      <c r="AC194" s="13"/>
      <c r="AD194" s="13"/>
      <c r="AE194" s="13"/>
      <c r="AT194" s="257" t="s">
        <v>197</v>
      </c>
      <c r="AU194" s="257" t="s">
        <v>86</v>
      </c>
      <c r="AV194" s="13" t="s">
        <v>86</v>
      </c>
      <c r="AW194" s="13" t="s">
        <v>32</v>
      </c>
      <c r="AX194" s="13" t="s">
        <v>84</v>
      </c>
      <c r="AY194" s="257" t="s">
        <v>183</v>
      </c>
    </row>
    <row r="195" spans="1:63" s="12" customFormat="1" ht="22.8" customHeight="1">
      <c r="A195" s="12"/>
      <c r="B195" s="210"/>
      <c r="C195" s="211"/>
      <c r="D195" s="212" t="s">
        <v>75</v>
      </c>
      <c r="E195" s="224" t="s">
        <v>397</v>
      </c>
      <c r="F195" s="224" t="s">
        <v>398</v>
      </c>
      <c r="G195" s="211"/>
      <c r="H195" s="211"/>
      <c r="I195" s="214"/>
      <c r="J195" s="225">
        <f>BK195</f>
        <v>0</v>
      </c>
      <c r="K195" s="211"/>
      <c r="L195" s="216"/>
      <c r="M195" s="217"/>
      <c r="N195" s="218"/>
      <c r="O195" s="218"/>
      <c r="P195" s="219">
        <f>SUM(P196:P199)</f>
        <v>0</v>
      </c>
      <c r="Q195" s="218"/>
      <c r="R195" s="219">
        <f>SUM(R196:R199)</f>
        <v>0</v>
      </c>
      <c r="S195" s="218"/>
      <c r="T195" s="220">
        <f>SUM(T196:T199)</f>
        <v>0</v>
      </c>
      <c r="U195" s="12"/>
      <c r="V195" s="12"/>
      <c r="W195" s="12"/>
      <c r="X195" s="12"/>
      <c r="Y195" s="12"/>
      <c r="Z195" s="12"/>
      <c r="AA195" s="12"/>
      <c r="AB195" s="12"/>
      <c r="AC195" s="12"/>
      <c r="AD195" s="12"/>
      <c r="AE195" s="12"/>
      <c r="AR195" s="221" t="s">
        <v>84</v>
      </c>
      <c r="AT195" s="222" t="s">
        <v>75</v>
      </c>
      <c r="AU195" s="222" t="s">
        <v>84</v>
      </c>
      <c r="AY195" s="221" t="s">
        <v>183</v>
      </c>
      <c r="BK195" s="223">
        <f>SUM(BK196:BK199)</f>
        <v>0</v>
      </c>
    </row>
    <row r="196" spans="1:65" s="2" customFormat="1" ht="24.15" customHeight="1">
      <c r="A196" s="37"/>
      <c r="B196" s="38"/>
      <c r="C196" s="226" t="s">
        <v>8</v>
      </c>
      <c r="D196" s="226" t="s">
        <v>185</v>
      </c>
      <c r="E196" s="227" t="s">
        <v>581</v>
      </c>
      <c r="F196" s="228" t="s">
        <v>582</v>
      </c>
      <c r="G196" s="229" t="s">
        <v>402</v>
      </c>
      <c r="H196" s="230">
        <v>0.105</v>
      </c>
      <c r="I196" s="231"/>
      <c r="J196" s="232">
        <f>ROUND(I196*H196,2)</f>
        <v>0</v>
      </c>
      <c r="K196" s="228" t="s">
        <v>188</v>
      </c>
      <c r="L196" s="43"/>
      <c r="M196" s="233" t="s">
        <v>1</v>
      </c>
      <c r="N196" s="234" t="s">
        <v>41</v>
      </c>
      <c r="O196" s="90"/>
      <c r="P196" s="235">
        <f>O196*H196</f>
        <v>0</v>
      </c>
      <c r="Q196" s="235">
        <v>0</v>
      </c>
      <c r="R196" s="235">
        <f>Q196*H196</f>
        <v>0</v>
      </c>
      <c r="S196" s="235">
        <v>0</v>
      </c>
      <c r="T196" s="236">
        <f>S196*H196</f>
        <v>0</v>
      </c>
      <c r="U196" s="37"/>
      <c r="V196" s="37"/>
      <c r="W196" s="37"/>
      <c r="X196" s="37"/>
      <c r="Y196" s="37"/>
      <c r="Z196" s="37"/>
      <c r="AA196" s="37"/>
      <c r="AB196" s="37"/>
      <c r="AC196" s="37"/>
      <c r="AD196" s="37"/>
      <c r="AE196" s="37"/>
      <c r="AR196" s="237" t="s">
        <v>189</v>
      </c>
      <c r="AT196" s="237" t="s">
        <v>185</v>
      </c>
      <c r="AU196" s="237" t="s">
        <v>86</v>
      </c>
      <c r="AY196" s="16" t="s">
        <v>183</v>
      </c>
      <c r="BE196" s="238">
        <f>IF(N196="základní",J196,0)</f>
        <v>0</v>
      </c>
      <c r="BF196" s="238">
        <f>IF(N196="snížená",J196,0)</f>
        <v>0</v>
      </c>
      <c r="BG196" s="238">
        <f>IF(N196="zákl. přenesená",J196,0)</f>
        <v>0</v>
      </c>
      <c r="BH196" s="238">
        <f>IF(N196="sníž. přenesená",J196,0)</f>
        <v>0</v>
      </c>
      <c r="BI196" s="238">
        <f>IF(N196="nulová",J196,0)</f>
        <v>0</v>
      </c>
      <c r="BJ196" s="16" t="s">
        <v>84</v>
      </c>
      <c r="BK196" s="238">
        <f>ROUND(I196*H196,2)</f>
        <v>0</v>
      </c>
      <c r="BL196" s="16" t="s">
        <v>189</v>
      </c>
      <c r="BM196" s="237" t="s">
        <v>614</v>
      </c>
    </row>
    <row r="197" spans="1:47" s="2" customFormat="1" ht="12">
      <c r="A197" s="37"/>
      <c r="B197" s="38"/>
      <c r="C197" s="39"/>
      <c r="D197" s="239" t="s">
        <v>191</v>
      </c>
      <c r="E197" s="39"/>
      <c r="F197" s="240" t="s">
        <v>584</v>
      </c>
      <c r="G197" s="39"/>
      <c r="H197" s="39"/>
      <c r="I197" s="241"/>
      <c r="J197" s="39"/>
      <c r="K197" s="39"/>
      <c r="L197" s="43"/>
      <c r="M197" s="242"/>
      <c r="N197" s="243"/>
      <c r="O197" s="90"/>
      <c r="P197" s="90"/>
      <c r="Q197" s="90"/>
      <c r="R197" s="90"/>
      <c r="S197" s="90"/>
      <c r="T197" s="91"/>
      <c r="U197" s="37"/>
      <c r="V197" s="37"/>
      <c r="W197" s="37"/>
      <c r="X197" s="37"/>
      <c r="Y197" s="37"/>
      <c r="Z197" s="37"/>
      <c r="AA197" s="37"/>
      <c r="AB197" s="37"/>
      <c r="AC197" s="37"/>
      <c r="AD197" s="37"/>
      <c r="AE197" s="37"/>
      <c r="AT197" s="16" t="s">
        <v>191</v>
      </c>
      <c r="AU197" s="16" t="s">
        <v>86</v>
      </c>
    </row>
    <row r="198" spans="1:47" s="2" customFormat="1" ht="12">
      <c r="A198" s="37"/>
      <c r="B198" s="38"/>
      <c r="C198" s="39"/>
      <c r="D198" s="244" t="s">
        <v>193</v>
      </c>
      <c r="E198" s="39"/>
      <c r="F198" s="245" t="s">
        <v>585</v>
      </c>
      <c r="G198" s="39"/>
      <c r="H198" s="39"/>
      <c r="I198" s="241"/>
      <c r="J198" s="39"/>
      <c r="K198" s="39"/>
      <c r="L198" s="43"/>
      <c r="M198" s="242"/>
      <c r="N198" s="243"/>
      <c r="O198" s="90"/>
      <c r="P198" s="90"/>
      <c r="Q198" s="90"/>
      <c r="R198" s="90"/>
      <c r="S198" s="90"/>
      <c r="T198" s="91"/>
      <c r="U198" s="37"/>
      <c r="V198" s="37"/>
      <c r="W198" s="37"/>
      <c r="X198" s="37"/>
      <c r="Y198" s="37"/>
      <c r="Z198" s="37"/>
      <c r="AA198" s="37"/>
      <c r="AB198" s="37"/>
      <c r="AC198" s="37"/>
      <c r="AD198" s="37"/>
      <c r="AE198" s="37"/>
      <c r="AT198" s="16" t="s">
        <v>193</v>
      </c>
      <c r="AU198" s="16" t="s">
        <v>86</v>
      </c>
    </row>
    <row r="199" spans="1:47" s="2" customFormat="1" ht="12">
      <c r="A199" s="37"/>
      <c r="B199" s="38"/>
      <c r="C199" s="39"/>
      <c r="D199" s="239" t="s">
        <v>195</v>
      </c>
      <c r="E199" s="39"/>
      <c r="F199" s="246" t="s">
        <v>586</v>
      </c>
      <c r="G199" s="39"/>
      <c r="H199" s="39"/>
      <c r="I199" s="241"/>
      <c r="J199" s="39"/>
      <c r="K199" s="39"/>
      <c r="L199" s="43"/>
      <c r="M199" s="279"/>
      <c r="N199" s="280"/>
      <c r="O199" s="281"/>
      <c r="P199" s="281"/>
      <c r="Q199" s="281"/>
      <c r="R199" s="281"/>
      <c r="S199" s="281"/>
      <c r="T199" s="282"/>
      <c r="U199" s="37"/>
      <c r="V199" s="37"/>
      <c r="W199" s="37"/>
      <c r="X199" s="37"/>
      <c r="Y199" s="37"/>
      <c r="Z199" s="37"/>
      <c r="AA199" s="37"/>
      <c r="AB199" s="37"/>
      <c r="AC199" s="37"/>
      <c r="AD199" s="37"/>
      <c r="AE199" s="37"/>
      <c r="AT199" s="16" t="s">
        <v>195</v>
      </c>
      <c r="AU199" s="16" t="s">
        <v>86</v>
      </c>
    </row>
    <row r="200" spans="1:31" s="2" customFormat="1" ht="6.95" customHeight="1">
      <c r="A200" s="37"/>
      <c r="B200" s="65"/>
      <c r="C200" s="66"/>
      <c r="D200" s="66"/>
      <c r="E200" s="66"/>
      <c r="F200" s="66"/>
      <c r="G200" s="66"/>
      <c r="H200" s="66"/>
      <c r="I200" s="66"/>
      <c r="J200" s="66"/>
      <c r="K200" s="66"/>
      <c r="L200" s="43"/>
      <c r="M200" s="37"/>
      <c r="O200" s="37"/>
      <c r="P200" s="37"/>
      <c r="Q200" s="37"/>
      <c r="R200" s="37"/>
      <c r="S200" s="37"/>
      <c r="T200" s="37"/>
      <c r="U200" s="37"/>
      <c r="V200" s="37"/>
      <c r="W200" s="37"/>
      <c r="X200" s="37"/>
      <c r="Y200" s="37"/>
      <c r="Z200" s="37"/>
      <c r="AA200" s="37"/>
      <c r="AB200" s="37"/>
      <c r="AC200" s="37"/>
      <c r="AD200" s="37"/>
      <c r="AE200" s="37"/>
    </row>
  </sheetData>
  <sheetProtection password="CDA2" sheet="1" objects="1" scenarios="1" formatColumns="0" formatRows="0" autoFilter="0"/>
  <autoFilter ref="C118:K199"/>
  <mergeCells count="9">
    <mergeCell ref="E7:H7"/>
    <mergeCell ref="E9:H9"/>
    <mergeCell ref="E18:H18"/>
    <mergeCell ref="E27:H27"/>
    <mergeCell ref="E85:H85"/>
    <mergeCell ref="E87:H87"/>
    <mergeCell ref="E109:H109"/>
    <mergeCell ref="E111:H111"/>
    <mergeCell ref="L2:V2"/>
  </mergeCells>
  <hyperlinks>
    <hyperlink ref="F124" r:id="rId1" display="https://podminky.urs.cz/item/CS_URS_2022_02/121151127"/>
    <hyperlink ref="F130" r:id="rId2" display="https://podminky.urs.cz/item/CS_URS_2022_02/162306111"/>
    <hyperlink ref="F137" r:id="rId3" display="https://podminky.urs.cz/item/CS_URS_2022_02/167151111"/>
    <hyperlink ref="F142" r:id="rId4" display="https://podminky.urs.cz/item/CS_URS_2022_02/171151103"/>
    <hyperlink ref="F149" r:id="rId5" display="https://podminky.urs.cz/item/CS_URS_2022_02/181006111"/>
    <hyperlink ref="F153" r:id="rId6" display="https://podminky.urs.cz/item/CS_URS_2022_02/181351115"/>
    <hyperlink ref="F158" r:id="rId7" display="https://podminky.urs.cz/item/CS_URS_2022_02/181451121"/>
    <hyperlink ref="F165" r:id="rId8" display="https://podminky.urs.cz/item/CS_URS_2022_02/181451122"/>
    <hyperlink ref="F174" r:id="rId9" display="https://podminky.urs.cz/item/CS_URS_2022_02/181951112"/>
    <hyperlink ref="F179" r:id="rId10" display="https://podminky.urs.cz/item/CS_URS_2022_02/182251101"/>
    <hyperlink ref="F184" r:id="rId11" display="https://podminky.urs.cz/item/CS_URS_2022_02/182351135"/>
    <hyperlink ref="F189" r:id="rId12" display="https://podminky.urs.cz/item/CS_URS_2022_02/183551223"/>
    <hyperlink ref="F198" r:id="rId13" display="https://podminky.urs.cz/item/CS_URS_2022_02/998312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9.xml><?xml version="1.0" encoding="utf-8"?>
<worksheet xmlns="http://schemas.openxmlformats.org/spreadsheetml/2006/main" xmlns:r="http://schemas.openxmlformats.org/officeDocument/2006/relationships">
  <sheetPr>
    <pageSetUpPr fitToPage="1"/>
  </sheetPr>
  <dimension ref="A2:BM3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6" t="s">
        <v>111</v>
      </c>
      <c r="AZ2" s="145" t="s">
        <v>615</v>
      </c>
      <c r="BA2" s="145" t="s">
        <v>616</v>
      </c>
      <c r="BB2" s="145" t="s">
        <v>617</v>
      </c>
      <c r="BC2" s="145" t="s">
        <v>618</v>
      </c>
      <c r="BD2" s="145" t="s">
        <v>86</v>
      </c>
    </row>
    <row r="3" spans="2:56" s="1" customFormat="1" ht="6.95" customHeight="1">
      <c r="B3" s="146"/>
      <c r="C3" s="147"/>
      <c r="D3" s="147"/>
      <c r="E3" s="147"/>
      <c r="F3" s="147"/>
      <c r="G3" s="147"/>
      <c r="H3" s="147"/>
      <c r="I3" s="147"/>
      <c r="J3" s="147"/>
      <c r="K3" s="147"/>
      <c r="L3" s="19"/>
      <c r="AT3" s="16" t="s">
        <v>86</v>
      </c>
      <c r="AZ3" s="145" t="s">
        <v>619</v>
      </c>
      <c r="BA3" s="145" t="s">
        <v>620</v>
      </c>
      <c r="BB3" s="145" t="s">
        <v>617</v>
      </c>
      <c r="BC3" s="145" t="s">
        <v>621</v>
      </c>
      <c r="BD3" s="145" t="s">
        <v>86</v>
      </c>
    </row>
    <row r="4" spans="2:46" s="1" customFormat="1" ht="24.95" customHeight="1">
      <c r="B4" s="19"/>
      <c r="D4" s="148" t="s">
        <v>131</v>
      </c>
      <c r="L4" s="19"/>
      <c r="M4" s="149" t="s">
        <v>10</v>
      </c>
      <c r="AT4" s="16" t="s">
        <v>4</v>
      </c>
    </row>
    <row r="5" spans="2:12" s="1" customFormat="1" ht="6.95" customHeight="1">
      <c r="B5" s="19"/>
      <c r="L5" s="19"/>
    </row>
    <row r="6" spans="2:12" s="1" customFormat="1" ht="12" customHeight="1">
      <c r="B6" s="19"/>
      <c r="D6" s="150" t="s">
        <v>16</v>
      </c>
      <c r="L6" s="19"/>
    </row>
    <row r="7" spans="2:12" s="1" customFormat="1" ht="16.5" customHeight="1">
      <c r="B7" s="19"/>
      <c r="E7" s="151" t="str">
        <f>'Rekapitulace stavby'!K6</f>
        <v>Biocentrum Na Dvorských v k.ú. Vrbátky</v>
      </c>
      <c r="F7" s="150"/>
      <c r="G7" s="150"/>
      <c r="H7" s="150"/>
      <c r="L7" s="19"/>
    </row>
    <row r="8" spans="2:12" s="1" customFormat="1" ht="12" customHeight="1">
      <c r="B8" s="19"/>
      <c r="D8" s="150" t="s">
        <v>145</v>
      </c>
      <c r="L8" s="19"/>
    </row>
    <row r="9" spans="1:31" s="2" customFormat="1" ht="16.5" customHeight="1">
      <c r="A9" s="37"/>
      <c r="B9" s="43"/>
      <c r="C9" s="37"/>
      <c r="D9" s="37"/>
      <c r="E9" s="151" t="s">
        <v>622</v>
      </c>
      <c r="F9" s="37"/>
      <c r="G9" s="37"/>
      <c r="H9" s="37"/>
      <c r="I9" s="37"/>
      <c r="J9" s="37"/>
      <c r="K9" s="37"/>
      <c r="L9" s="62"/>
      <c r="S9" s="37"/>
      <c r="T9" s="37"/>
      <c r="U9" s="37"/>
      <c r="V9" s="37"/>
      <c r="W9" s="37"/>
      <c r="X9" s="37"/>
      <c r="Y9" s="37"/>
      <c r="Z9" s="37"/>
      <c r="AA9" s="37"/>
      <c r="AB9" s="37"/>
      <c r="AC9" s="37"/>
      <c r="AD9" s="37"/>
      <c r="AE9" s="37"/>
    </row>
    <row r="10" spans="1:31" s="2" customFormat="1" ht="12" customHeight="1">
      <c r="A10" s="37"/>
      <c r="B10" s="43"/>
      <c r="C10" s="37"/>
      <c r="D10" s="150" t="s">
        <v>623</v>
      </c>
      <c r="E10" s="37"/>
      <c r="F10" s="37"/>
      <c r="G10" s="37"/>
      <c r="H10" s="37"/>
      <c r="I10" s="37"/>
      <c r="J10" s="37"/>
      <c r="K10" s="37"/>
      <c r="L10" s="62"/>
      <c r="S10" s="37"/>
      <c r="T10" s="37"/>
      <c r="U10" s="37"/>
      <c r="V10" s="37"/>
      <c r="W10" s="37"/>
      <c r="X10" s="37"/>
      <c r="Y10" s="37"/>
      <c r="Z10" s="37"/>
      <c r="AA10" s="37"/>
      <c r="AB10" s="37"/>
      <c r="AC10" s="37"/>
      <c r="AD10" s="37"/>
      <c r="AE10" s="37"/>
    </row>
    <row r="11" spans="1:31" s="2" customFormat="1" ht="16.5" customHeight="1">
      <c r="A11" s="37"/>
      <c r="B11" s="43"/>
      <c r="C11" s="37"/>
      <c r="D11" s="37"/>
      <c r="E11" s="152" t="s">
        <v>624</v>
      </c>
      <c r="F11" s="37"/>
      <c r="G11" s="37"/>
      <c r="H11" s="37"/>
      <c r="I11" s="37"/>
      <c r="J11" s="37"/>
      <c r="K11" s="37"/>
      <c r="L11" s="62"/>
      <c r="S11" s="37"/>
      <c r="T11" s="37"/>
      <c r="U11" s="37"/>
      <c r="V11" s="37"/>
      <c r="W11" s="37"/>
      <c r="X11" s="37"/>
      <c r="Y11" s="37"/>
      <c r="Z11" s="37"/>
      <c r="AA11" s="37"/>
      <c r="AB11" s="37"/>
      <c r="AC11" s="37"/>
      <c r="AD11" s="37"/>
      <c r="AE11" s="37"/>
    </row>
    <row r="12" spans="1:31" s="2" customFormat="1" ht="12">
      <c r="A12" s="37"/>
      <c r="B12" s="43"/>
      <c r="C12" s="37"/>
      <c r="D12" s="37"/>
      <c r="E12" s="37"/>
      <c r="F12" s="37"/>
      <c r="G12" s="37"/>
      <c r="H12" s="37"/>
      <c r="I12" s="37"/>
      <c r="J12" s="37"/>
      <c r="K12" s="37"/>
      <c r="L12" s="62"/>
      <c r="S12" s="37"/>
      <c r="T12" s="37"/>
      <c r="U12" s="37"/>
      <c r="V12" s="37"/>
      <c r="W12" s="37"/>
      <c r="X12" s="37"/>
      <c r="Y12" s="37"/>
      <c r="Z12" s="37"/>
      <c r="AA12" s="37"/>
      <c r="AB12" s="37"/>
      <c r="AC12" s="37"/>
      <c r="AD12" s="37"/>
      <c r="AE12" s="37"/>
    </row>
    <row r="13" spans="1:31" s="2" customFormat="1" ht="12" customHeight="1">
      <c r="A13" s="37"/>
      <c r="B13" s="43"/>
      <c r="C13" s="37"/>
      <c r="D13" s="150" t="s">
        <v>18</v>
      </c>
      <c r="E13" s="37"/>
      <c r="F13" s="140" t="s">
        <v>1</v>
      </c>
      <c r="G13" s="37"/>
      <c r="H13" s="37"/>
      <c r="I13" s="150" t="s">
        <v>19</v>
      </c>
      <c r="J13" s="140" t="s">
        <v>1</v>
      </c>
      <c r="K13" s="37"/>
      <c r="L13" s="62"/>
      <c r="S13" s="37"/>
      <c r="T13" s="37"/>
      <c r="U13" s="37"/>
      <c r="V13" s="37"/>
      <c r="W13" s="37"/>
      <c r="X13" s="37"/>
      <c r="Y13" s="37"/>
      <c r="Z13" s="37"/>
      <c r="AA13" s="37"/>
      <c r="AB13" s="37"/>
      <c r="AC13" s="37"/>
      <c r="AD13" s="37"/>
      <c r="AE13" s="37"/>
    </row>
    <row r="14" spans="1:31" s="2" customFormat="1" ht="12" customHeight="1">
      <c r="A14" s="37"/>
      <c r="B14" s="43"/>
      <c r="C14" s="37"/>
      <c r="D14" s="150" t="s">
        <v>20</v>
      </c>
      <c r="E14" s="37"/>
      <c r="F14" s="140" t="s">
        <v>21</v>
      </c>
      <c r="G14" s="37"/>
      <c r="H14" s="37"/>
      <c r="I14" s="150" t="s">
        <v>22</v>
      </c>
      <c r="J14" s="153" t="str">
        <f>'Rekapitulace stavby'!AN8</f>
        <v>12. 1. 2021</v>
      </c>
      <c r="K14" s="37"/>
      <c r="L14" s="62"/>
      <c r="S14" s="37"/>
      <c r="T14" s="37"/>
      <c r="U14" s="37"/>
      <c r="V14" s="37"/>
      <c r="W14" s="37"/>
      <c r="X14" s="37"/>
      <c r="Y14" s="37"/>
      <c r="Z14" s="37"/>
      <c r="AA14" s="37"/>
      <c r="AB14" s="37"/>
      <c r="AC14" s="37"/>
      <c r="AD14" s="37"/>
      <c r="AE14" s="37"/>
    </row>
    <row r="15" spans="1:31" s="2" customFormat="1" ht="10.8" customHeight="1">
      <c r="A15" s="37"/>
      <c r="B15" s="43"/>
      <c r="C15" s="37"/>
      <c r="D15" s="37"/>
      <c r="E15" s="37"/>
      <c r="F15" s="37"/>
      <c r="G15" s="37"/>
      <c r="H15" s="37"/>
      <c r="I15" s="37"/>
      <c r="J15" s="37"/>
      <c r="K15" s="37"/>
      <c r="L15" s="62"/>
      <c r="S15" s="37"/>
      <c r="T15" s="37"/>
      <c r="U15" s="37"/>
      <c r="V15" s="37"/>
      <c r="W15" s="37"/>
      <c r="X15" s="37"/>
      <c r="Y15" s="37"/>
      <c r="Z15" s="37"/>
      <c r="AA15" s="37"/>
      <c r="AB15" s="37"/>
      <c r="AC15" s="37"/>
      <c r="AD15" s="37"/>
      <c r="AE15" s="37"/>
    </row>
    <row r="16" spans="1:31" s="2" customFormat="1" ht="12" customHeight="1">
      <c r="A16" s="37"/>
      <c r="B16" s="43"/>
      <c r="C16" s="37"/>
      <c r="D16" s="150" t="s">
        <v>24</v>
      </c>
      <c r="E16" s="37"/>
      <c r="F16" s="37"/>
      <c r="G16" s="37"/>
      <c r="H16" s="37"/>
      <c r="I16" s="150" t="s">
        <v>25</v>
      </c>
      <c r="J16" s="140" t="s">
        <v>1</v>
      </c>
      <c r="K16" s="37"/>
      <c r="L16" s="62"/>
      <c r="S16" s="37"/>
      <c r="T16" s="37"/>
      <c r="U16" s="37"/>
      <c r="V16" s="37"/>
      <c r="W16" s="37"/>
      <c r="X16" s="37"/>
      <c r="Y16" s="37"/>
      <c r="Z16" s="37"/>
      <c r="AA16" s="37"/>
      <c r="AB16" s="37"/>
      <c r="AC16" s="37"/>
      <c r="AD16" s="37"/>
      <c r="AE16" s="37"/>
    </row>
    <row r="17" spans="1:31" s="2" customFormat="1" ht="18" customHeight="1">
      <c r="A17" s="37"/>
      <c r="B17" s="43"/>
      <c r="C17" s="37"/>
      <c r="D17" s="37"/>
      <c r="E17" s="140" t="s">
        <v>26</v>
      </c>
      <c r="F17" s="37"/>
      <c r="G17" s="37"/>
      <c r="H17" s="37"/>
      <c r="I17" s="150" t="s">
        <v>27</v>
      </c>
      <c r="J17" s="140" t="s">
        <v>1</v>
      </c>
      <c r="K17" s="37"/>
      <c r="L17" s="62"/>
      <c r="S17" s="37"/>
      <c r="T17" s="37"/>
      <c r="U17" s="37"/>
      <c r="V17" s="37"/>
      <c r="W17" s="37"/>
      <c r="X17" s="37"/>
      <c r="Y17" s="37"/>
      <c r="Z17" s="37"/>
      <c r="AA17" s="37"/>
      <c r="AB17" s="37"/>
      <c r="AC17" s="37"/>
      <c r="AD17" s="37"/>
      <c r="AE17" s="37"/>
    </row>
    <row r="18" spans="1:31" s="2" customFormat="1" ht="6.95" customHeight="1">
      <c r="A18" s="37"/>
      <c r="B18" s="43"/>
      <c r="C18" s="37"/>
      <c r="D18" s="37"/>
      <c r="E18" s="37"/>
      <c r="F18" s="37"/>
      <c r="G18" s="37"/>
      <c r="H18" s="37"/>
      <c r="I18" s="37"/>
      <c r="J18" s="37"/>
      <c r="K18" s="37"/>
      <c r="L18" s="62"/>
      <c r="S18" s="37"/>
      <c r="T18" s="37"/>
      <c r="U18" s="37"/>
      <c r="V18" s="37"/>
      <c r="W18" s="37"/>
      <c r="X18" s="37"/>
      <c r="Y18" s="37"/>
      <c r="Z18" s="37"/>
      <c r="AA18" s="37"/>
      <c r="AB18" s="37"/>
      <c r="AC18" s="37"/>
      <c r="AD18" s="37"/>
      <c r="AE18" s="37"/>
    </row>
    <row r="19" spans="1:31" s="2" customFormat="1" ht="12" customHeight="1">
      <c r="A19" s="37"/>
      <c r="B19" s="43"/>
      <c r="C19" s="37"/>
      <c r="D19" s="150" t="s">
        <v>28</v>
      </c>
      <c r="E19" s="37"/>
      <c r="F19" s="37"/>
      <c r="G19" s="37"/>
      <c r="H19" s="37"/>
      <c r="I19" s="150" t="s">
        <v>25</v>
      </c>
      <c r="J19" s="32" t="str">
        <f>'Rekapitulace stavby'!AN13</f>
        <v>Vyplň údaj</v>
      </c>
      <c r="K19" s="37"/>
      <c r="L19" s="62"/>
      <c r="S19" s="37"/>
      <c r="T19" s="37"/>
      <c r="U19" s="37"/>
      <c r="V19" s="37"/>
      <c r="W19" s="37"/>
      <c r="X19" s="37"/>
      <c r="Y19" s="37"/>
      <c r="Z19" s="37"/>
      <c r="AA19" s="37"/>
      <c r="AB19" s="37"/>
      <c r="AC19" s="37"/>
      <c r="AD19" s="37"/>
      <c r="AE19" s="37"/>
    </row>
    <row r="20" spans="1:31" s="2" customFormat="1" ht="18" customHeight="1">
      <c r="A20" s="37"/>
      <c r="B20" s="43"/>
      <c r="C20" s="37"/>
      <c r="D20" s="37"/>
      <c r="E20" s="32" t="str">
        <f>'Rekapitulace stavby'!E14</f>
        <v>Vyplň údaj</v>
      </c>
      <c r="F20" s="140"/>
      <c r="G20" s="140"/>
      <c r="H20" s="140"/>
      <c r="I20" s="150" t="s">
        <v>27</v>
      </c>
      <c r="J20" s="32" t="str">
        <f>'Rekapitulace stavby'!AN14</f>
        <v>Vyplň údaj</v>
      </c>
      <c r="K20" s="37"/>
      <c r="L20" s="62"/>
      <c r="S20" s="37"/>
      <c r="T20" s="37"/>
      <c r="U20" s="37"/>
      <c r="V20" s="37"/>
      <c r="W20" s="37"/>
      <c r="X20" s="37"/>
      <c r="Y20" s="37"/>
      <c r="Z20" s="37"/>
      <c r="AA20" s="37"/>
      <c r="AB20" s="37"/>
      <c r="AC20" s="37"/>
      <c r="AD20" s="37"/>
      <c r="AE20" s="37"/>
    </row>
    <row r="21" spans="1:31" s="2" customFormat="1" ht="6.95" customHeight="1">
      <c r="A21" s="37"/>
      <c r="B21" s="43"/>
      <c r="C21" s="37"/>
      <c r="D21" s="37"/>
      <c r="E21" s="37"/>
      <c r="F21" s="37"/>
      <c r="G21" s="37"/>
      <c r="H21" s="37"/>
      <c r="I21" s="37"/>
      <c r="J21" s="37"/>
      <c r="K21" s="37"/>
      <c r="L21" s="62"/>
      <c r="S21" s="37"/>
      <c r="T21" s="37"/>
      <c r="U21" s="37"/>
      <c r="V21" s="37"/>
      <c r="W21" s="37"/>
      <c r="X21" s="37"/>
      <c r="Y21" s="37"/>
      <c r="Z21" s="37"/>
      <c r="AA21" s="37"/>
      <c r="AB21" s="37"/>
      <c r="AC21" s="37"/>
      <c r="AD21" s="37"/>
      <c r="AE21" s="37"/>
    </row>
    <row r="22" spans="1:31" s="2" customFormat="1" ht="12" customHeight="1">
      <c r="A22" s="37"/>
      <c r="B22" s="43"/>
      <c r="C22" s="37"/>
      <c r="D22" s="150" t="s">
        <v>30</v>
      </c>
      <c r="E22" s="37"/>
      <c r="F22" s="37"/>
      <c r="G22" s="37"/>
      <c r="H22" s="37"/>
      <c r="I22" s="150" t="s">
        <v>25</v>
      </c>
      <c r="J22" s="140" t="str">
        <f>IF('Rekapitulace stavby'!AN16="","",'Rekapitulace stavby'!AN16)</f>
        <v/>
      </c>
      <c r="K22" s="37"/>
      <c r="L22" s="62"/>
      <c r="S22" s="37"/>
      <c r="T22" s="37"/>
      <c r="U22" s="37"/>
      <c r="V22" s="37"/>
      <c r="W22" s="37"/>
      <c r="X22" s="37"/>
      <c r="Y22" s="37"/>
      <c r="Z22" s="37"/>
      <c r="AA22" s="37"/>
      <c r="AB22" s="37"/>
      <c r="AC22" s="37"/>
      <c r="AD22" s="37"/>
      <c r="AE22" s="37"/>
    </row>
    <row r="23" spans="1:31" s="2" customFormat="1" ht="18" customHeight="1">
      <c r="A23" s="37"/>
      <c r="B23" s="43"/>
      <c r="C23" s="37"/>
      <c r="D23" s="37"/>
      <c r="E23" s="140" t="str">
        <f>IF('Rekapitulace stavby'!E17="","",'Rekapitulace stavby'!E17)</f>
        <v xml:space="preserve"> </v>
      </c>
      <c r="F23" s="37"/>
      <c r="G23" s="37"/>
      <c r="H23" s="37"/>
      <c r="I23" s="150" t="s">
        <v>27</v>
      </c>
      <c r="J23" s="140" t="str">
        <f>IF('Rekapitulace stavby'!AN17="","",'Rekapitulace stavby'!AN17)</f>
        <v/>
      </c>
      <c r="K23" s="37"/>
      <c r="L23" s="62"/>
      <c r="S23" s="37"/>
      <c r="T23" s="37"/>
      <c r="U23" s="37"/>
      <c r="V23" s="37"/>
      <c r="W23" s="37"/>
      <c r="X23" s="37"/>
      <c r="Y23" s="37"/>
      <c r="Z23" s="37"/>
      <c r="AA23" s="37"/>
      <c r="AB23" s="37"/>
      <c r="AC23" s="37"/>
      <c r="AD23" s="37"/>
      <c r="AE23" s="37"/>
    </row>
    <row r="24" spans="1:31" s="2" customFormat="1" ht="6.95" customHeight="1">
      <c r="A24" s="37"/>
      <c r="B24" s="43"/>
      <c r="C24" s="37"/>
      <c r="D24" s="37"/>
      <c r="E24" s="37"/>
      <c r="F24" s="37"/>
      <c r="G24" s="37"/>
      <c r="H24" s="37"/>
      <c r="I24" s="37"/>
      <c r="J24" s="37"/>
      <c r="K24" s="37"/>
      <c r="L24" s="62"/>
      <c r="S24" s="37"/>
      <c r="T24" s="37"/>
      <c r="U24" s="37"/>
      <c r="V24" s="37"/>
      <c r="W24" s="37"/>
      <c r="X24" s="37"/>
      <c r="Y24" s="37"/>
      <c r="Z24" s="37"/>
      <c r="AA24" s="37"/>
      <c r="AB24" s="37"/>
      <c r="AC24" s="37"/>
      <c r="AD24" s="37"/>
      <c r="AE24" s="37"/>
    </row>
    <row r="25" spans="1:31" s="2" customFormat="1" ht="12" customHeight="1">
      <c r="A25" s="37"/>
      <c r="B25" s="43"/>
      <c r="C25" s="37"/>
      <c r="D25" s="150" t="s">
        <v>33</v>
      </c>
      <c r="E25" s="37"/>
      <c r="F25" s="37"/>
      <c r="G25" s="37"/>
      <c r="H25" s="37"/>
      <c r="I25" s="150" t="s">
        <v>25</v>
      </c>
      <c r="J25" s="140" t="s">
        <v>1</v>
      </c>
      <c r="K25" s="37"/>
      <c r="L25" s="62"/>
      <c r="S25" s="37"/>
      <c r="T25" s="37"/>
      <c r="U25" s="37"/>
      <c r="V25" s="37"/>
      <c r="W25" s="37"/>
      <c r="X25" s="37"/>
      <c r="Y25" s="37"/>
      <c r="Z25" s="37"/>
      <c r="AA25" s="37"/>
      <c r="AB25" s="37"/>
      <c r="AC25" s="37"/>
      <c r="AD25" s="37"/>
      <c r="AE25" s="37"/>
    </row>
    <row r="26" spans="1:31" s="2" customFormat="1" ht="18" customHeight="1">
      <c r="A26" s="37"/>
      <c r="B26" s="43"/>
      <c r="C26" s="37"/>
      <c r="D26" s="37"/>
      <c r="E26" s="140" t="s">
        <v>34</v>
      </c>
      <c r="F26" s="37"/>
      <c r="G26" s="37"/>
      <c r="H26" s="37"/>
      <c r="I26" s="150" t="s">
        <v>27</v>
      </c>
      <c r="J26" s="140" t="s">
        <v>1</v>
      </c>
      <c r="K26" s="37"/>
      <c r="L26" s="62"/>
      <c r="S26" s="37"/>
      <c r="T26" s="37"/>
      <c r="U26" s="37"/>
      <c r="V26" s="37"/>
      <c r="W26" s="37"/>
      <c r="X26" s="37"/>
      <c r="Y26" s="37"/>
      <c r="Z26" s="37"/>
      <c r="AA26" s="37"/>
      <c r="AB26" s="37"/>
      <c r="AC26" s="37"/>
      <c r="AD26" s="37"/>
      <c r="AE26" s="37"/>
    </row>
    <row r="27" spans="1:31" s="2" customFormat="1" ht="6.95" customHeight="1">
      <c r="A27" s="37"/>
      <c r="B27" s="43"/>
      <c r="C27" s="37"/>
      <c r="D27" s="37"/>
      <c r="E27" s="37"/>
      <c r="F27" s="37"/>
      <c r="G27" s="37"/>
      <c r="H27" s="37"/>
      <c r="I27" s="37"/>
      <c r="J27" s="37"/>
      <c r="K27" s="37"/>
      <c r="L27" s="62"/>
      <c r="S27" s="37"/>
      <c r="T27" s="37"/>
      <c r="U27" s="37"/>
      <c r="V27" s="37"/>
      <c r="W27" s="37"/>
      <c r="X27" s="37"/>
      <c r="Y27" s="37"/>
      <c r="Z27" s="37"/>
      <c r="AA27" s="37"/>
      <c r="AB27" s="37"/>
      <c r="AC27" s="37"/>
      <c r="AD27" s="37"/>
      <c r="AE27" s="37"/>
    </row>
    <row r="28" spans="1:31" s="2" customFormat="1" ht="12" customHeight="1">
      <c r="A28" s="37"/>
      <c r="B28" s="43"/>
      <c r="C28" s="37"/>
      <c r="D28" s="150" t="s">
        <v>35</v>
      </c>
      <c r="E28" s="37"/>
      <c r="F28" s="37"/>
      <c r="G28" s="37"/>
      <c r="H28" s="37"/>
      <c r="I28" s="37"/>
      <c r="J28" s="37"/>
      <c r="K28" s="37"/>
      <c r="L28" s="62"/>
      <c r="S28" s="37"/>
      <c r="T28" s="37"/>
      <c r="U28" s="37"/>
      <c r="V28" s="37"/>
      <c r="W28" s="37"/>
      <c r="X28" s="37"/>
      <c r="Y28" s="37"/>
      <c r="Z28" s="37"/>
      <c r="AA28" s="37"/>
      <c r="AB28" s="37"/>
      <c r="AC28" s="37"/>
      <c r="AD28" s="37"/>
      <c r="AE28" s="37"/>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7"/>
      <c r="B30" s="43"/>
      <c r="C30" s="37"/>
      <c r="D30" s="37"/>
      <c r="E30" s="37"/>
      <c r="F30" s="37"/>
      <c r="G30" s="37"/>
      <c r="H30" s="37"/>
      <c r="I30" s="37"/>
      <c r="J30" s="37"/>
      <c r="K30" s="37"/>
      <c r="L30" s="62"/>
      <c r="S30" s="37"/>
      <c r="T30" s="37"/>
      <c r="U30" s="37"/>
      <c r="V30" s="37"/>
      <c r="W30" s="37"/>
      <c r="X30" s="37"/>
      <c r="Y30" s="37"/>
      <c r="Z30" s="37"/>
      <c r="AA30" s="37"/>
      <c r="AB30" s="37"/>
      <c r="AC30" s="37"/>
      <c r="AD30" s="37"/>
      <c r="AE30" s="37"/>
    </row>
    <row r="31" spans="1:31" s="2" customFormat="1" ht="6.95" customHeight="1">
      <c r="A31" s="37"/>
      <c r="B31" s="43"/>
      <c r="C31" s="37"/>
      <c r="D31" s="158"/>
      <c r="E31" s="158"/>
      <c r="F31" s="158"/>
      <c r="G31" s="158"/>
      <c r="H31" s="158"/>
      <c r="I31" s="158"/>
      <c r="J31" s="158"/>
      <c r="K31" s="158"/>
      <c r="L31" s="62"/>
      <c r="S31" s="37"/>
      <c r="T31" s="37"/>
      <c r="U31" s="37"/>
      <c r="V31" s="37"/>
      <c r="W31" s="37"/>
      <c r="X31" s="37"/>
      <c r="Y31" s="37"/>
      <c r="Z31" s="37"/>
      <c r="AA31" s="37"/>
      <c r="AB31" s="37"/>
      <c r="AC31" s="37"/>
      <c r="AD31" s="37"/>
      <c r="AE31" s="37"/>
    </row>
    <row r="32" spans="1:31" s="2" customFormat="1" ht="25.4" customHeight="1">
      <c r="A32" s="37"/>
      <c r="B32" s="43"/>
      <c r="C32" s="37"/>
      <c r="D32" s="159" t="s">
        <v>36</v>
      </c>
      <c r="E32" s="37"/>
      <c r="F32" s="37"/>
      <c r="G32" s="37"/>
      <c r="H32" s="37"/>
      <c r="I32" s="37"/>
      <c r="J32" s="160">
        <f>ROUND(J122,2)</f>
        <v>0</v>
      </c>
      <c r="K32" s="37"/>
      <c r="L32" s="62"/>
      <c r="S32" s="37"/>
      <c r="T32" s="37"/>
      <c r="U32" s="37"/>
      <c r="V32" s="37"/>
      <c r="W32" s="37"/>
      <c r="X32" s="37"/>
      <c r="Y32" s="37"/>
      <c r="Z32" s="37"/>
      <c r="AA32" s="37"/>
      <c r="AB32" s="37"/>
      <c r="AC32" s="37"/>
      <c r="AD32" s="37"/>
      <c r="AE32" s="37"/>
    </row>
    <row r="33" spans="1:31" s="2" customFormat="1" ht="6.95" customHeight="1">
      <c r="A33" s="37"/>
      <c r="B33" s="43"/>
      <c r="C33" s="37"/>
      <c r="D33" s="158"/>
      <c r="E33" s="158"/>
      <c r="F33" s="158"/>
      <c r="G33" s="158"/>
      <c r="H33" s="158"/>
      <c r="I33" s="158"/>
      <c r="J33" s="158"/>
      <c r="K33" s="158"/>
      <c r="L33" s="62"/>
      <c r="S33" s="37"/>
      <c r="T33" s="37"/>
      <c r="U33" s="37"/>
      <c r="V33" s="37"/>
      <c r="W33" s="37"/>
      <c r="X33" s="37"/>
      <c r="Y33" s="37"/>
      <c r="Z33" s="37"/>
      <c r="AA33" s="37"/>
      <c r="AB33" s="37"/>
      <c r="AC33" s="37"/>
      <c r="AD33" s="37"/>
      <c r="AE33" s="37"/>
    </row>
    <row r="34" spans="1:31" s="2" customFormat="1" ht="14.4" customHeight="1">
      <c r="A34" s="37"/>
      <c r="B34" s="43"/>
      <c r="C34" s="37"/>
      <c r="D34" s="37"/>
      <c r="E34" s="37"/>
      <c r="F34" s="161" t="s">
        <v>38</v>
      </c>
      <c r="G34" s="37"/>
      <c r="H34" s="37"/>
      <c r="I34" s="161" t="s">
        <v>37</v>
      </c>
      <c r="J34" s="161" t="s">
        <v>39</v>
      </c>
      <c r="K34" s="37"/>
      <c r="L34" s="62"/>
      <c r="S34" s="37"/>
      <c r="T34" s="37"/>
      <c r="U34" s="37"/>
      <c r="V34" s="37"/>
      <c r="W34" s="37"/>
      <c r="X34" s="37"/>
      <c r="Y34" s="37"/>
      <c r="Z34" s="37"/>
      <c r="AA34" s="37"/>
      <c r="AB34" s="37"/>
      <c r="AC34" s="37"/>
      <c r="AD34" s="37"/>
      <c r="AE34" s="37"/>
    </row>
    <row r="35" spans="1:31" s="2" customFormat="1" ht="14.4" customHeight="1">
      <c r="A35" s="37"/>
      <c r="B35" s="43"/>
      <c r="C35" s="37"/>
      <c r="D35" s="162" t="s">
        <v>40</v>
      </c>
      <c r="E35" s="150" t="s">
        <v>41</v>
      </c>
      <c r="F35" s="163">
        <f>ROUND((SUM(BE122:BE308)),2)</f>
        <v>0</v>
      </c>
      <c r="G35" s="37"/>
      <c r="H35" s="37"/>
      <c r="I35" s="164">
        <v>0.21</v>
      </c>
      <c r="J35" s="163">
        <f>ROUND(((SUM(BE122:BE308))*I35),2)</f>
        <v>0</v>
      </c>
      <c r="K35" s="37"/>
      <c r="L35" s="62"/>
      <c r="S35" s="37"/>
      <c r="T35" s="37"/>
      <c r="U35" s="37"/>
      <c r="V35" s="37"/>
      <c r="W35" s="37"/>
      <c r="X35" s="37"/>
      <c r="Y35" s="37"/>
      <c r="Z35" s="37"/>
      <c r="AA35" s="37"/>
      <c r="AB35" s="37"/>
      <c r="AC35" s="37"/>
      <c r="AD35" s="37"/>
      <c r="AE35" s="37"/>
    </row>
    <row r="36" spans="1:31" s="2" customFormat="1" ht="14.4" customHeight="1">
      <c r="A36" s="37"/>
      <c r="B36" s="43"/>
      <c r="C36" s="37"/>
      <c r="D36" s="37"/>
      <c r="E36" s="150" t="s">
        <v>42</v>
      </c>
      <c r="F36" s="163">
        <f>ROUND((SUM(BF122:BF308)),2)</f>
        <v>0</v>
      </c>
      <c r="G36" s="37"/>
      <c r="H36" s="37"/>
      <c r="I36" s="164">
        <v>0.15</v>
      </c>
      <c r="J36" s="163">
        <f>ROUND(((SUM(BF122:BF308))*I36),2)</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50" t="s">
        <v>43</v>
      </c>
      <c r="F37" s="163">
        <f>ROUND((SUM(BG122:BG308)),2)</f>
        <v>0</v>
      </c>
      <c r="G37" s="37"/>
      <c r="H37" s="37"/>
      <c r="I37" s="164">
        <v>0.21</v>
      </c>
      <c r="J37" s="163">
        <f>0</f>
        <v>0</v>
      </c>
      <c r="K37" s="37"/>
      <c r="L37" s="62"/>
      <c r="S37" s="37"/>
      <c r="T37" s="37"/>
      <c r="U37" s="37"/>
      <c r="V37" s="37"/>
      <c r="W37" s="37"/>
      <c r="X37" s="37"/>
      <c r="Y37" s="37"/>
      <c r="Z37" s="37"/>
      <c r="AA37" s="37"/>
      <c r="AB37" s="37"/>
      <c r="AC37" s="37"/>
      <c r="AD37" s="37"/>
      <c r="AE37" s="37"/>
    </row>
    <row r="38" spans="1:31" s="2" customFormat="1" ht="14.4" customHeight="1" hidden="1">
      <c r="A38" s="37"/>
      <c r="B38" s="43"/>
      <c r="C38" s="37"/>
      <c r="D38" s="37"/>
      <c r="E38" s="150" t="s">
        <v>44</v>
      </c>
      <c r="F38" s="163">
        <f>ROUND((SUM(BH122:BH308)),2)</f>
        <v>0</v>
      </c>
      <c r="G38" s="37"/>
      <c r="H38" s="37"/>
      <c r="I38" s="164">
        <v>0.15</v>
      </c>
      <c r="J38" s="163">
        <f>0</f>
        <v>0</v>
      </c>
      <c r="K38" s="37"/>
      <c r="L38" s="62"/>
      <c r="S38" s="37"/>
      <c r="T38" s="37"/>
      <c r="U38" s="37"/>
      <c r="V38" s="37"/>
      <c r="W38" s="37"/>
      <c r="X38" s="37"/>
      <c r="Y38" s="37"/>
      <c r="Z38" s="37"/>
      <c r="AA38" s="37"/>
      <c r="AB38" s="37"/>
      <c r="AC38" s="37"/>
      <c r="AD38" s="37"/>
      <c r="AE38" s="37"/>
    </row>
    <row r="39" spans="1:31" s="2" customFormat="1" ht="14.4" customHeight="1" hidden="1">
      <c r="A39" s="37"/>
      <c r="B39" s="43"/>
      <c r="C39" s="37"/>
      <c r="D39" s="37"/>
      <c r="E39" s="150" t="s">
        <v>45</v>
      </c>
      <c r="F39" s="163">
        <f>ROUND((SUM(BI122:BI308)),2)</f>
        <v>0</v>
      </c>
      <c r="G39" s="37"/>
      <c r="H39" s="37"/>
      <c r="I39" s="164">
        <v>0</v>
      </c>
      <c r="J39" s="163">
        <f>0</f>
        <v>0</v>
      </c>
      <c r="K39" s="37"/>
      <c r="L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1:31" s="2" customFormat="1" ht="25.4" customHeight="1">
      <c r="A41" s="37"/>
      <c r="B41" s="43"/>
      <c r="C41" s="165"/>
      <c r="D41" s="166" t="s">
        <v>46</v>
      </c>
      <c r="E41" s="167"/>
      <c r="F41" s="167"/>
      <c r="G41" s="168" t="s">
        <v>47</v>
      </c>
      <c r="H41" s="169" t="s">
        <v>48</v>
      </c>
      <c r="I41" s="167"/>
      <c r="J41" s="170">
        <f>SUM(J32:J39)</f>
        <v>0</v>
      </c>
      <c r="K41" s="171"/>
      <c r="L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62"/>
      <c r="S42" s="37"/>
      <c r="T42" s="37"/>
      <c r="U42" s="37"/>
      <c r="V42" s="37"/>
      <c r="W42" s="37"/>
      <c r="X42" s="37"/>
      <c r="Y42" s="37"/>
      <c r="Z42" s="37"/>
      <c r="AA42" s="37"/>
      <c r="AB42" s="37"/>
      <c r="AC42" s="37"/>
      <c r="AD42" s="37"/>
      <c r="AE42" s="37"/>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72" t="s">
        <v>49</v>
      </c>
      <c r="E50" s="173"/>
      <c r="F50" s="173"/>
      <c r="G50" s="172" t="s">
        <v>50</v>
      </c>
      <c r="H50" s="173"/>
      <c r="I50" s="173"/>
      <c r="J50" s="173"/>
      <c r="K50" s="17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4" t="s">
        <v>51</v>
      </c>
      <c r="E61" s="175"/>
      <c r="F61" s="176" t="s">
        <v>52</v>
      </c>
      <c r="G61" s="174" t="s">
        <v>51</v>
      </c>
      <c r="H61" s="175"/>
      <c r="I61" s="175"/>
      <c r="J61" s="177" t="s">
        <v>52</v>
      </c>
      <c r="K61" s="17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72" t="s">
        <v>53</v>
      </c>
      <c r="E65" s="178"/>
      <c r="F65" s="178"/>
      <c r="G65" s="172" t="s">
        <v>54</v>
      </c>
      <c r="H65" s="178"/>
      <c r="I65" s="178"/>
      <c r="J65" s="178"/>
      <c r="K65" s="17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4" t="s">
        <v>51</v>
      </c>
      <c r="E76" s="175"/>
      <c r="F76" s="176" t="s">
        <v>52</v>
      </c>
      <c r="G76" s="174" t="s">
        <v>51</v>
      </c>
      <c r="H76" s="175"/>
      <c r="I76" s="175"/>
      <c r="J76" s="177" t="s">
        <v>52</v>
      </c>
      <c r="K76" s="175"/>
      <c r="L76" s="62"/>
      <c r="S76" s="37"/>
      <c r="T76" s="37"/>
      <c r="U76" s="37"/>
      <c r="V76" s="37"/>
      <c r="W76" s="37"/>
      <c r="X76" s="37"/>
      <c r="Y76" s="37"/>
      <c r="Z76" s="37"/>
      <c r="AA76" s="37"/>
      <c r="AB76" s="37"/>
      <c r="AC76" s="37"/>
      <c r="AD76" s="37"/>
      <c r="AE76" s="37"/>
    </row>
    <row r="77" spans="1:31" s="2" customFormat="1" ht="14.4" customHeight="1">
      <c r="A77" s="37"/>
      <c r="B77" s="179"/>
      <c r="C77" s="180"/>
      <c r="D77" s="180"/>
      <c r="E77" s="180"/>
      <c r="F77" s="180"/>
      <c r="G77" s="180"/>
      <c r="H77" s="180"/>
      <c r="I77" s="180"/>
      <c r="J77" s="180"/>
      <c r="K77" s="180"/>
      <c r="L77" s="62"/>
      <c r="S77" s="37"/>
      <c r="T77" s="37"/>
      <c r="U77" s="37"/>
      <c r="V77" s="37"/>
      <c r="W77" s="37"/>
      <c r="X77" s="37"/>
      <c r="Y77" s="37"/>
      <c r="Z77" s="37"/>
      <c r="AA77" s="37"/>
      <c r="AB77" s="37"/>
      <c r="AC77" s="37"/>
      <c r="AD77" s="37"/>
      <c r="AE77" s="37"/>
    </row>
    <row r="81" spans="1:31" s="2" customFormat="1" ht="6.95" customHeight="1" hidden="1">
      <c r="A81" s="37"/>
      <c r="B81" s="181"/>
      <c r="C81" s="182"/>
      <c r="D81" s="182"/>
      <c r="E81" s="182"/>
      <c r="F81" s="182"/>
      <c r="G81" s="182"/>
      <c r="H81" s="182"/>
      <c r="I81" s="182"/>
      <c r="J81" s="182"/>
      <c r="K81" s="182"/>
      <c r="L81" s="62"/>
      <c r="S81" s="37"/>
      <c r="T81" s="37"/>
      <c r="U81" s="37"/>
      <c r="V81" s="37"/>
      <c r="W81" s="37"/>
      <c r="X81" s="37"/>
      <c r="Y81" s="37"/>
      <c r="Z81" s="37"/>
      <c r="AA81" s="37"/>
      <c r="AB81" s="37"/>
      <c r="AC81" s="37"/>
      <c r="AD81" s="37"/>
      <c r="AE81" s="37"/>
    </row>
    <row r="82" spans="1:31" s="2" customFormat="1" ht="24.95" customHeight="1" hidden="1">
      <c r="A82" s="37"/>
      <c r="B82" s="38"/>
      <c r="C82" s="22" t="s">
        <v>159</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83" t="str">
        <f>E7</f>
        <v>Biocentrum Na Dvorských v k.ú. Vrbátky</v>
      </c>
      <c r="F85" s="31"/>
      <c r="G85" s="31"/>
      <c r="H85" s="31"/>
      <c r="I85" s="39"/>
      <c r="J85" s="39"/>
      <c r="K85" s="39"/>
      <c r="L85" s="62"/>
      <c r="S85" s="37"/>
      <c r="T85" s="37"/>
      <c r="U85" s="37"/>
      <c r="V85" s="37"/>
      <c r="W85" s="37"/>
      <c r="X85" s="37"/>
      <c r="Y85" s="37"/>
      <c r="Z85" s="37"/>
      <c r="AA85" s="37"/>
      <c r="AB85" s="37"/>
      <c r="AC85" s="37"/>
      <c r="AD85" s="37"/>
      <c r="AE85" s="37"/>
    </row>
    <row r="86" spans="2:12" s="1" customFormat="1" ht="12" customHeight="1" hidden="1">
      <c r="B86" s="20"/>
      <c r="C86" s="31" t="s">
        <v>145</v>
      </c>
      <c r="D86" s="21"/>
      <c r="E86" s="21"/>
      <c r="F86" s="21"/>
      <c r="G86" s="21"/>
      <c r="H86" s="21"/>
      <c r="I86" s="21"/>
      <c r="J86" s="21"/>
      <c r="K86" s="21"/>
      <c r="L86" s="19"/>
    </row>
    <row r="87" spans="1:31" s="2" customFormat="1" ht="16.5" customHeight="1" hidden="1">
      <c r="A87" s="37"/>
      <c r="B87" s="38"/>
      <c r="C87" s="39"/>
      <c r="D87" s="39"/>
      <c r="E87" s="183" t="s">
        <v>622</v>
      </c>
      <c r="F87" s="39"/>
      <c r="G87" s="39"/>
      <c r="H87" s="39"/>
      <c r="I87" s="39"/>
      <c r="J87" s="39"/>
      <c r="K87" s="39"/>
      <c r="L87" s="62"/>
      <c r="S87" s="37"/>
      <c r="T87" s="37"/>
      <c r="U87" s="37"/>
      <c r="V87" s="37"/>
      <c r="W87" s="37"/>
      <c r="X87" s="37"/>
      <c r="Y87" s="37"/>
      <c r="Z87" s="37"/>
      <c r="AA87" s="37"/>
      <c r="AB87" s="37"/>
      <c r="AC87" s="37"/>
      <c r="AD87" s="37"/>
      <c r="AE87" s="37"/>
    </row>
    <row r="88" spans="1:31" s="2" customFormat="1" ht="12" customHeight="1" hidden="1">
      <c r="A88" s="37"/>
      <c r="B88" s="38"/>
      <c r="C88" s="31" t="s">
        <v>623</v>
      </c>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6.5" customHeight="1" hidden="1">
      <c r="A89" s="37"/>
      <c r="B89" s="38"/>
      <c r="C89" s="39"/>
      <c r="D89" s="39"/>
      <c r="E89" s="75" t="str">
        <f>E11</f>
        <v>19070-10XR-PA-08.1 - SO 08.1. Výsadba</v>
      </c>
      <c r="F89" s="39"/>
      <c r="G89" s="39"/>
      <c r="H89" s="39"/>
      <c r="I89" s="39"/>
      <c r="J89" s="39"/>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2" customHeight="1" hidden="1">
      <c r="A91" s="37"/>
      <c r="B91" s="38"/>
      <c r="C91" s="31" t="s">
        <v>20</v>
      </c>
      <c r="D91" s="39"/>
      <c r="E91" s="39"/>
      <c r="F91" s="26" t="str">
        <f>F14</f>
        <v>k.ú. Vrbátky</v>
      </c>
      <c r="G91" s="39"/>
      <c r="H91" s="39"/>
      <c r="I91" s="31" t="s">
        <v>22</v>
      </c>
      <c r="J91" s="78" t="str">
        <f>IF(J14="","",J14)</f>
        <v>12. 1. 2021</v>
      </c>
      <c r="K91" s="39"/>
      <c r="L91" s="62"/>
      <c r="S91" s="37"/>
      <c r="T91" s="37"/>
      <c r="U91" s="37"/>
      <c r="V91" s="37"/>
      <c r="W91" s="37"/>
      <c r="X91" s="37"/>
      <c r="Y91" s="37"/>
      <c r="Z91" s="37"/>
      <c r="AA91" s="37"/>
      <c r="AB91" s="37"/>
      <c r="AC91" s="37"/>
      <c r="AD91" s="37"/>
      <c r="AE91" s="37"/>
    </row>
    <row r="92" spans="1:31" s="2" customFormat="1" ht="6.95" customHeight="1" hidden="1">
      <c r="A92" s="37"/>
      <c r="B92" s="38"/>
      <c r="C92" s="39"/>
      <c r="D92" s="39"/>
      <c r="E92" s="39"/>
      <c r="F92" s="39"/>
      <c r="G92" s="39"/>
      <c r="H92" s="39"/>
      <c r="I92" s="39"/>
      <c r="J92" s="39"/>
      <c r="K92" s="39"/>
      <c r="L92" s="62"/>
      <c r="S92" s="37"/>
      <c r="T92" s="37"/>
      <c r="U92" s="37"/>
      <c r="V92" s="37"/>
      <c r="W92" s="37"/>
      <c r="X92" s="37"/>
      <c r="Y92" s="37"/>
      <c r="Z92" s="37"/>
      <c r="AA92" s="37"/>
      <c r="AB92" s="37"/>
      <c r="AC92" s="37"/>
      <c r="AD92" s="37"/>
      <c r="AE92" s="37"/>
    </row>
    <row r="93" spans="1:31" s="2" customFormat="1" ht="15.15" customHeight="1" hidden="1">
      <c r="A93" s="37"/>
      <c r="B93" s="38"/>
      <c r="C93" s="31" t="s">
        <v>24</v>
      </c>
      <c r="D93" s="39"/>
      <c r="E93" s="39"/>
      <c r="F93" s="26" t="str">
        <f>E17</f>
        <v>Obec Vrbátky</v>
      </c>
      <c r="G93" s="39"/>
      <c r="H93" s="39"/>
      <c r="I93" s="31" t="s">
        <v>30</v>
      </c>
      <c r="J93" s="35" t="str">
        <f>E23</f>
        <v xml:space="preserve"> </v>
      </c>
      <c r="K93" s="39"/>
      <c r="L93" s="62"/>
      <c r="S93" s="37"/>
      <c r="T93" s="37"/>
      <c r="U93" s="37"/>
      <c r="V93" s="37"/>
      <c r="W93" s="37"/>
      <c r="X93" s="37"/>
      <c r="Y93" s="37"/>
      <c r="Z93" s="37"/>
      <c r="AA93" s="37"/>
      <c r="AB93" s="37"/>
      <c r="AC93" s="37"/>
      <c r="AD93" s="37"/>
      <c r="AE93" s="37"/>
    </row>
    <row r="94" spans="1:31" s="2" customFormat="1" ht="15.15" customHeight="1" hidden="1">
      <c r="A94" s="37"/>
      <c r="B94" s="38"/>
      <c r="C94" s="31" t="s">
        <v>28</v>
      </c>
      <c r="D94" s="39"/>
      <c r="E94" s="39"/>
      <c r="F94" s="26" t="str">
        <f>IF(E20="","",E20)</f>
        <v>Vyplň údaj</v>
      </c>
      <c r="G94" s="39"/>
      <c r="H94" s="39"/>
      <c r="I94" s="31" t="s">
        <v>33</v>
      </c>
      <c r="J94" s="35" t="str">
        <f>E26</f>
        <v>Ing. Alena Petříková</v>
      </c>
      <c r="K94" s="39"/>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31" s="2" customFormat="1" ht="29.25" customHeight="1" hidden="1">
      <c r="A96" s="37"/>
      <c r="B96" s="38"/>
      <c r="C96" s="184" t="s">
        <v>160</v>
      </c>
      <c r="D96" s="185"/>
      <c r="E96" s="185"/>
      <c r="F96" s="185"/>
      <c r="G96" s="185"/>
      <c r="H96" s="185"/>
      <c r="I96" s="185"/>
      <c r="J96" s="186" t="s">
        <v>161</v>
      </c>
      <c r="K96" s="185"/>
      <c r="L96" s="62"/>
      <c r="S96" s="37"/>
      <c r="T96" s="37"/>
      <c r="U96" s="37"/>
      <c r="V96" s="37"/>
      <c r="W96" s="37"/>
      <c r="X96" s="37"/>
      <c r="Y96" s="37"/>
      <c r="Z96" s="37"/>
      <c r="AA96" s="37"/>
      <c r="AB96" s="37"/>
      <c r="AC96" s="37"/>
      <c r="AD96" s="37"/>
      <c r="AE96" s="37"/>
    </row>
    <row r="97" spans="1:31" s="2" customFormat="1" ht="10.3" customHeight="1" hidden="1">
      <c r="A97" s="37"/>
      <c r="B97" s="38"/>
      <c r="C97" s="39"/>
      <c r="D97" s="39"/>
      <c r="E97" s="39"/>
      <c r="F97" s="39"/>
      <c r="G97" s="39"/>
      <c r="H97" s="39"/>
      <c r="I97" s="39"/>
      <c r="J97" s="39"/>
      <c r="K97" s="39"/>
      <c r="L97" s="62"/>
      <c r="S97" s="37"/>
      <c r="T97" s="37"/>
      <c r="U97" s="37"/>
      <c r="V97" s="37"/>
      <c r="W97" s="37"/>
      <c r="X97" s="37"/>
      <c r="Y97" s="37"/>
      <c r="Z97" s="37"/>
      <c r="AA97" s="37"/>
      <c r="AB97" s="37"/>
      <c r="AC97" s="37"/>
      <c r="AD97" s="37"/>
      <c r="AE97" s="37"/>
    </row>
    <row r="98" spans="1:47" s="2" customFormat="1" ht="22.8" customHeight="1" hidden="1">
      <c r="A98" s="37"/>
      <c r="B98" s="38"/>
      <c r="C98" s="187" t="s">
        <v>162</v>
      </c>
      <c r="D98" s="39"/>
      <c r="E98" s="39"/>
      <c r="F98" s="39"/>
      <c r="G98" s="39"/>
      <c r="H98" s="39"/>
      <c r="I98" s="39"/>
      <c r="J98" s="109">
        <f>J122</f>
        <v>0</v>
      </c>
      <c r="K98" s="39"/>
      <c r="L98" s="62"/>
      <c r="S98" s="37"/>
      <c r="T98" s="37"/>
      <c r="U98" s="37"/>
      <c r="V98" s="37"/>
      <c r="W98" s="37"/>
      <c r="X98" s="37"/>
      <c r="Y98" s="37"/>
      <c r="Z98" s="37"/>
      <c r="AA98" s="37"/>
      <c r="AB98" s="37"/>
      <c r="AC98" s="37"/>
      <c r="AD98" s="37"/>
      <c r="AE98" s="37"/>
      <c r="AU98" s="16" t="s">
        <v>163</v>
      </c>
    </row>
    <row r="99" spans="1:31" s="9" customFormat="1" ht="24.95" customHeight="1" hidden="1">
      <c r="A99" s="9"/>
      <c r="B99" s="188"/>
      <c r="C99" s="189"/>
      <c r="D99" s="190" t="s">
        <v>164</v>
      </c>
      <c r="E99" s="191"/>
      <c r="F99" s="191"/>
      <c r="G99" s="191"/>
      <c r="H99" s="191"/>
      <c r="I99" s="191"/>
      <c r="J99" s="192">
        <f>J123</f>
        <v>0</v>
      </c>
      <c r="K99" s="189"/>
      <c r="L99" s="193"/>
      <c r="S99" s="9"/>
      <c r="T99" s="9"/>
      <c r="U99" s="9"/>
      <c r="V99" s="9"/>
      <c r="W99" s="9"/>
      <c r="X99" s="9"/>
      <c r="Y99" s="9"/>
      <c r="Z99" s="9"/>
      <c r="AA99" s="9"/>
      <c r="AB99" s="9"/>
      <c r="AC99" s="9"/>
      <c r="AD99" s="9"/>
      <c r="AE99" s="9"/>
    </row>
    <row r="100" spans="1:31" s="10" customFormat="1" ht="19.9" customHeight="1" hidden="1">
      <c r="A100" s="10"/>
      <c r="B100" s="194"/>
      <c r="C100" s="132"/>
      <c r="D100" s="195" t="s">
        <v>165</v>
      </c>
      <c r="E100" s="196"/>
      <c r="F100" s="196"/>
      <c r="G100" s="196"/>
      <c r="H100" s="196"/>
      <c r="I100" s="196"/>
      <c r="J100" s="197">
        <f>J124</f>
        <v>0</v>
      </c>
      <c r="K100" s="132"/>
      <c r="L100" s="198"/>
      <c r="S100" s="10"/>
      <c r="T100" s="10"/>
      <c r="U100" s="10"/>
      <c r="V100" s="10"/>
      <c r="W100" s="10"/>
      <c r="X100" s="10"/>
      <c r="Y100" s="10"/>
      <c r="Z100" s="10"/>
      <c r="AA100" s="10"/>
      <c r="AB100" s="10"/>
      <c r="AC100" s="10"/>
      <c r="AD100" s="10"/>
      <c r="AE100" s="10"/>
    </row>
    <row r="101" spans="1:31" s="2" customFormat="1" ht="21.8" customHeight="1" hidden="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pans="1:31" s="2" customFormat="1" ht="6.95" customHeight="1" hidden="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3" ht="12" hidden="1"/>
    <row r="104" ht="12" hidden="1"/>
    <row r="105" ht="12" hidden="1"/>
    <row r="106" spans="1:31" s="2" customFormat="1" ht="6.95"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pans="1:31" s="2" customFormat="1" ht="24.95" customHeight="1">
      <c r="A107" s="37"/>
      <c r="B107" s="38"/>
      <c r="C107" s="22" t="s">
        <v>168</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83" t="str">
        <f>E7</f>
        <v>Biocentrum Na Dvorských v k.ú. Vrbátky</v>
      </c>
      <c r="F110" s="31"/>
      <c r="G110" s="31"/>
      <c r="H110" s="31"/>
      <c r="I110" s="39"/>
      <c r="J110" s="39"/>
      <c r="K110" s="39"/>
      <c r="L110" s="62"/>
      <c r="S110" s="37"/>
      <c r="T110" s="37"/>
      <c r="U110" s="37"/>
      <c r="V110" s="37"/>
      <c r="W110" s="37"/>
      <c r="X110" s="37"/>
      <c r="Y110" s="37"/>
      <c r="Z110" s="37"/>
      <c r="AA110" s="37"/>
      <c r="AB110" s="37"/>
      <c r="AC110" s="37"/>
      <c r="AD110" s="37"/>
      <c r="AE110" s="37"/>
    </row>
    <row r="111" spans="2:12" s="1" customFormat="1" ht="12" customHeight="1">
      <c r="B111" s="20"/>
      <c r="C111" s="31" t="s">
        <v>145</v>
      </c>
      <c r="D111" s="21"/>
      <c r="E111" s="21"/>
      <c r="F111" s="21"/>
      <c r="G111" s="21"/>
      <c r="H111" s="21"/>
      <c r="I111" s="21"/>
      <c r="J111" s="21"/>
      <c r="K111" s="21"/>
      <c r="L111" s="19"/>
    </row>
    <row r="112" spans="1:31" s="2" customFormat="1" ht="16.5" customHeight="1">
      <c r="A112" s="37"/>
      <c r="B112" s="38"/>
      <c r="C112" s="39"/>
      <c r="D112" s="39"/>
      <c r="E112" s="183" t="s">
        <v>622</v>
      </c>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623</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75" t="str">
        <f>E11</f>
        <v>19070-10XR-PA-08.1 - SO 08.1. Výsadba</v>
      </c>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1" t="s">
        <v>20</v>
      </c>
      <c r="D116" s="39"/>
      <c r="E116" s="39"/>
      <c r="F116" s="26" t="str">
        <f>F14</f>
        <v>k.ú. Vrbátky</v>
      </c>
      <c r="G116" s="39"/>
      <c r="H116" s="39"/>
      <c r="I116" s="31" t="s">
        <v>22</v>
      </c>
      <c r="J116" s="78" t="str">
        <f>IF(J14="","",J14)</f>
        <v>12. 1. 2021</v>
      </c>
      <c r="K116" s="39"/>
      <c r="L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5.15" customHeight="1">
      <c r="A118" s="37"/>
      <c r="B118" s="38"/>
      <c r="C118" s="31" t="s">
        <v>24</v>
      </c>
      <c r="D118" s="39"/>
      <c r="E118" s="39"/>
      <c r="F118" s="26" t="str">
        <f>E17</f>
        <v>Obec Vrbátky</v>
      </c>
      <c r="G118" s="39"/>
      <c r="H118" s="39"/>
      <c r="I118" s="31" t="s">
        <v>30</v>
      </c>
      <c r="J118" s="35" t="str">
        <f>E23</f>
        <v xml:space="preserve"> </v>
      </c>
      <c r="K118" s="39"/>
      <c r="L118" s="62"/>
      <c r="S118" s="37"/>
      <c r="T118" s="37"/>
      <c r="U118" s="37"/>
      <c r="V118" s="37"/>
      <c r="W118" s="37"/>
      <c r="X118" s="37"/>
      <c r="Y118" s="37"/>
      <c r="Z118" s="37"/>
      <c r="AA118" s="37"/>
      <c r="AB118" s="37"/>
      <c r="AC118" s="37"/>
      <c r="AD118" s="37"/>
      <c r="AE118" s="37"/>
    </row>
    <row r="119" spans="1:31" s="2" customFormat="1" ht="15.15" customHeight="1">
      <c r="A119" s="37"/>
      <c r="B119" s="38"/>
      <c r="C119" s="31" t="s">
        <v>28</v>
      </c>
      <c r="D119" s="39"/>
      <c r="E119" s="39"/>
      <c r="F119" s="26" t="str">
        <f>IF(E20="","",E20)</f>
        <v>Vyplň údaj</v>
      </c>
      <c r="G119" s="39"/>
      <c r="H119" s="39"/>
      <c r="I119" s="31" t="s">
        <v>33</v>
      </c>
      <c r="J119" s="35" t="str">
        <f>E26</f>
        <v>Ing. Alena Petříková</v>
      </c>
      <c r="K119" s="39"/>
      <c r="L119" s="62"/>
      <c r="S119" s="37"/>
      <c r="T119" s="37"/>
      <c r="U119" s="37"/>
      <c r="V119" s="37"/>
      <c r="W119" s="37"/>
      <c r="X119" s="37"/>
      <c r="Y119" s="37"/>
      <c r="Z119" s="37"/>
      <c r="AA119" s="37"/>
      <c r="AB119" s="37"/>
      <c r="AC119" s="37"/>
      <c r="AD119" s="37"/>
      <c r="AE119" s="37"/>
    </row>
    <row r="120" spans="1:31" s="2" customFormat="1" ht="10.3"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pans="1:31" s="11" customFormat="1" ht="29.25" customHeight="1">
      <c r="A121" s="199"/>
      <c r="B121" s="200"/>
      <c r="C121" s="201" t="s">
        <v>169</v>
      </c>
      <c r="D121" s="202" t="s">
        <v>61</v>
      </c>
      <c r="E121" s="202" t="s">
        <v>57</v>
      </c>
      <c r="F121" s="202" t="s">
        <v>58</v>
      </c>
      <c r="G121" s="202" t="s">
        <v>170</v>
      </c>
      <c r="H121" s="202" t="s">
        <v>171</v>
      </c>
      <c r="I121" s="202" t="s">
        <v>172</v>
      </c>
      <c r="J121" s="202" t="s">
        <v>161</v>
      </c>
      <c r="K121" s="203" t="s">
        <v>173</v>
      </c>
      <c r="L121" s="204"/>
      <c r="M121" s="99" t="s">
        <v>1</v>
      </c>
      <c r="N121" s="100" t="s">
        <v>40</v>
      </c>
      <c r="O121" s="100" t="s">
        <v>174</v>
      </c>
      <c r="P121" s="100" t="s">
        <v>175</v>
      </c>
      <c r="Q121" s="100" t="s">
        <v>176</v>
      </c>
      <c r="R121" s="100" t="s">
        <v>177</v>
      </c>
      <c r="S121" s="100" t="s">
        <v>178</v>
      </c>
      <c r="T121" s="101" t="s">
        <v>179</v>
      </c>
      <c r="U121" s="199"/>
      <c r="V121" s="199"/>
      <c r="W121" s="199"/>
      <c r="X121" s="199"/>
      <c r="Y121" s="199"/>
      <c r="Z121" s="199"/>
      <c r="AA121" s="199"/>
      <c r="AB121" s="199"/>
      <c r="AC121" s="199"/>
      <c r="AD121" s="199"/>
      <c r="AE121" s="199"/>
    </row>
    <row r="122" spans="1:63" s="2" customFormat="1" ht="22.8" customHeight="1">
      <c r="A122" s="37"/>
      <c r="B122" s="38"/>
      <c r="C122" s="106" t="s">
        <v>180</v>
      </c>
      <c r="D122" s="39"/>
      <c r="E122" s="39"/>
      <c r="F122" s="39"/>
      <c r="G122" s="39"/>
      <c r="H122" s="39"/>
      <c r="I122" s="39"/>
      <c r="J122" s="205">
        <f>BK122</f>
        <v>0</v>
      </c>
      <c r="K122" s="39"/>
      <c r="L122" s="43"/>
      <c r="M122" s="102"/>
      <c r="N122" s="206"/>
      <c r="O122" s="103"/>
      <c r="P122" s="207">
        <f>P123</f>
        <v>0</v>
      </c>
      <c r="Q122" s="103"/>
      <c r="R122" s="207">
        <f>R123</f>
        <v>9.534460099999999</v>
      </c>
      <c r="S122" s="103"/>
      <c r="T122" s="208">
        <f>T123</f>
        <v>0</v>
      </c>
      <c r="U122" s="37"/>
      <c r="V122" s="37"/>
      <c r="W122" s="37"/>
      <c r="X122" s="37"/>
      <c r="Y122" s="37"/>
      <c r="Z122" s="37"/>
      <c r="AA122" s="37"/>
      <c r="AB122" s="37"/>
      <c r="AC122" s="37"/>
      <c r="AD122" s="37"/>
      <c r="AE122" s="37"/>
      <c r="AT122" s="16" t="s">
        <v>75</v>
      </c>
      <c r="AU122" s="16" t="s">
        <v>163</v>
      </c>
      <c r="BK122" s="209">
        <f>BK123</f>
        <v>0</v>
      </c>
    </row>
    <row r="123" spans="1:63" s="12" customFormat="1" ht="25.9" customHeight="1">
      <c r="A123" s="12"/>
      <c r="B123" s="210"/>
      <c r="C123" s="211"/>
      <c r="D123" s="212" t="s">
        <v>75</v>
      </c>
      <c r="E123" s="213" t="s">
        <v>181</v>
      </c>
      <c r="F123" s="213" t="s">
        <v>182</v>
      </c>
      <c r="G123" s="211"/>
      <c r="H123" s="211"/>
      <c r="I123" s="214"/>
      <c r="J123" s="215">
        <f>BK123</f>
        <v>0</v>
      </c>
      <c r="K123" s="211"/>
      <c r="L123" s="216"/>
      <c r="M123" s="217"/>
      <c r="N123" s="218"/>
      <c r="O123" s="218"/>
      <c r="P123" s="219">
        <f>P124</f>
        <v>0</v>
      </c>
      <c r="Q123" s="218"/>
      <c r="R123" s="219">
        <f>R124</f>
        <v>9.534460099999999</v>
      </c>
      <c r="S123" s="218"/>
      <c r="T123" s="220">
        <f>T124</f>
        <v>0</v>
      </c>
      <c r="U123" s="12"/>
      <c r="V123" s="12"/>
      <c r="W123" s="12"/>
      <c r="X123" s="12"/>
      <c r="Y123" s="12"/>
      <c r="Z123" s="12"/>
      <c r="AA123" s="12"/>
      <c r="AB123" s="12"/>
      <c r="AC123" s="12"/>
      <c r="AD123" s="12"/>
      <c r="AE123" s="12"/>
      <c r="AR123" s="221" t="s">
        <v>84</v>
      </c>
      <c r="AT123" s="222" t="s">
        <v>75</v>
      </c>
      <c r="AU123" s="222" t="s">
        <v>76</v>
      </c>
      <c r="AY123" s="221" t="s">
        <v>183</v>
      </c>
      <c r="BK123" s="223">
        <f>BK124</f>
        <v>0</v>
      </c>
    </row>
    <row r="124" spans="1:63" s="12" customFormat="1" ht="22.8" customHeight="1">
      <c r="A124" s="12"/>
      <c r="B124" s="210"/>
      <c r="C124" s="211"/>
      <c r="D124" s="212" t="s">
        <v>75</v>
      </c>
      <c r="E124" s="224" t="s">
        <v>84</v>
      </c>
      <c r="F124" s="224" t="s">
        <v>184</v>
      </c>
      <c r="G124" s="211"/>
      <c r="H124" s="211"/>
      <c r="I124" s="214"/>
      <c r="J124" s="225">
        <f>BK124</f>
        <v>0</v>
      </c>
      <c r="K124" s="211"/>
      <c r="L124" s="216"/>
      <c r="M124" s="217"/>
      <c r="N124" s="218"/>
      <c r="O124" s="218"/>
      <c r="P124" s="219">
        <f>SUM(P125:P308)</f>
        <v>0</v>
      </c>
      <c r="Q124" s="218"/>
      <c r="R124" s="219">
        <f>SUM(R125:R308)</f>
        <v>9.534460099999999</v>
      </c>
      <c r="S124" s="218"/>
      <c r="T124" s="220">
        <f>SUM(T125:T308)</f>
        <v>0</v>
      </c>
      <c r="U124" s="12"/>
      <c r="V124" s="12"/>
      <c r="W124" s="12"/>
      <c r="X124" s="12"/>
      <c r="Y124" s="12"/>
      <c r="Z124" s="12"/>
      <c r="AA124" s="12"/>
      <c r="AB124" s="12"/>
      <c r="AC124" s="12"/>
      <c r="AD124" s="12"/>
      <c r="AE124" s="12"/>
      <c r="AR124" s="221" t="s">
        <v>84</v>
      </c>
      <c r="AT124" s="222" t="s">
        <v>75</v>
      </c>
      <c r="AU124" s="222" t="s">
        <v>84</v>
      </c>
      <c r="AY124" s="221" t="s">
        <v>183</v>
      </c>
      <c r="BK124" s="223">
        <f>SUM(BK125:BK308)</f>
        <v>0</v>
      </c>
    </row>
    <row r="125" spans="1:65" s="2" customFormat="1" ht="33" customHeight="1">
      <c r="A125" s="37"/>
      <c r="B125" s="38"/>
      <c r="C125" s="226" t="s">
        <v>84</v>
      </c>
      <c r="D125" s="226" t="s">
        <v>185</v>
      </c>
      <c r="E125" s="227" t="s">
        <v>625</v>
      </c>
      <c r="F125" s="228" t="s">
        <v>626</v>
      </c>
      <c r="G125" s="229" t="s">
        <v>617</v>
      </c>
      <c r="H125" s="230">
        <v>69</v>
      </c>
      <c r="I125" s="231"/>
      <c r="J125" s="232">
        <f>ROUND(I125*H125,2)</f>
        <v>0</v>
      </c>
      <c r="K125" s="228" t="s">
        <v>188</v>
      </c>
      <c r="L125" s="43"/>
      <c r="M125" s="233" t="s">
        <v>1</v>
      </c>
      <c r="N125" s="234" t="s">
        <v>41</v>
      </c>
      <c r="O125" s="90"/>
      <c r="P125" s="235">
        <f>O125*H125</f>
        <v>0</v>
      </c>
      <c r="Q125" s="235">
        <v>0</v>
      </c>
      <c r="R125" s="235">
        <f>Q125*H125</f>
        <v>0</v>
      </c>
      <c r="S125" s="235">
        <v>0</v>
      </c>
      <c r="T125" s="236">
        <f>S125*H125</f>
        <v>0</v>
      </c>
      <c r="U125" s="37"/>
      <c r="V125" s="37"/>
      <c r="W125" s="37"/>
      <c r="X125" s="37"/>
      <c r="Y125" s="37"/>
      <c r="Z125" s="37"/>
      <c r="AA125" s="37"/>
      <c r="AB125" s="37"/>
      <c r="AC125" s="37"/>
      <c r="AD125" s="37"/>
      <c r="AE125" s="37"/>
      <c r="AR125" s="237" t="s">
        <v>189</v>
      </c>
      <c r="AT125" s="237" t="s">
        <v>185</v>
      </c>
      <c r="AU125" s="237" t="s">
        <v>86</v>
      </c>
      <c r="AY125" s="16" t="s">
        <v>183</v>
      </c>
      <c r="BE125" s="238">
        <f>IF(N125="základní",J125,0)</f>
        <v>0</v>
      </c>
      <c r="BF125" s="238">
        <f>IF(N125="snížená",J125,0)</f>
        <v>0</v>
      </c>
      <c r="BG125" s="238">
        <f>IF(N125="zákl. přenesená",J125,0)</f>
        <v>0</v>
      </c>
      <c r="BH125" s="238">
        <f>IF(N125="sníž. přenesená",J125,0)</f>
        <v>0</v>
      </c>
      <c r="BI125" s="238">
        <f>IF(N125="nulová",J125,0)</f>
        <v>0</v>
      </c>
      <c r="BJ125" s="16" t="s">
        <v>84</v>
      </c>
      <c r="BK125" s="238">
        <f>ROUND(I125*H125,2)</f>
        <v>0</v>
      </c>
      <c r="BL125" s="16" t="s">
        <v>189</v>
      </c>
      <c r="BM125" s="237" t="s">
        <v>627</v>
      </c>
    </row>
    <row r="126" spans="1:47" s="2" customFormat="1" ht="12">
      <c r="A126" s="37"/>
      <c r="B126" s="38"/>
      <c r="C126" s="39"/>
      <c r="D126" s="239" t="s">
        <v>191</v>
      </c>
      <c r="E126" s="39"/>
      <c r="F126" s="240" t="s">
        <v>628</v>
      </c>
      <c r="G126" s="39"/>
      <c r="H126" s="39"/>
      <c r="I126" s="241"/>
      <c r="J126" s="39"/>
      <c r="K126" s="39"/>
      <c r="L126" s="43"/>
      <c r="M126" s="242"/>
      <c r="N126" s="243"/>
      <c r="O126" s="90"/>
      <c r="P126" s="90"/>
      <c r="Q126" s="90"/>
      <c r="R126" s="90"/>
      <c r="S126" s="90"/>
      <c r="T126" s="91"/>
      <c r="U126" s="37"/>
      <c r="V126" s="37"/>
      <c r="W126" s="37"/>
      <c r="X126" s="37"/>
      <c r="Y126" s="37"/>
      <c r="Z126" s="37"/>
      <c r="AA126" s="37"/>
      <c r="AB126" s="37"/>
      <c r="AC126" s="37"/>
      <c r="AD126" s="37"/>
      <c r="AE126" s="37"/>
      <c r="AT126" s="16" t="s">
        <v>191</v>
      </c>
      <c r="AU126" s="16" t="s">
        <v>86</v>
      </c>
    </row>
    <row r="127" spans="1:47" s="2" customFormat="1" ht="12">
      <c r="A127" s="37"/>
      <c r="B127" s="38"/>
      <c r="C127" s="39"/>
      <c r="D127" s="244" t="s">
        <v>193</v>
      </c>
      <c r="E127" s="39"/>
      <c r="F127" s="245" t="s">
        <v>629</v>
      </c>
      <c r="G127" s="39"/>
      <c r="H127" s="39"/>
      <c r="I127" s="241"/>
      <c r="J127" s="39"/>
      <c r="K127" s="39"/>
      <c r="L127" s="43"/>
      <c r="M127" s="242"/>
      <c r="N127" s="243"/>
      <c r="O127" s="90"/>
      <c r="P127" s="90"/>
      <c r="Q127" s="90"/>
      <c r="R127" s="90"/>
      <c r="S127" s="90"/>
      <c r="T127" s="91"/>
      <c r="U127" s="37"/>
      <c r="V127" s="37"/>
      <c r="W127" s="37"/>
      <c r="X127" s="37"/>
      <c r="Y127" s="37"/>
      <c r="Z127" s="37"/>
      <c r="AA127" s="37"/>
      <c r="AB127" s="37"/>
      <c r="AC127" s="37"/>
      <c r="AD127" s="37"/>
      <c r="AE127" s="37"/>
      <c r="AT127" s="16" t="s">
        <v>193</v>
      </c>
      <c r="AU127" s="16" t="s">
        <v>86</v>
      </c>
    </row>
    <row r="128" spans="1:47" s="2" customFormat="1" ht="12">
      <c r="A128" s="37"/>
      <c r="B128" s="38"/>
      <c r="C128" s="39"/>
      <c r="D128" s="239" t="s">
        <v>195</v>
      </c>
      <c r="E128" s="39"/>
      <c r="F128" s="246" t="s">
        <v>630</v>
      </c>
      <c r="G128" s="39"/>
      <c r="H128" s="39"/>
      <c r="I128" s="241"/>
      <c r="J128" s="39"/>
      <c r="K128" s="39"/>
      <c r="L128" s="43"/>
      <c r="M128" s="242"/>
      <c r="N128" s="243"/>
      <c r="O128" s="90"/>
      <c r="P128" s="90"/>
      <c r="Q128" s="90"/>
      <c r="R128" s="90"/>
      <c r="S128" s="90"/>
      <c r="T128" s="91"/>
      <c r="U128" s="37"/>
      <c r="V128" s="37"/>
      <c r="W128" s="37"/>
      <c r="X128" s="37"/>
      <c r="Y128" s="37"/>
      <c r="Z128" s="37"/>
      <c r="AA128" s="37"/>
      <c r="AB128" s="37"/>
      <c r="AC128" s="37"/>
      <c r="AD128" s="37"/>
      <c r="AE128" s="37"/>
      <c r="AT128" s="16" t="s">
        <v>195</v>
      </c>
      <c r="AU128" s="16" t="s">
        <v>86</v>
      </c>
    </row>
    <row r="129" spans="1:51" s="13" customFormat="1" ht="12">
      <c r="A129" s="13"/>
      <c r="B129" s="247"/>
      <c r="C129" s="248"/>
      <c r="D129" s="239" t="s">
        <v>197</v>
      </c>
      <c r="E129" s="249" t="s">
        <v>619</v>
      </c>
      <c r="F129" s="250" t="s">
        <v>631</v>
      </c>
      <c r="G129" s="248"/>
      <c r="H129" s="251">
        <v>69</v>
      </c>
      <c r="I129" s="252"/>
      <c r="J129" s="248"/>
      <c r="K129" s="248"/>
      <c r="L129" s="253"/>
      <c r="M129" s="254"/>
      <c r="N129" s="255"/>
      <c r="O129" s="255"/>
      <c r="P129" s="255"/>
      <c r="Q129" s="255"/>
      <c r="R129" s="255"/>
      <c r="S129" s="255"/>
      <c r="T129" s="256"/>
      <c r="U129" s="13"/>
      <c r="V129" s="13"/>
      <c r="W129" s="13"/>
      <c r="X129" s="13"/>
      <c r="Y129" s="13"/>
      <c r="Z129" s="13"/>
      <c r="AA129" s="13"/>
      <c r="AB129" s="13"/>
      <c r="AC129" s="13"/>
      <c r="AD129" s="13"/>
      <c r="AE129" s="13"/>
      <c r="AT129" s="257" t="s">
        <v>197</v>
      </c>
      <c r="AU129" s="257" t="s">
        <v>86</v>
      </c>
      <c r="AV129" s="13" t="s">
        <v>86</v>
      </c>
      <c r="AW129" s="13" t="s">
        <v>32</v>
      </c>
      <c r="AX129" s="13" t="s">
        <v>84</v>
      </c>
      <c r="AY129" s="257" t="s">
        <v>183</v>
      </c>
    </row>
    <row r="130" spans="1:65" s="2" customFormat="1" ht="16.5" customHeight="1">
      <c r="A130" s="37"/>
      <c r="B130" s="38"/>
      <c r="C130" s="269" t="s">
        <v>86</v>
      </c>
      <c r="D130" s="269" t="s">
        <v>304</v>
      </c>
      <c r="E130" s="270" t="s">
        <v>632</v>
      </c>
      <c r="F130" s="271" t="s">
        <v>633</v>
      </c>
      <c r="G130" s="272" t="s">
        <v>126</v>
      </c>
      <c r="H130" s="273">
        <v>34.5</v>
      </c>
      <c r="I130" s="274"/>
      <c r="J130" s="275">
        <f>ROUND(I130*H130,2)</f>
        <v>0</v>
      </c>
      <c r="K130" s="271" t="s">
        <v>188</v>
      </c>
      <c r="L130" s="276"/>
      <c r="M130" s="277" t="s">
        <v>1</v>
      </c>
      <c r="N130" s="278" t="s">
        <v>41</v>
      </c>
      <c r="O130" s="90"/>
      <c r="P130" s="235">
        <f>O130*H130</f>
        <v>0</v>
      </c>
      <c r="Q130" s="235">
        <v>0.22</v>
      </c>
      <c r="R130" s="235">
        <f>Q130*H130</f>
        <v>7.59</v>
      </c>
      <c r="S130" s="235">
        <v>0</v>
      </c>
      <c r="T130" s="236">
        <f>S130*H130</f>
        <v>0</v>
      </c>
      <c r="U130" s="37"/>
      <c r="V130" s="37"/>
      <c r="W130" s="37"/>
      <c r="X130" s="37"/>
      <c r="Y130" s="37"/>
      <c r="Z130" s="37"/>
      <c r="AA130" s="37"/>
      <c r="AB130" s="37"/>
      <c r="AC130" s="37"/>
      <c r="AD130" s="37"/>
      <c r="AE130" s="37"/>
      <c r="AR130" s="237" t="s">
        <v>251</v>
      </c>
      <c r="AT130" s="237" t="s">
        <v>304</v>
      </c>
      <c r="AU130" s="237" t="s">
        <v>86</v>
      </c>
      <c r="AY130" s="16" t="s">
        <v>183</v>
      </c>
      <c r="BE130" s="238">
        <f>IF(N130="základní",J130,0)</f>
        <v>0</v>
      </c>
      <c r="BF130" s="238">
        <f>IF(N130="snížená",J130,0)</f>
        <v>0</v>
      </c>
      <c r="BG130" s="238">
        <f>IF(N130="zákl. přenesená",J130,0)</f>
        <v>0</v>
      </c>
      <c r="BH130" s="238">
        <f>IF(N130="sníž. přenesená",J130,0)</f>
        <v>0</v>
      </c>
      <c r="BI130" s="238">
        <f>IF(N130="nulová",J130,0)</f>
        <v>0</v>
      </c>
      <c r="BJ130" s="16" t="s">
        <v>84</v>
      </c>
      <c r="BK130" s="238">
        <f>ROUND(I130*H130,2)</f>
        <v>0</v>
      </c>
      <c r="BL130" s="16" t="s">
        <v>189</v>
      </c>
      <c r="BM130" s="237" t="s">
        <v>634</v>
      </c>
    </row>
    <row r="131" spans="1:47" s="2" customFormat="1" ht="12">
      <c r="A131" s="37"/>
      <c r="B131" s="38"/>
      <c r="C131" s="39"/>
      <c r="D131" s="239" t="s">
        <v>191</v>
      </c>
      <c r="E131" s="39"/>
      <c r="F131" s="240" t="s">
        <v>633</v>
      </c>
      <c r="G131" s="39"/>
      <c r="H131" s="39"/>
      <c r="I131" s="241"/>
      <c r="J131" s="39"/>
      <c r="K131" s="39"/>
      <c r="L131" s="43"/>
      <c r="M131" s="242"/>
      <c r="N131" s="243"/>
      <c r="O131" s="90"/>
      <c r="P131" s="90"/>
      <c r="Q131" s="90"/>
      <c r="R131" s="90"/>
      <c r="S131" s="90"/>
      <c r="T131" s="91"/>
      <c r="U131" s="37"/>
      <c r="V131" s="37"/>
      <c r="W131" s="37"/>
      <c r="X131" s="37"/>
      <c r="Y131" s="37"/>
      <c r="Z131" s="37"/>
      <c r="AA131" s="37"/>
      <c r="AB131" s="37"/>
      <c r="AC131" s="37"/>
      <c r="AD131" s="37"/>
      <c r="AE131" s="37"/>
      <c r="AT131" s="16" t="s">
        <v>191</v>
      </c>
      <c r="AU131" s="16" t="s">
        <v>86</v>
      </c>
    </row>
    <row r="132" spans="1:51" s="13" customFormat="1" ht="12">
      <c r="A132" s="13"/>
      <c r="B132" s="247"/>
      <c r="C132" s="248"/>
      <c r="D132" s="239" t="s">
        <v>197</v>
      </c>
      <c r="E132" s="248"/>
      <c r="F132" s="250" t="s">
        <v>635</v>
      </c>
      <c r="G132" s="248"/>
      <c r="H132" s="251">
        <v>34.5</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197</v>
      </c>
      <c r="AU132" s="257" t="s">
        <v>86</v>
      </c>
      <c r="AV132" s="13" t="s">
        <v>86</v>
      </c>
      <c r="AW132" s="13" t="s">
        <v>4</v>
      </c>
      <c r="AX132" s="13" t="s">
        <v>84</v>
      </c>
      <c r="AY132" s="257" t="s">
        <v>183</v>
      </c>
    </row>
    <row r="133" spans="1:65" s="2" customFormat="1" ht="21.75" customHeight="1">
      <c r="A133" s="37"/>
      <c r="B133" s="38"/>
      <c r="C133" s="226" t="s">
        <v>210</v>
      </c>
      <c r="D133" s="226" t="s">
        <v>185</v>
      </c>
      <c r="E133" s="227" t="s">
        <v>636</v>
      </c>
      <c r="F133" s="228" t="s">
        <v>637</v>
      </c>
      <c r="G133" s="229" t="s">
        <v>137</v>
      </c>
      <c r="H133" s="230">
        <v>940</v>
      </c>
      <c r="I133" s="231"/>
      <c r="J133" s="232">
        <f>ROUND(I133*H133,2)</f>
        <v>0</v>
      </c>
      <c r="K133" s="228" t="s">
        <v>188</v>
      </c>
      <c r="L133" s="43"/>
      <c r="M133" s="233" t="s">
        <v>1</v>
      </c>
      <c r="N133" s="234" t="s">
        <v>41</v>
      </c>
      <c r="O133" s="90"/>
      <c r="P133" s="235">
        <f>O133*H133</f>
        <v>0</v>
      </c>
      <c r="Q133" s="235">
        <v>0</v>
      </c>
      <c r="R133" s="235">
        <f>Q133*H133</f>
        <v>0</v>
      </c>
      <c r="S133" s="235">
        <v>0</v>
      </c>
      <c r="T133" s="236">
        <f>S133*H133</f>
        <v>0</v>
      </c>
      <c r="U133" s="37"/>
      <c r="V133" s="37"/>
      <c r="W133" s="37"/>
      <c r="X133" s="37"/>
      <c r="Y133" s="37"/>
      <c r="Z133" s="37"/>
      <c r="AA133" s="37"/>
      <c r="AB133" s="37"/>
      <c r="AC133" s="37"/>
      <c r="AD133" s="37"/>
      <c r="AE133" s="37"/>
      <c r="AR133" s="237" t="s">
        <v>189</v>
      </c>
      <c r="AT133" s="237" t="s">
        <v>185</v>
      </c>
      <c r="AU133" s="237" t="s">
        <v>86</v>
      </c>
      <c r="AY133" s="16" t="s">
        <v>183</v>
      </c>
      <c r="BE133" s="238">
        <f>IF(N133="základní",J133,0)</f>
        <v>0</v>
      </c>
      <c r="BF133" s="238">
        <f>IF(N133="snížená",J133,0)</f>
        <v>0</v>
      </c>
      <c r="BG133" s="238">
        <f>IF(N133="zákl. přenesená",J133,0)</f>
        <v>0</v>
      </c>
      <c r="BH133" s="238">
        <f>IF(N133="sníž. přenesená",J133,0)</f>
        <v>0</v>
      </c>
      <c r="BI133" s="238">
        <f>IF(N133="nulová",J133,0)</f>
        <v>0</v>
      </c>
      <c r="BJ133" s="16" t="s">
        <v>84</v>
      </c>
      <c r="BK133" s="238">
        <f>ROUND(I133*H133,2)</f>
        <v>0</v>
      </c>
      <c r="BL133" s="16" t="s">
        <v>189</v>
      </c>
      <c r="BM133" s="237" t="s">
        <v>638</v>
      </c>
    </row>
    <row r="134" spans="1:47" s="2" customFormat="1" ht="12">
      <c r="A134" s="37"/>
      <c r="B134" s="38"/>
      <c r="C134" s="39"/>
      <c r="D134" s="239" t="s">
        <v>191</v>
      </c>
      <c r="E134" s="39"/>
      <c r="F134" s="240" t="s">
        <v>639</v>
      </c>
      <c r="G134" s="39"/>
      <c r="H134" s="39"/>
      <c r="I134" s="241"/>
      <c r="J134" s="39"/>
      <c r="K134" s="39"/>
      <c r="L134" s="43"/>
      <c r="M134" s="242"/>
      <c r="N134" s="243"/>
      <c r="O134" s="90"/>
      <c r="P134" s="90"/>
      <c r="Q134" s="90"/>
      <c r="R134" s="90"/>
      <c r="S134" s="90"/>
      <c r="T134" s="91"/>
      <c r="U134" s="37"/>
      <c r="V134" s="37"/>
      <c r="W134" s="37"/>
      <c r="X134" s="37"/>
      <c r="Y134" s="37"/>
      <c r="Z134" s="37"/>
      <c r="AA134" s="37"/>
      <c r="AB134" s="37"/>
      <c r="AC134" s="37"/>
      <c r="AD134" s="37"/>
      <c r="AE134" s="37"/>
      <c r="AT134" s="16" t="s">
        <v>191</v>
      </c>
      <c r="AU134" s="16" t="s">
        <v>86</v>
      </c>
    </row>
    <row r="135" spans="1:47" s="2" customFormat="1" ht="12">
      <c r="A135" s="37"/>
      <c r="B135" s="38"/>
      <c r="C135" s="39"/>
      <c r="D135" s="244" t="s">
        <v>193</v>
      </c>
      <c r="E135" s="39"/>
      <c r="F135" s="245" t="s">
        <v>640</v>
      </c>
      <c r="G135" s="39"/>
      <c r="H135" s="39"/>
      <c r="I135" s="241"/>
      <c r="J135" s="39"/>
      <c r="K135" s="39"/>
      <c r="L135" s="43"/>
      <c r="M135" s="242"/>
      <c r="N135" s="243"/>
      <c r="O135" s="90"/>
      <c r="P135" s="90"/>
      <c r="Q135" s="90"/>
      <c r="R135" s="90"/>
      <c r="S135" s="90"/>
      <c r="T135" s="91"/>
      <c r="U135" s="37"/>
      <c r="V135" s="37"/>
      <c r="W135" s="37"/>
      <c r="X135" s="37"/>
      <c r="Y135" s="37"/>
      <c r="Z135" s="37"/>
      <c r="AA135" s="37"/>
      <c r="AB135" s="37"/>
      <c r="AC135" s="37"/>
      <c r="AD135" s="37"/>
      <c r="AE135" s="37"/>
      <c r="AT135" s="16" t="s">
        <v>193</v>
      </c>
      <c r="AU135" s="16" t="s">
        <v>86</v>
      </c>
    </row>
    <row r="136" spans="1:47" s="2" customFormat="1" ht="12">
      <c r="A136" s="37"/>
      <c r="B136" s="38"/>
      <c r="C136" s="39"/>
      <c r="D136" s="239" t="s">
        <v>195</v>
      </c>
      <c r="E136" s="39"/>
      <c r="F136" s="246" t="s">
        <v>641</v>
      </c>
      <c r="G136" s="39"/>
      <c r="H136" s="39"/>
      <c r="I136" s="241"/>
      <c r="J136" s="39"/>
      <c r="K136" s="39"/>
      <c r="L136" s="43"/>
      <c r="M136" s="242"/>
      <c r="N136" s="243"/>
      <c r="O136" s="90"/>
      <c r="P136" s="90"/>
      <c r="Q136" s="90"/>
      <c r="R136" s="90"/>
      <c r="S136" s="90"/>
      <c r="T136" s="91"/>
      <c r="U136" s="37"/>
      <c r="V136" s="37"/>
      <c r="W136" s="37"/>
      <c r="X136" s="37"/>
      <c r="Y136" s="37"/>
      <c r="Z136" s="37"/>
      <c r="AA136" s="37"/>
      <c r="AB136" s="37"/>
      <c r="AC136" s="37"/>
      <c r="AD136" s="37"/>
      <c r="AE136" s="37"/>
      <c r="AT136" s="16" t="s">
        <v>195</v>
      </c>
      <c r="AU136" s="16" t="s">
        <v>86</v>
      </c>
    </row>
    <row r="137" spans="1:51" s="13" customFormat="1" ht="12">
      <c r="A137" s="13"/>
      <c r="B137" s="247"/>
      <c r="C137" s="248"/>
      <c r="D137" s="239" t="s">
        <v>197</v>
      </c>
      <c r="E137" s="249" t="s">
        <v>1</v>
      </c>
      <c r="F137" s="250" t="s">
        <v>642</v>
      </c>
      <c r="G137" s="248"/>
      <c r="H137" s="251">
        <v>940</v>
      </c>
      <c r="I137" s="252"/>
      <c r="J137" s="248"/>
      <c r="K137" s="248"/>
      <c r="L137" s="253"/>
      <c r="M137" s="254"/>
      <c r="N137" s="255"/>
      <c r="O137" s="255"/>
      <c r="P137" s="255"/>
      <c r="Q137" s="255"/>
      <c r="R137" s="255"/>
      <c r="S137" s="255"/>
      <c r="T137" s="256"/>
      <c r="U137" s="13"/>
      <c r="V137" s="13"/>
      <c r="W137" s="13"/>
      <c r="X137" s="13"/>
      <c r="Y137" s="13"/>
      <c r="Z137" s="13"/>
      <c r="AA137" s="13"/>
      <c r="AB137" s="13"/>
      <c r="AC137" s="13"/>
      <c r="AD137" s="13"/>
      <c r="AE137" s="13"/>
      <c r="AT137" s="257" t="s">
        <v>197</v>
      </c>
      <c r="AU137" s="257" t="s">
        <v>86</v>
      </c>
      <c r="AV137" s="13" t="s">
        <v>86</v>
      </c>
      <c r="AW137" s="13" t="s">
        <v>32</v>
      </c>
      <c r="AX137" s="13" t="s">
        <v>84</v>
      </c>
      <c r="AY137" s="257" t="s">
        <v>183</v>
      </c>
    </row>
    <row r="138" spans="1:65" s="2" customFormat="1" ht="24.15" customHeight="1">
      <c r="A138" s="37"/>
      <c r="B138" s="38"/>
      <c r="C138" s="226" t="s">
        <v>189</v>
      </c>
      <c r="D138" s="226" t="s">
        <v>185</v>
      </c>
      <c r="E138" s="227" t="s">
        <v>643</v>
      </c>
      <c r="F138" s="228" t="s">
        <v>644</v>
      </c>
      <c r="G138" s="229" t="s">
        <v>137</v>
      </c>
      <c r="H138" s="230">
        <v>940</v>
      </c>
      <c r="I138" s="231"/>
      <c r="J138" s="232">
        <f>ROUND(I138*H138,2)</f>
        <v>0</v>
      </c>
      <c r="K138" s="228" t="s">
        <v>188</v>
      </c>
      <c r="L138" s="43"/>
      <c r="M138" s="233" t="s">
        <v>1</v>
      </c>
      <c r="N138" s="234" t="s">
        <v>41</v>
      </c>
      <c r="O138" s="90"/>
      <c r="P138" s="235">
        <f>O138*H138</f>
        <v>0</v>
      </c>
      <c r="Q138" s="235">
        <v>0.0003485</v>
      </c>
      <c r="R138" s="235">
        <f>Q138*H138</f>
        <v>0.32759</v>
      </c>
      <c r="S138" s="235">
        <v>0</v>
      </c>
      <c r="T138" s="236">
        <f>S138*H138</f>
        <v>0</v>
      </c>
      <c r="U138" s="37"/>
      <c r="V138" s="37"/>
      <c r="W138" s="37"/>
      <c r="X138" s="37"/>
      <c r="Y138" s="37"/>
      <c r="Z138" s="37"/>
      <c r="AA138" s="37"/>
      <c r="AB138" s="37"/>
      <c r="AC138" s="37"/>
      <c r="AD138" s="37"/>
      <c r="AE138" s="37"/>
      <c r="AR138" s="237" t="s">
        <v>189</v>
      </c>
      <c r="AT138" s="237" t="s">
        <v>185</v>
      </c>
      <c r="AU138" s="237" t="s">
        <v>86</v>
      </c>
      <c r="AY138" s="16" t="s">
        <v>183</v>
      </c>
      <c r="BE138" s="238">
        <f>IF(N138="základní",J138,0)</f>
        <v>0</v>
      </c>
      <c r="BF138" s="238">
        <f>IF(N138="snížená",J138,0)</f>
        <v>0</v>
      </c>
      <c r="BG138" s="238">
        <f>IF(N138="zákl. přenesená",J138,0)</f>
        <v>0</v>
      </c>
      <c r="BH138" s="238">
        <f>IF(N138="sníž. přenesená",J138,0)</f>
        <v>0</v>
      </c>
      <c r="BI138" s="238">
        <f>IF(N138="nulová",J138,0)</f>
        <v>0</v>
      </c>
      <c r="BJ138" s="16" t="s">
        <v>84</v>
      </c>
      <c r="BK138" s="238">
        <f>ROUND(I138*H138,2)</f>
        <v>0</v>
      </c>
      <c r="BL138" s="16" t="s">
        <v>189</v>
      </c>
      <c r="BM138" s="237" t="s">
        <v>645</v>
      </c>
    </row>
    <row r="139" spans="1:47" s="2" customFormat="1" ht="12">
      <c r="A139" s="37"/>
      <c r="B139" s="38"/>
      <c r="C139" s="39"/>
      <c r="D139" s="239" t="s">
        <v>191</v>
      </c>
      <c r="E139" s="39"/>
      <c r="F139" s="240" t="s">
        <v>646</v>
      </c>
      <c r="G139" s="39"/>
      <c r="H139" s="39"/>
      <c r="I139" s="241"/>
      <c r="J139" s="39"/>
      <c r="K139" s="39"/>
      <c r="L139" s="43"/>
      <c r="M139" s="242"/>
      <c r="N139" s="243"/>
      <c r="O139" s="90"/>
      <c r="P139" s="90"/>
      <c r="Q139" s="90"/>
      <c r="R139" s="90"/>
      <c r="S139" s="90"/>
      <c r="T139" s="91"/>
      <c r="U139" s="37"/>
      <c r="V139" s="37"/>
      <c r="W139" s="37"/>
      <c r="X139" s="37"/>
      <c r="Y139" s="37"/>
      <c r="Z139" s="37"/>
      <c r="AA139" s="37"/>
      <c r="AB139" s="37"/>
      <c r="AC139" s="37"/>
      <c r="AD139" s="37"/>
      <c r="AE139" s="37"/>
      <c r="AT139" s="16" t="s">
        <v>191</v>
      </c>
      <c r="AU139" s="16" t="s">
        <v>86</v>
      </c>
    </row>
    <row r="140" spans="1:47" s="2" customFormat="1" ht="12">
      <c r="A140" s="37"/>
      <c r="B140" s="38"/>
      <c r="C140" s="39"/>
      <c r="D140" s="244" t="s">
        <v>193</v>
      </c>
      <c r="E140" s="39"/>
      <c r="F140" s="245" t="s">
        <v>647</v>
      </c>
      <c r="G140" s="39"/>
      <c r="H140" s="39"/>
      <c r="I140" s="241"/>
      <c r="J140" s="39"/>
      <c r="K140" s="39"/>
      <c r="L140" s="43"/>
      <c r="M140" s="242"/>
      <c r="N140" s="243"/>
      <c r="O140" s="90"/>
      <c r="P140" s="90"/>
      <c r="Q140" s="90"/>
      <c r="R140" s="90"/>
      <c r="S140" s="90"/>
      <c r="T140" s="91"/>
      <c r="U140" s="37"/>
      <c r="V140" s="37"/>
      <c r="W140" s="37"/>
      <c r="X140" s="37"/>
      <c r="Y140" s="37"/>
      <c r="Z140" s="37"/>
      <c r="AA140" s="37"/>
      <c r="AB140" s="37"/>
      <c r="AC140" s="37"/>
      <c r="AD140" s="37"/>
      <c r="AE140" s="37"/>
      <c r="AT140" s="16" t="s">
        <v>193</v>
      </c>
      <c r="AU140" s="16" t="s">
        <v>86</v>
      </c>
    </row>
    <row r="141" spans="1:47" s="2" customFormat="1" ht="12">
      <c r="A141" s="37"/>
      <c r="B141" s="38"/>
      <c r="C141" s="39"/>
      <c r="D141" s="239" t="s">
        <v>195</v>
      </c>
      <c r="E141" s="39"/>
      <c r="F141" s="246" t="s">
        <v>648</v>
      </c>
      <c r="G141" s="39"/>
      <c r="H141" s="39"/>
      <c r="I141" s="241"/>
      <c r="J141" s="39"/>
      <c r="K141" s="39"/>
      <c r="L141" s="43"/>
      <c r="M141" s="242"/>
      <c r="N141" s="243"/>
      <c r="O141" s="90"/>
      <c r="P141" s="90"/>
      <c r="Q141" s="90"/>
      <c r="R141" s="90"/>
      <c r="S141" s="90"/>
      <c r="T141" s="91"/>
      <c r="U141" s="37"/>
      <c r="V141" s="37"/>
      <c r="W141" s="37"/>
      <c r="X141" s="37"/>
      <c r="Y141" s="37"/>
      <c r="Z141" s="37"/>
      <c r="AA141" s="37"/>
      <c r="AB141" s="37"/>
      <c r="AC141" s="37"/>
      <c r="AD141" s="37"/>
      <c r="AE141" s="37"/>
      <c r="AT141" s="16" t="s">
        <v>195</v>
      </c>
      <c r="AU141" s="16" t="s">
        <v>86</v>
      </c>
    </row>
    <row r="142" spans="1:51" s="13" customFormat="1" ht="12">
      <c r="A142" s="13"/>
      <c r="B142" s="247"/>
      <c r="C142" s="248"/>
      <c r="D142" s="239" t="s">
        <v>197</v>
      </c>
      <c r="E142" s="249" t="s">
        <v>615</v>
      </c>
      <c r="F142" s="250" t="s">
        <v>649</v>
      </c>
      <c r="G142" s="248"/>
      <c r="H142" s="251">
        <v>940</v>
      </c>
      <c r="I142" s="252"/>
      <c r="J142" s="248"/>
      <c r="K142" s="248"/>
      <c r="L142" s="253"/>
      <c r="M142" s="254"/>
      <c r="N142" s="255"/>
      <c r="O142" s="255"/>
      <c r="P142" s="255"/>
      <c r="Q142" s="255"/>
      <c r="R142" s="255"/>
      <c r="S142" s="255"/>
      <c r="T142" s="256"/>
      <c r="U142" s="13"/>
      <c r="V142" s="13"/>
      <c r="W142" s="13"/>
      <c r="X142" s="13"/>
      <c r="Y142" s="13"/>
      <c r="Z142" s="13"/>
      <c r="AA142" s="13"/>
      <c r="AB142" s="13"/>
      <c r="AC142" s="13"/>
      <c r="AD142" s="13"/>
      <c r="AE142" s="13"/>
      <c r="AT142" s="257" t="s">
        <v>197</v>
      </c>
      <c r="AU142" s="257" t="s">
        <v>86</v>
      </c>
      <c r="AV142" s="13" t="s">
        <v>86</v>
      </c>
      <c r="AW142" s="13" t="s">
        <v>32</v>
      </c>
      <c r="AX142" s="13" t="s">
        <v>84</v>
      </c>
      <c r="AY142" s="257" t="s">
        <v>183</v>
      </c>
    </row>
    <row r="143" spans="1:65" s="2" customFormat="1" ht="24.15" customHeight="1">
      <c r="A143" s="37"/>
      <c r="B143" s="38"/>
      <c r="C143" s="226" t="s">
        <v>227</v>
      </c>
      <c r="D143" s="226" t="s">
        <v>185</v>
      </c>
      <c r="E143" s="227" t="s">
        <v>650</v>
      </c>
      <c r="F143" s="228" t="s">
        <v>651</v>
      </c>
      <c r="G143" s="229" t="s">
        <v>617</v>
      </c>
      <c r="H143" s="230">
        <v>69</v>
      </c>
      <c r="I143" s="231"/>
      <c r="J143" s="232">
        <f>ROUND(I143*H143,2)</f>
        <v>0</v>
      </c>
      <c r="K143" s="228" t="s">
        <v>188</v>
      </c>
      <c r="L143" s="43"/>
      <c r="M143" s="233" t="s">
        <v>1</v>
      </c>
      <c r="N143" s="234" t="s">
        <v>41</v>
      </c>
      <c r="O143" s="90"/>
      <c r="P143" s="235">
        <f>O143*H143</f>
        <v>0</v>
      </c>
      <c r="Q143" s="235">
        <v>0</v>
      </c>
      <c r="R143" s="235">
        <f>Q143*H143</f>
        <v>0</v>
      </c>
      <c r="S143" s="235">
        <v>0</v>
      </c>
      <c r="T143" s="236">
        <f>S143*H143</f>
        <v>0</v>
      </c>
      <c r="U143" s="37"/>
      <c r="V143" s="37"/>
      <c r="W143" s="37"/>
      <c r="X143" s="37"/>
      <c r="Y143" s="37"/>
      <c r="Z143" s="37"/>
      <c r="AA143" s="37"/>
      <c r="AB143" s="37"/>
      <c r="AC143" s="37"/>
      <c r="AD143" s="37"/>
      <c r="AE143" s="37"/>
      <c r="AR143" s="237" t="s">
        <v>189</v>
      </c>
      <c r="AT143" s="237" t="s">
        <v>185</v>
      </c>
      <c r="AU143" s="237" t="s">
        <v>86</v>
      </c>
      <c r="AY143" s="16" t="s">
        <v>183</v>
      </c>
      <c r="BE143" s="238">
        <f>IF(N143="základní",J143,0)</f>
        <v>0</v>
      </c>
      <c r="BF143" s="238">
        <f>IF(N143="snížená",J143,0)</f>
        <v>0</v>
      </c>
      <c r="BG143" s="238">
        <f>IF(N143="zákl. přenesená",J143,0)</f>
        <v>0</v>
      </c>
      <c r="BH143" s="238">
        <f>IF(N143="sníž. přenesená",J143,0)</f>
        <v>0</v>
      </c>
      <c r="BI143" s="238">
        <f>IF(N143="nulová",J143,0)</f>
        <v>0</v>
      </c>
      <c r="BJ143" s="16" t="s">
        <v>84</v>
      </c>
      <c r="BK143" s="238">
        <f>ROUND(I143*H143,2)</f>
        <v>0</v>
      </c>
      <c r="BL143" s="16" t="s">
        <v>189</v>
      </c>
      <c r="BM143" s="237" t="s">
        <v>652</v>
      </c>
    </row>
    <row r="144" spans="1:47" s="2" customFormat="1" ht="12">
      <c r="A144" s="37"/>
      <c r="B144" s="38"/>
      <c r="C144" s="39"/>
      <c r="D144" s="239" t="s">
        <v>191</v>
      </c>
      <c r="E144" s="39"/>
      <c r="F144" s="240" t="s">
        <v>653</v>
      </c>
      <c r="G144" s="39"/>
      <c r="H144" s="39"/>
      <c r="I144" s="241"/>
      <c r="J144" s="39"/>
      <c r="K144" s="39"/>
      <c r="L144" s="43"/>
      <c r="M144" s="242"/>
      <c r="N144" s="243"/>
      <c r="O144" s="90"/>
      <c r="P144" s="90"/>
      <c r="Q144" s="90"/>
      <c r="R144" s="90"/>
      <c r="S144" s="90"/>
      <c r="T144" s="91"/>
      <c r="U144" s="37"/>
      <c r="V144" s="37"/>
      <c r="W144" s="37"/>
      <c r="X144" s="37"/>
      <c r="Y144" s="37"/>
      <c r="Z144" s="37"/>
      <c r="AA144" s="37"/>
      <c r="AB144" s="37"/>
      <c r="AC144" s="37"/>
      <c r="AD144" s="37"/>
      <c r="AE144" s="37"/>
      <c r="AT144" s="16" t="s">
        <v>191</v>
      </c>
      <c r="AU144" s="16" t="s">
        <v>86</v>
      </c>
    </row>
    <row r="145" spans="1:47" s="2" customFormat="1" ht="12">
      <c r="A145" s="37"/>
      <c r="B145" s="38"/>
      <c r="C145" s="39"/>
      <c r="D145" s="244" t="s">
        <v>193</v>
      </c>
      <c r="E145" s="39"/>
      <c r="F145" s="245" t="s">
        <v>654</v>
      </c>
      <c r="G145" s="39"/>
      <c r="H145" s="39"/>
      <c r="I145" s="241"/>
      <c r="J145" s="39"/>
      <c r="K145" s="39"/>
      <c r="L145" s="43"/>
      <c r="M145" s="242"/>
      <c r="N145" s="243"/>
      <c r="O145" s="90"/>
      <c r="P145" s="90"/>
      <c r="Q145" s="90"/>
      <c r="R145" s="90"/>
      <c r="S145" s="90"/>
      <c r="T145" s="91"/>
      <c r="U145" s="37"/>
      <c r="V145" s="37"/>
      <c r="W145" s="37"/>
      <c r="X145" s="37"/>
      <c r="Y145" s="37"/>
      <c r="Z145" s="37"/>
      <c r="AA145" s="37"/>
      <c r="AB145" s="37"/>
      <c r="AC145" s="37"/>
      <c r="AD145" s="37"/>
      <c r="AE145" s="37"/>
      <c r="AT145" s="16" t="s">
        <v>193</v>
      </c>
      <c r="AU145" s="16" t="s">
        <v>86</v>
      </c>
    </row>
    <row r="146" spans="1:47" s="2" customFormat="1" ht="12">
      <c r="A146" s="37"/>
      <c r="B146" s="38"/>
      <c r="C146" s="39"/>
      <c r="D146" s="239" t="s">
        <v>195</v>
      </c>
      <c r="E146" s="39"/>
      <c r="F146" s="246" t="s">
        <v>655</v>
      </c>
      <c r="G146" s="39"/>
      <c r="H146" s="39"/>
      <c r="I146" s="241"/>
      <c r="J146" s="39"/>
      <c r="K146" s="39"/>
      <c r="L146" s="43"/>
      <c r="M146" s="242"/>
      <c r="N146" s="243"/>
      <c r="O146" s="90"/>
      <c r="P146" s="90"/>
      <c r="Q146" s="90"/>
      <c r="R146" s="90"/>
      <c r="S146" s="90"/>
      <c r="T146" s="91"/>
      <c r="U146" s="37"/>
      <c r="V146" s="37"/>
      <c r="W146" s="37"/>
      <c r="X146" s="37"/>
      <c r="Y146" s="37"/>
      <c r="Z146" s="37"/>
      <c r="AA146" s="37"/>
      <c r="AB146" s="37"/>
      <c r="AC146" s="37"/>
      <c r="AD146" s="37"/>
      <c r="AE146" s="37"/>
      <c r="AT146" s="16" t="s">
        <v>195</v>
      </c>
      <c r="AU146" s="16" t="s">
        <v>86</v>
      </c>
    </row>
    <row r="147" spans="1:51" s="13" customFormat="1" ht="12">
      <c r="A147" s="13"/>
      <c r="B147" s="247"/>
      <c r="C147" s="248"/>
      <c r="D147" s="239" t="s">
        <v>197</v>
      </c>
      <c r="E147" s="249" t="s">
        <v>1</v>
      </c>
      <c r="F147" s="250" t="s">
        <v>656</v>
      </c>
      <c r="G147" s="248"/>
      <c r="H147" s="251">
        <v>69</v>
      </c>
      <c r="I147" s="252"/>
      <c r="J147" s="248"/>
      <c r="K147" s="248"/>
      <c r="L147" s="253"/>
      <c r="M147" s="254"/>
      <c r="N147" s="255"/>
      <c r="O147" s="255"/>
      <c r="P147" s="255"/>
      <c r="Q147" s="255"/>
      <c r="R147" s="255"/>
      <c r="S147" s="255"/>
      <c r="T147" s="256"/>
      <c r="U147" s="13"/>
      <c r="V147" s="13"/>
      <c r="W147" s="13"/>
      <c r="X147" s="13"/>
      <c r="Y147" s="13"/>
      <c r="Z147" s="13"/>
      <c r="AA147" s="13"/>
      <c r="AB147" s="13"/>
      <c r="AC147" s="13"/>
      <c r="AD147" s="13"/>
      <c r="AE147" s="13"/>
      <c r="AT147" s="257" t="s">
        <v>197</v>
      </c>
      <c r="AU147" s="257" t="s">
        <v>86</v>
      </c>
      <c r="AV147" s="13" t="s">
        <v>86</v>
      </c>
      <c r="AW147" s="13" t="s">
        <v>32</v>
      </c>
      <c r="AX147" s="13" t="s">
        <v>84</v>
      </c>
      <c r="AY147" s="257" t="s">
        <v>183</v>
      </c>
    </row>
    <row r="148" spans="1:65" s="2" customFormat="1" ht="16.5" customHeight="1">
      <c r="A148" s="37"/>
      <c r="B148" s="38"/>
      <c r="C148" s="226" t="s">
        <v>235</v>
      </c>
      <c r="D148" s="226" t="s">
        <v>185</v>
      </c>
      <c r="E148" s="227" t="s">
        <v>344</v>
      </c>
      <c r="F148" s="228" t="s">
        <v>657</v>
      </c>
      <c r="G148" s="229" t="s">
        <v>658</v>
      </c>
      <c r="H148" s="230">
        <v>4</v>
      </c>
      <c r="I148" s="231"/>
      <c r="J148" s="232">
        <f>ROUND(I148*H148,2)</f>
        <v>0</v>
      </c>
      <c r="K148" s="228" t="s">
        <v>1</v>
      </c>
      <c r="L148" s="43"/>
      <c r="M148" s="233" t="s">
        <v>1</v>
      </c>
      <c r="N148" s="234" t="s">
        <v>41</v>
      </c>
      <c r="O148" s="90"/>
      <c r="P148" s="235">
        <f>O148*H148</f>
        <v>0</v>
      </c>
      <c r="Q148" s="235">
        <v>0</v>
      </c>
      <c r="R148" s="235">
        <f>Q148*H148</f>
        <v>0</v>
      </c>
      <c r="S148" s="235">
        <v>0</v>
      </c>
      <c r="T148" s="236">
        <f>S148*H148</f>
        <v>0</v>
      </c>
      <c r="U148" s="37"/>
      <c r="V148" s="37"/>
      <c r="W148" s="37"/>
      <c r="X148" s="37"/>
      <c r="Y148" s="37"/>
      <c r="Z148" s="37"/>
      <c r="AA148" s="37"/>
      <c r="AB148" s="37"/>
      <c r="AC148" s="37"/>
      <c r="AD148" s="37"/>
      <c r="AE148" s="37"/>
      <c r="AR148" s="237" t="s">
        <v>189</v>
      </c>
      <c r="AT148" s="237" t="s">
        <v>185</v>
      </c>
      <c r="AU148" s="237" t="s">
        <v>86</v>
      </c>
      <c r="AY148" s="16" t="s">
        <v>183</v>
      </c>
      <c r="BE148" s="238">
        <f>IF(N148="základní",J148,0)</f>
        <v>0</v>
      </c>
      <c r="BF148" s="238">
        <f>IF(N148="snížená",J148,0)</f>
        <v>0</v>
      </c>
      <c r="BG148" s="238">
        <f>IF(N148="zákl. přenesená",J148,0)</f>
        <v>0</v>
      </c>
      <c r="BH148" s="238">
        <f>IF(N148="sníž. přenesená",J148,0)</f>
        <v>0</v>
      </c>
      <c r="BI148" s="238">
        <f>IF(N148="nulová",J148,0)</f>
        <v>0</v>
      </c>
      <c r="BJ148" s="16" t="s">
        <v>84</v>
      </c>
      <c r="BK148" s="238">
        <f>ROUND(I148*H148,2)</f>
        <v>0</v>
      </c>
      <c r="BL148" s="16" t="s">
        <v>189</v>
      </c>
      <c r="BM148" s="237" t="s">
        <v>659</v>
      </c>
    </row>
    <row r="149" spans="1:47" s="2" customFormat="1" ht="12">
      <c r="A149" s="37"/>
      <c r="B149" s="38"/>
      <c r="C149" s="39"/>
      <c r="D149" s="239" t="s">
        <v>191</v>
      </c>
      <c r="E149" s="39"/>
      <c r="F149" s="240" t="s">
        <v>657</v>
      </c>
      <c r="G149" s="39"/>
      <c r="H149" s="39"/>
      <c r="I149" s="241"/>
      <c r="J149" s="39"/>
      <c r="K149" s="39"/>
      <c r="L149" s="43"/>
      <c r="M149" s="242"/>
      <c r="N149" s="243"/>
      <c r="O149" s="90"/>
      <c r="P149" s="90"/>
      <c r="Q149" s="90"/>
      <c r="R149" s="90"/>
      <c r="S149" s="90"/>
      <c r="T149" s="91"/>
      <c r="U149" s="37"/>
      <c r="V149" s="37"/>
      <c r="W149" s="37"/>
      <c r="X149" s="37"/>
      <c r="Y149" s="37"/>
      <c r="Z149" s="37"/>
      <c r="AA149" s="37"/>
      <c r="AB149" s="37"/>
      <c r="AC149" s="37"/>
      <c r="AD149" s="37"/>
      <c r="AE149" s="37"/>
      <c r="AT149" s="16" t="s">
        <v>191</v>
      </c>
      <c r="AU149" s="16" t="s">
        <v>86</v>
      </c>
    </row>
    <row r="150" spans="1:47" s="2" customFormat="1" ht="12">
      <c r="A150" s="37"/>
      <c r="B150" s="38"/>
      <c r="C150" s="39"/>
      <c r="D150" s="239" t="s">
        <v>309</v>
      </c>
      <c r="E150" s="39"/>
      <c r="F150" s="246" t="s">
        <v>660</v>
      </c>
      <c r="G150" s="39"/>
      <c r="H150" s="39"/>
      <c r="I150" s="241"/>
      <c r="J150" s="39"/>
      <c r="K150" s="39"/>
      <c r="L150" s="43"/>
      <c r="M150" s="242"/>
      <c r="N150" s="243"/>
      <c r="O150" s="90"/>
      <c r="P150" s="90"/>
      <c r="Q150" s="90"/>
      <c r="R150" s="90"/>
      <c r="S150" s="90"/>
      <c r="T150" s="91"/>
      <c r="U150" s="37"/>
      <c r="V150" s="37"/>
      <c r="W150" s="37"/>
      <c r="X150" s="37"/>
      <c r="Y150" s="37"/>
      <c r="Z150" s="37"/>
      <c r="AA150" s="37"/>
      <c r="AB150" s="37"/>
      <c r="AC150" s="37"/>
      <c r="AD150" s="37"/>
      <c r="AE150" s="37"/>
      <c r="AT150" s="16" t="s">
        <v>309</v>
      </c>
      <c r="AU150" s="16" t="s">
        <v>86</v>
      </c>
    </row>
    <row r="151" spans="1:51" s="13" customFormat="1" ht="12">
      <c r="A151" s="13"/>
      <c r="B151" s="247"/>
      <c r="C151" s="248"/>
      <c r="D151" s="239" t="s">
        <v>197</v>
      </c>
      <c r="E151" s="249" t="s">
        <v>1</v>
      </c>
      <c r="F151" s="250" t="s">
        <v>189</v>
      </c>
      <c r="G151" s="248"/>
      <c r="H151" s="251">
        <v>4</v>
      </c>
      <c r="I151" s="252"/>
      <c r="J151" s="248"/>
      <c r="K151" s="248"/>
      <c r="L151" s="253"/>
      <c r="M151" s="254"/>
      <c r="N151" s="255"/>
      <c r="O151" s="255"/>
      <c r="P151" s="255"/>
      <c r="Q151" s="255"/>
      <c r="R151" s="255"/>
      <c r="S151" s="255"/>
      <c r="T151" s="256"/>
      <c r="U151" s="13"/>
      <c r="V151" s="13"/>
      <c r="W151" s="13"/>
      <c r="X151" s="13"/>
      <c r="Y151" s="13"/>
      <c r="Z151" s="13"/>
      <c r="AA151" s="13"/>
      <c r="AB151" s="13"/>
      <c r="AC151" s="13"/>
      <c r="AD151" s="13"/>
      <c r="AE151" s="13"/>
      <c r="AT151" s="257" t="s">
        <v>197</v>
      </c>
      <c r="AU151" s="257" t="s">
        <v>86</v>
      </c>
      <c r="AV151" s="13" t="s">
        <v>86</v>
      </c>
      <c r="AW151" s="13" t="s">
        <v>32</v>
      </c>
      <c r="AX151" s="13" t="s">
        <v>84</v>
      </c>
      <c r="AY151" s="257" t="s">
        <v>183</v>
      </c>
    </row>
    <row r="152" spans="1:65" s="2" customFormat="1" ht="16.5" customHeight="1">
      <c r="A152" s="37"/>
      <c r="B152" s="38"/>
      <c r="C152" s="226" t="s">
        <v>244</v>
      </c>
      <c r="D152" s="226" t="s">
        <v>185</v>
      </c>
      <c r="E152" s="227" t="s">
        <v>354</v>
      </c>
      <c r="F152" s="228" t="s">
        <v>661</v>
      </c>
      <c r="G152" s="229" t="s">
        <v>658</v>
      </c>
      <c r="H152" s="230">
        <v>4</v>
      </c>
      <c r="I152" s="231"/>
      <c r="J152" s="232">
        <f>ROUND(I152*H152,2)</f>
        <v>0</v>
      </c>
      <c r="K152" s="228" t="s">
        <v>1</v>
      </c>
      <c r="L152" s="43"/>
      <c r="M152" s="233" t="s">
        <v>1</v>
      </c>
      <c r="N152" s="234" t="s">
        <v>41</v>
      </c>
      <c r="O152" s="90"/>
      <c r="P152" s="235">
        <f>O152*H152</f>
        <v>0</v>
      </c>
      <c r="Q152" s="235">
        <v>0</v>
      </c>
      <c r="R152" s="235">
        <f>Q152*H152</f>
        <v>0</v>
      </c>
      <c r="S152" s="235">
        <v>0</v>
      </c>
      <c r="T152" s="236">
        <f>S152*H152</f>
        <v>0</v>
      </c>
      <c r="U152" s="37"/>
      <c r="V152" s="37"/>
      <c r="W152" s="37"/>
      <c r="X152" s="37"/>
      <c r="Y152" s="37"/>
      <c r="Z152" s="37"/>
      <c r="AA152" s="37"/>
      <c r="AB152" s="37"/>
      <c r="AC152" s="37"/>
      <c r="AD152" s="37"/>
      <c r="AE152" s="37"/>
      <c r="AR152" s="237" t="s">
        <v>189</v>
      </c>
      <c r="AT152" s="237" t="s">
        <v>185</v>
      </c>
      <c r="AU152" s="237" t="s">
        <v>86</v>
      </c>
      <c r="AY152" s="16" t="s">
        <v>183</v>
      </c>
      <c r="BE152" s="238">
        <f>IF(N152="základní",J152,0)</f>
        <v>0</v>
      </c>
      <c r="BF152" s="238">
        <f>IF(N152="snížená",J152,0)</f>
        <v>0</v>
      </c>
      <c r="BG152" s="238">
        <f>IF(N152="zákl. přenesená",J152,0)</f>
        <v>0</v>
      </c>
      <c r="BH152" s="238">
        <f>IF(N152="sníž. přenesená",J152,0)</f>
        <v>0</v>
      </c>
      <c r="BI152" s="238">
        <f>IF(N152="nulová",J152,0)</f>
        <v>0</v>
      </c>
      <c r="BJ152" s="16" t="s">
        <v>84</v>
      </c>
      <c r="BK152" s="238">
        <f>ROUND(I152*H152,2)</f>
        <v>0</v>
      </c>
      <c r="BL152" s="16" t="s">
        <v>189</v>
      </c>
      <c r="BM152" s="237" t="s">
        <v>662</v>
      </c>
    </row>
    <row r="153" spans="1:47" s="2" customFormat="1" ht="12">
      <c r="A153" s="37"/>
      <c r="B153" s="38"/>
      <c r="C153" s="39"/>
      <c r="D153" s="239" t="s">
        <v>191</v>
      </c>
      <c r="E153" s="39"/>
      <c r="F153" s="240" t="s">
        <v>661</v>
      </c>
      <c r="G153" s="39"/>
      <c r="H153" s="39"/>
      <c r="I153" s="241"/>
      <c r="J153" s="39"/>
      <c r="K153" s="39"/>
      <c r="L153" s="43"/>
      <c r="M153" s="242"/>
      <c r="N153" s="243"/>
      <c r="O153" s="90"/>
      <c r="P153" s="90"/>
      <c r="Q153" s="90"/>
      <c r="R153" s="90"/>
      <c r="S153" s="90"/>
      <c r="T153" s="91"/>
      <c r="U153" s="37"/>
      <c r="V153" s="37"/>
      <c r="W153" s="37"/>
      <c r="X153" s="37"/>
      <c r="Y153" s="37"/>
      <c r="Z153" s="37"/>
      <c r="AA153" s="37"/>
      <c r="AB153" s="37"/>
      <c r="AC153" s="37"/>
      <c r="AD153" s="37"/>
      <c r="AE153" s="37"/>
      <c r="AT153" s="16" t="s">
        <v>191</v>
      </c>
      <c r="AU153" s="16" t="s">
        <v>86</v>
      </c>
    </row>
    <row r="154" spans="1:47" s="2" customFormat="1" ht="12">
      <c r="A154" s="37"/>
      <c r="B154" s="38"/>
      <c r="C154" s="39"/>
      <c r="D154" s="239" t="s">
        <v>309</v>
      </c>
      <c r="E154" s="39"/>
      <c r="F154" s="246" t="s">
        <v>660</v>
      </c>
      <c r="G154" s="39"/>
      <c r="H154" s="39"/>
      <c r="I154" s="241"/>
      <c r="J154" s="39"/>
      <c r="K154" s="39"/>
      <c r="L154" s="43"/>
      <c r="M154" s="242"/>
      <c r="N154" s="243"/>
      <c r="O154" s="90"/>
      <c r="P154" s="90"/>
      <c r="Q154" s="90"/>
      <c r="R154" s="90"/>
      <c r="S154" s="90"/>
      <c r="T154" s="91"/>
      <c r="U154" s="37"/>
      <c r="V154" s="37"/>
      <c r="W154" s="37"/>
      <c r="X154" s="37"/>
      <c r="Y154" s="37"/>
      <c r="Z154" s="37"/>
      <c r="AA154" s="37"/>
      <c r="AB154" s="37"/>
      <c r="AC154" s="37"/>
      <c r="AD154" s="37"/>
      <c r="AE154" s="37"/>
      <c r="AT154" s="16" t="s">
        <v>309</v>
      </c>
      <c r="AU154" s="16" t="s">
        <v>86</v>
      </c>
    </row>
    <row r="155" spans="1:51" s="13" customFormat="1" ht="12">
      <c r="A155" s="13"/>
      <c r="B155" s="247"/>
      <c r="C155" s="248"/>
      <c r="D155" s="239" t="s">
        <v>197</v>
      </c>
      <c r="E155" s="249" t="s">
        <v>1</v>
      </c>
      <c r="F155" s="250" t="s">
        <v>189</v>
      </c>
      <c r="G155" s="248"/>
      <c r="H155" s="251">
        <v>4</v>
      </c>
      <c r="I155" s="252"/>
      <c r="J155" s="248"/>
      <c r="K155" s="248"/>
      <c r="L155" s="253"/>
      <c r="M155" s="254"/>
      <c r="N155" s="255"/>
      <c r="O155" s="255"/>
      <c r="P155" s="255"/>
      <c r="Q155" s="255"/>
      <c r="R155" s="255"/>
      <c r="S155" s="255"/>
      <c r="T155" s="256"/>
      <c r="U155" s="13"/>
      <c r="V155" s="13"/>
      <c r="W155" s="13"/>
      <c r="X155" s="13"/>
      <c r="Y155" s="13"/>
      <c r="Z155" s="13"/>
      <c r="AA155" s="13"/>
      <c r="AB155" s="13"/>
      <c r="AC155" s="13"/>
      <c r="AD155" s="13"/>
      <c r="AE155" s="13"/>
      <c r="AT155" s="257" t="s">
        <v>197</v>
      </c>
      <c r="AU155" s="257" t="s">
        <v>86</v>
      </c>
      <c r="AV155" s="13" t="s">
        <v>86</v>
      </c>
      <c r="AW155" s="13" t="s">
        <v>32</v>
      </c>
      <c r="AX155" s="13" t="s">
        <v>84</v>
      </c>
      <c r="AY155" s="257" t="s">
        <v>183</v>
      </c>
    </row>
    <row r="156" spans="1:65" s="2" customFormat="1" ht="21.75" customHeight="1">
      <c r="A156" s="37"/>
      <c r="B156" s="38"/>
      <c r="C156" s="226" t="s">
        <v>251</v>
      </c>
      <c r="D156" s="226" t="s">
        <v>185</v>
      </c>
      <c r="E156" s="227" t="s">
        <v>360</v>
      </c>
      <c r="F156" s="228" t="s">
        <v>663</v>
      </c>
      <c r="G156" s="229" t="s">
        <v>658</v>
      </c>
      <c r="H156" s="230">
        <v>5</v>
      </c>
      <c r="I156" s="231"/>
      <c r="J156" s="232">
        <f>ROUND(I156*H156,2)</f>
        <v>0</v>
      </c>
      <c r="K156" s="228" t="s">
        <v>1</v>
      </c>
      <c r="L156" s="43"/>
      <c r="M156" s="233" t="s">
        <v>1</v>
      </c>
      <c r="N156" s="234" t="s">
        <v>41</v>
      </c>
      <c r="O156" s="90"/>
      <c r="P156" s="235">
        <f>O156*H156</f>
        <v>0</v>
      </c>
      <c r="Q156" s="235">
        <v>0</v>
      </c>
      <c r="R156" s="235">
        <f>Q156*H156</f>
        <v>0</v>
      </c>
      <c r="S156" s="235">
        <v>0</v>
      </c>
      <c r="T156" s="236">
        <f>S156*H156</f>
        <v>0</v>
      </c>
      <c r="U156" s="37"/>
      <c r="V156" s="37"/>
      <c r="W156" s="37"/>
      <c r="X156" s="37"/>
      <c r="Y156" s="37"/>
      <c r="Z156" s="37"/>
      <c r="AA156" s="37"/>
      <c r="AB156" s="37"/>
      <c r="AC156" s="37"/>
      <c r="AD156" s="37"/>
      <c r="AE156" s="37"/>
      <c r="AR156" s="237" t="s">
        <v>189</v>
      </c>
      <c r="AT156" s="237" t="s">
        <v>185</v>
      </c>
      <c r="AU156" s="237" t="s">
        <v>86</v>
      </c>
      <c r="AY156" s="16" t="s">
        <v>183</v>
      </c>
      <c r="BE156" s="238">
        <f>IF(N156="základní",J156,0)</f>
        <v>0</v>
      </c>
      <c r="BF156" s="238">
        <f>IF(N156="snížená",J156,0)</f>
        <v>0</v>
      </c>
      <c r="BG156" s="238">
        <f>IF(N156="zákl. přenesená",J156,0)</f>
        <v>0</v>
      </c>
      <c r="BH156" s="238">
        <f>IF(N156="sníž. přenesená",J156,0)</f>
        <v>0</v>
      </c>
      <c r="BI156" s="238">
        <f>IF(N156="nulová",J156,0)</f>
        <v>0</v>
      </c>
      <c r="BJ156" s="16" t="s">
        <v>84</v>
      </c>
      <c r="BK156" s="238">
        <f>ROUND(I156*H156,2)</f>
        <v>0</v>
      </c>
      <c r="BL156" s="16" t="s">
        <v>189</v>
      </c>
      <c r="BM156" s="237" t="s">
        <v>664</v>
      </c>
    </row>
    <row r="157" spans="1:47" s="2" customFormat="1" ht="12">
      <c r="A157" s="37"/>
      <c r="B157" s="38"/>
      <c r="C157" s="39"/>
      <c r="D157" s="239" t="s">
        <v>191</v>
      </c>
      <c r="E157" s="39"/>
      <c r="F157" s="240" t="s">
        <v>665</v>
      </c>
      <c r="G157" s="39"/>
      <c r="H157" s="39"/>
      <c r="I157" s="241"/>
      <c r="J157" s="39"/>
      <c r="K157" s="39"/>
      <c r="L157" s="43"/>
      <c r="M157" s="242"/>
      <c r="N157" s="243"/>
      <c r="O157" s="90"/>
      <c r="P157" s="90"/>
      <c r="Q157" s="90"/>
      <c r="R157" s="90"/>
      <c r="S157" s="90"/>
      <c r="T157" s="91"/>
      <c r="U157" s="37"/>
      <c r="V157" s="37"/>
      <c r="W157" s="37"/>
      <c r="X157" s="37"/>
      <c r="Y157" s="37"/>
      <c r="Z157" s="37"/>
      <c r="AA157" s="37"/>
      <c r="AB157" s="37"/>
      <c r="AC157" s="37"/>
      <c r="AD157" s="37"/>
      <c r="AE157" s="37"/>
      <c r="AT157" s="16" t="s">
        <v>191</v>
      </c>
      <c r="AU157" s="16" t="s">
        <v>86</v>
      </c>
    </row>
    <row r="158" spans="1:47" s="2" customFormat="1" ht="12">
      <c r="A158" s="37"/>
      <c r="B158" s="38"/>
      <c r="C158" s="39"/>
      <c r="D158" s="239" t="s">
        <v>309</v>
      </c>
      <c r="E158" s="39"/>
      <c r="F158" s="246" t="s">
        <v>660</v>
      </c>
      <c r="G158" s="39"/>
      <c r="H158" s="39"/>
      <c r="I158" s="241"/>
      <c r="J158" s="39"/>
      <c r="K158" s="39"/>
      <c r="L158" s="43"/>
      <c r="M158" s="242"/>
      <c r="N158" s="243"/>
      <c r="O158" s="90"/>
      <c r="P158" s="90"/>
      <c r="Q158" s="90"/>
      <c r="R158" s="90"/>
      <c r="S158" s="90"/>
      <c r="T158" s="91"/>
      <c r="U158" s="37"/>
      <c r="V158" s="37"/>
      <c r="W158" s="37"/>
      <c r="X158" s="37"/>
      <c r="Y158" s="37"/>
      <c r="Z158" s="37"/>
      <c r="AA158" s="37"/>
      <c r="AB158" s="37"/>
      <c r="AC158" s="37"/>
      <c r="AD158" s="37"/>
      <c r="AE158" s="37"/>
      <c r="AT158" s="16" t="s">
        <v>309</v>
      </c>
      <c r="AU158" s="16" t="s">
        <v>86</v>
      </c>
    </row>
    <row r="159" spans="1:51" s="13" customFormat="1" ht="12">
      <c r="A159" s="13"/>
      <c r="B159" s="247"/>
      <c r="C159" s="248"/>
      <c r="D159" s="239" t="s">
        <v>197</v>
      </c>
      <c r="E159" s="249" t="s">
        <v>1</v>
      </c>
      <c r="F159" s="250" t="s">
        <v>227</v>
      </c>
      <c r="G159" s="248"/>
      <c r="H159" s="251">
        <v>5</v>
      </c>
      <c r="I159" s="252"/>
      <c r="J159" s="248"/>
      <c r="K159" s="248"/>
      <c r="L159" s="253"/>
      <c r="M159" s="254"/>
      <c r="N159" s="255"/>
      <c r="O159" s="255"/>
      <c r="P159" s="255"/>
      <c r="Q159" s="255"/>
      <c r="R159" s="255"/>
      <c r="S159" s="255"/>
      <c r="T159" s="256"/>
      <c r="U159" s="13"/>
      <c r="V159" s="13"/>
      <c r="W159" s="13"/>
      <c r="X159" s="13"/>
      <c r="Y159" s="13"/>
      <c r="Z159" s="13"/>
      <c r="AA159" s="13"/>
      <c r="AB159" s="13"/>
      <c r="AC159" s="13"/>
      <c r="AD159" s="13"/>
      <c r="AE159" s="13"/>
      <c r="AT159" s="257" t="s">
        <v>197</v>
      </c>
      <c r="AU159" s="257" t="s">
        <v>86</v>
      </c>
      <c r="AV159" s="13" t="s">
        <v>86</v>
      </c>
      <c r="AW159" s="13" t="s">
        <v>32</v>
      </c>
      <c r="AX159" s="13" t="s">
        <v>84</v>
      </c>
      <c r="AY159" s="257" t="s">
        <v>183</v>
      </c>
    </row>
    <row r="160" spans="1:65" s="2" customFormat="1" ht="16.5" customHeight="1">
      <c r="A160" s="37"/>
      <c r="B160" s="38"/>
      <c r="C160" s="226" t="s">
        <v>258</v>
      </c>
      <c r="D160" s="226" t="s">
        <v>185</v>
      </c>
      <c r="E160" s="227" t="s">
        <v>305</v>
      </c>
      <c r="F160" s="228" t="s">
        <v>666</v>
      </c>
      <c r="G160" s="229" t="s">
        <v>658</v>
      </c>
      <c r="H160" s="230">
        <v>11</v>
      </c>
      <c r="I160" s="231"/>
      <c r="J160" s="232">
        <f>ROUND(I160*H160,2)</f>
        <v>0</v>
      </c>
      <c r="K160" s="228" t="s">
        <v>1</v>
      </c>
      <c r="L160" s="43"/>
      <c r="M160" s="233" t="s">
        <v>1</v>
      </c>
      <c r="N160" s="234" t="s">
        <v>41</v>
      </c>
      <c r="O160" s="90"/>
      <c r="P160" s="235">
        <f>O160*H160</f>
        <v>0</v>
      </c>
      <c r="Q160" s="235">
        <v>0</v>
      </c>
      <c r="R160" s="235">
        <f>Q160*H160</f>
        <v>0</v>
      </c>
      <c r="S160" s="235">
        <v>0</v>
      </c>
      <c r="T160" s="236">
        <f>S160*H160</f>
        <v>0</v>
      </c>
      <c r="U160" s="37"/>
      <c r="V160" s="37"/>
      <c r="W160" s="37"/>
      <c r="X160" s="37"/>
      <c r="Y160" s="37"/>
      <c r="Z160" s="37"/>
      <c r="AA160" s="37"/>
      <c r="AB160" s="37"/>
      <c r="AC160" s="37"/>
      <c r="AD160" s="37"/>
      <c r="AE160" s="37"/>
      <c r="AR160" s="237" t="s">
        <v>189</v>
      </c>
      <c r="AT160" s="237" t="s">
        <v>185</v>
      </c>
      <c r="AU160" s="237" t="s">
        <v>86</v>
      </c>
      <c r="AY160" s="16" t="s">
        <v>183</v>
      </c>
      <c r="BE160" s="238">
        <f>IF(N160="základní",J160,0)</f>
        <v>0</v>
      </c>
      <c r="BF160" s="238">
        <f>IF(N160="snížená",J160,0)</f>
        <v>0</v>
      </c>
      <c r="BG160" s="238">
        <f>IF(N160="zákl. přenesená",J160,0)</f>
        <v>0</v>
      </c>
      <c r="BH160" s="238">
        <f>IF(N160="sníž. přenesená",J160,0)</f>
        <v>0</v>
      </c>
      <c r="BI160" s="238">
        <f>IF(N160="nulová",J160,0)</f>
        <v>0</v>
      </c>
      <c r="BJ160" s="16" t="s">
        <v>84</v>
      </c>
      <c r="BK160" s="238">
        <f>ROUND(I160*H160,2)</f>
        <v>0</v>
      </c>
      <c r="BL160" s="16" t="s">
        <v>189</v>
      </c>
      <c r="BM160" s="237" t="s">
        <v>667</v>
      </c>
    </row>
    <row r="161" spans="1:47" s="2" customFormat="1" ht="12">
      <c r="A161" s="37"/>
      <c r="B161" s="38"/>
      <c r="C161" s="39"/>
      <c r="D161" s="239" t="s">
        <v>191</v>
      </c>
      <c r="E161" s="39"/>
      <c r="F161" s="240" t="s">
        <v>666</v>
      </c>
      <c r="G161" s="39"/>
      <c r="H161" s="39"/>
      <c r="I161" s="241"/>
      <c r="J161" s="39"/>
      <c r="K161" s="39"/>
      <c r="L161" s="43"/>
      <c r="M161" s="242"/>
      <c r="N161" s="243"/>
      <c r="O161" s="90"/>
      <c r="P161" s="90"/>
      <c r="Q161" s="90"/>
      <c r="R161" s="90"/>
      <c r="S161" s="90"/>
      <c r="T161" s="91"/>
      <c r="U161" s="37"/>
      <c r="V161" s="37"/>
      <c r="W161" s="37"/>
      <c r="X161" s="37"/>
      <c r="Y161" s="37"/>
      <c r="Z161" s="37"/>
      <c r="AA161" s="37"/>
      <c r="AB161" s="37"/>
      <c r="AC161" s="37"/>
      <c r="AD161" s="37"/>
      <c r="AE161" s="37"/>
      <c r="AT161" s="16" t="s">
        <v>191</v>
      </c>
      <c r="AU161" s="16" t="s">
        <v>86</v>
      </c>
    </row>
    <row r="162" spans="1:47" s="2" customFormat="1" ht="12">
      <c r="A162" s="37"/>
      <c r="B162" s="38"/>
      <c r="C162" s="39"/>
      <c r="D162" s="239" t="s">
        <v>309</v>
      </c>
      <c r="E162" s="39"/>
      <c r="F162" s="246" t="s">
        <v>660</v>
      </c>
      <c r="G162" s="39"/>
      <c r="H162" s="39"/>
      <c r="I162" s="241"/>
      <c r="J162" s="39"/>
      <c r="K162" s="39"/>
      <c r="L162" s="43"/>
      <c r="M162" s="242"/>
      <c r="N162" s="243"/>
      <c r="O162" s="90"/>
      <c r="P162" s="90"/>
      <c r="Q162" s="90"/>
      <c r="R162" s="90"/>
      <c r="S162" s="90"/>
      <c r="T162" s="91"/>
      <c r="U162" s="37"/>
      <c r="V162" s="37"/>
      <c r="W162" s="37"/>
      <c r="X162" s="37"/>
      <c r="Y162" s="37"/>
      <c r="Z162" s="37"/>
      <c r="AA162" s="37"/>
      <c r="AB162" s="37"/>
      <c r="AC162" s="37"/>
      <c r="AD162" s="37"/>
      <c r="AE162" s="37"/>
      <c r="AT162" s="16" t="s">
        <v>309</v>
      </c>
      <c r="AU162" s="16" t="s">
        <v>86</v>
      </c>
    </row>
    <row r="163" spans="1:51" s="13" customFormat="1" ht="12">
      <c r="A163" s="13"/>
      <c r="B163" s="247"/>
      <c r="C163" s="248"/>
      <c r="D163" s="239" t="s">
        <v>197</v>
      </c>
      <c r="E163" s="249" t="s">
        <v>1</v>
      </c>
      <c r="F163" s="250" t="s">
        <v>273</v>
      </c>
      <c r="G163" s="248"/>
      <c r="H163" s="251">
        <v>11</v>
      </c>
      <c r="I163" s="252"/>
      <c r="J163" s="248"/>
      <c r="K163" s="248"/>
      <c r="L163" s="253"/>
      <c r="M163" s="254"/>
      <c r="N163" s="255"/>
      <c r="O163" s="255"/>
      <c r="P163" s="255"/>
      <c r="Q163" s="255"/>
      <c r="R163" s="255"/>
      <c r="S163" s="255"/>
      <c r="T163" s="256"/>
      <c r="U163" s="13"/>
      <c r="V163" s="13"/>
      <c r="W163" s="13"/>
      <c r="X163" s="13"/>
      <c r="Y163" s="13"/>
      <c r="Z163" s="13"/>
      <c r="AA163" s="13"/>
      <c r="AB163" s="13"/>
      <c r="AC163" s="13"/>
      <c r="AD163" s="13"/>
      <c r="AE163" s="13"/>
      <c r="AT163" s="257" t="s">
        <v>197</v>
      </c>
      <c r="AU163" s="257" t="s">
        <v>86</v>
      </c>
      <c r="AV163" s="13" t="s">
        <v>86</v>
      </c>
      <c r="AW163" s="13" t="s">
        <v>32</v>
      </c>
      <c r="AX163" s="13" t="s">
        <v>84</v>
      </c>
      <c r="AY163" s="257" t="s">
        <v>183</v>
      </c>
    </row>
    <row r="164" spans="1:65" s="2" customFormat="1" ht="16.5" customHeight="1">
      <c r="A164" s="37"/>
      <c r="B164" s="38"/>
      <c r="C164" s="226" t="s">
        <v>265</v>
      </c>
      <c r="D164" s="226" t="s">
        <v>185</v>
      </c>
      <c r="E164" s="227" t="s">
        <v>560</v>
      </c>
      <c r="F164" s="228" t="s">
        <v>668</v>
      </c>
      <c r="G164" s="229" t="s">
        <v>658</v>
      </c>
      <c r="H164" s="230">
        <v>8</v>
      </c>
      <c r="I164" s="231"/>
      <c r="J164" s="232">
        <f>ROUND(I164*H164,2)</f>
        <v>0</v>
      </c>
      <c r="K164" s="228" t="s">
        <v>1</v>
      </c>
      <c r="L164" s="43"/>
      <c r="M164" s="233" t="s">
        <v>1</v>
      </c>
      <c r="N164" s="234" t="s">
        <v>41</v>
      </c>
      <c r="O164" s="90"/>
      <c r="P164" s="235">
        <f>O164*H164</f>
        <v>0</v>
      </c>
      <c r="Q164" s="235">
        <v>0</v>
      </c>
      <c r="R164" s="235">
        <f>Q164*H164</f>
        <v>0</v>
      </c>
      <c r="S164" s="235">
        <v>0</v>
      </c>
      <c r="T164" s="236">
        <f>S164*H164</f>
        <v>0</v>
      </c>
      <c r="U164" s="37"/>
      <c r="V164" s="37"/>
      <c r="W164" s="37"/>
      <c r="X164" s="37"/>
      <c r="Y164" s="37"/>
      <c r="Z164" s="37"/>
      <c r="AA164" s="37"/>
      <c r="AB164" s="37"/>
      <c r="AC164" s="37"/>
      <c r="AD164" s="37"/>
      <c r="AE164" s="37"/>
      <c r="AR164" s="237" t="s">
        <v>189</v>
      </c>
      <c r="AT164" s="237" t="s">
        <v>185</v>
      </c>
      <c r="AU164" s="237" t="s">
        <v>86</v>
      </c>
      <c r="AY164" s="16" t="s">
        <v>183</v>
      </c>
      <c r="BE164" s="238">
        <f>IF(N164="základní",J164,0)</f>
        <v>0</v>
      </c>
      <c r="BF164" s="238">
        <f>IF(N164="snížená",J164,0)</f>
        <v>0</v>
      </c>
      <c r="BG164" s="238">
        <f>IF(N164="zákl. přenesená",J164,0)</f>
        <v>0</v>
      </c>
      <c r="BH164" s="238">
        <f>IF(N164="sníž. přenesená",J164,0)</f>
        <v>0</v>
      </c>
      <c r="BI164" s="238">
        <f>IF(N164="nulová",J164,0)</f>
        <v>0</v>
      </c>
      <c r="BJ164" s="16" t="s">
        <v>84</v>
      </c>
      <c r="BK164" s="238">
        <f>ROUND(I164*H164,2)</f>
        <v>0</v>
      </c>
      <c r="BL164" s="16" t="s">
        <v>189</v>
      </c>
      <c r="BM164" s="237" t="s">
        <v>669</v>
      </c>
    </row>
    <row r="165" spans="1:47" s="2" customFormat="1" ht="12">
      <c r="A165" s="37"/>
      <c r="B165" s="38"/>
      <c r="C165" s="39"/>
      <c r="D165" s="239" t="s">
        <v>191</v>
      </c>
      <c r="E165" s="39"/>
      <c r="F165" s="240" t="s">
        <v>668</v>
      </c>
      <c r="G165" s="39"/>
      <c r="H165" s="39"/>
      <c r="I165" s="241"/>
      <c r="J165" s="39"/>
      <c r="K165" s="39"/>
      <c r="L165" s="43"/>
      <c r="M165" s="242"/>
      <c r="N165" s="243"/>
      <c r="O165" s="90"/>
      <c r="P165" s="90"/>
      <c r="Q165" s="90"/>
      <c r="R165" s="90"/>
      <c r="S165" s="90"/>
      <c r="T165" s="91"/>
      <c r="U165" s="37"/>
      <c r="V165" s="37"/>
      <c r="W165" s="37"/>
      <c r="X165" s="37"/>
      <c r="Y165" s="37"/>
      <c r="Z165" s="37"/>
      <c r="AA165" s="37"/>
      <c r="AB165" s="37"/>
      <c r="AC165" s="37"/>
      <c r="AD165" s="37"/>
      <c r="AE165" s="37"/>
      <c r="AT165" s="16" t="s">
        <v>191</v>
      </c>
      <c r="AU165" s="16" t="s">
        <v>86</v>
      </c>
    </row>
    <row r="166" spans="1:47" s="2" customFormat="1" ht="12">
      <c r="A166" s="37"/>
      <c r="B166" s="38"/>
      <c r="C166" s="39"/>
      <c r="D166" s="239" t="s">
        <v>309</v>
      </c>
      <c r="E166" s="39"/>
      <c r="F166" s="246" t="s">
        <v>660</v>
      </c>
      <c r="G166" s="39"/>
      <c r="H166" s="39"/>
      <c r="I166" s="241"/>
      <c r="J166" s="39"/>
      <c r="K166" s="39"/>
      <c r="L166" s="43"/>
      <c r="M166" s="242"/>
      <c r="N166" s="243"/>
      <c r="O166" s="90"/>
      <c r="P166" s="90"/>
      <c r="Q166" s="90"/>
      <c r="R166" s="90"/>
      <c r="S166" s="90"/>
      <c r="T166" s="91"/>
      <c r="U166" s="37"/>
      <c r="V166" s="37"/>
      <c r="W166" s="37"/>
      <c r="X166" s="37"/>
      <c r="Y166" s="37"/>
      <c r="Z166" s="37"/>
      <c r="AA166" s="37"/>
      <c r="AB166" s="37"/>
      <c r="AC166" s="37"/>
      <c r="AD166" s="37"/>
      <c r="AE166" s="37"/>
      <c r="AT166" s="16" t="s">
        <v>309</v>
      </c>
      <c r="AU166" s="16" t="s">
        <v>86</v>
      </c>
    </row>
    <row r="167" spans="1:51" s="13" customFormat="1" ht="12">
      <c r="A167" s="13"/>
      <c r="B167" s="247"/>
      <c r="C167" s="248"/>
      <c r="D167" s="239" t="s">
        <v>197</v>
      </c>
      <c r="E167" s="249" t="s">
        <v>1</v>
      </c>
      <c r="F167" s="250" t="s">
        <v>251</v>
      </c>
      <c r="G167" s="248"/>
      <c r="H167" s="251">
        <v>8</v>
      </c>
      <c r="I167" s="252"/>
      <c r="J167" s="248"/>
      <c r="K167" s="248"/>
      <c r="L167" s="253"/>
      <c r="M167" s="254"/>
      <c r="N167" s="255"/>
      <c r="O167" s="255"/>
      <c r="P167" s="255"/>
      <c r="Q167" s="255"/>
      <c r="R167" s="255"/>
      <c r="S167" s="255"/>
      <c r="T167" s="256"/>
      <c r="U167" s="13"/>
      <c r="V167" s="13"/>
      <c r="W167" s="13"/>
      <c r="X167" s="13"/>
      <c r="Y167" s="13"/>
      <c r="Z167" s="13"/>
      <c r="AA167" s="13"/>
      <c r="AB167" s="13"/>
      <c r="AC167" s="13"/>
      <c r="AD167" s="13"/>
      <c r="AE167" s="13"/>
      <c r="AT167" s="257" t="s">
        <v>197</v>
      </c>
      <c r="AU167" s="257" t="s">
        <v>86</v>
      </c>
      <c r="AV167" s="13" t="s">
        <v>86</v>
      </c>
      <c r="AW167" s="13" t="s">
        <v>32</v>
      </c>
      <c r="AX167" s="13" t="s">
        <v>84</v>
      </c>
      <c r="AY167" s="257" t="s">
        <v>183</v>
      </c>
    </row>
    <row r="168" spans="1:65" s="2" customFormat="1" ht="21.75" customHeight="1">
      <c r="A168" s="37"/>
      <c r="B168" s="38"/>
      <c r="C168" s="226" t="s">
        <v>273</v>
      </c>
      <c r="D168" s="226" t="s">
        <v>185</v>
      </c>
      <c r="E168" s="227" t="s">
        <v>349</v>
      </c>
      <c r="F168" s="228" t="s">
        <v>670</v>
      </c>
      <c r="G168" s="229" t="s">
        <v>658</v>
      </c>
      <c r="H168" s="230">
        <v>8</v>
      </c>
      <c r="I168" s="231"/>
      <c r="J168" s="232">
        <f>ROUND(I168*H168,2)</f>
        <v>0</v>
      </c>
      <c r="K168" s="228" t="s">
        <v>1</v>
      </c>
      <c r="L168" s="43"/>
      <c r="M168" s="233" t="s">
        <v>1</v>
      </c>
      <c r="N168" s="234" t="s">
        <v>41</v>
      </c>
      <c r="O168" s="90"/>
      <c r="P168" s="235">
        <f>O168*H168</f>
        <v>0</v>
      </c>
      <c r="Q168" s="235">
        <v>0</v>
      </c>
      <c r="R168" s="235">
        <f>Q168*H168</f>
        <v>0</v>
      </c>
      <c r="S168" s="235">
        <v>0</v>
      </c>
      <c r="T168" s="236">
        <f>S168*H168</f>
        <v>0</v>
      </c>
      <c r="U168" s="37"/>
      <c r="V168" s="37"/>
      <c r="W168" s="37"/>
      <c r="X168" s="37"/>
      <c r="Y168" s="37"/>
      <c r="Z168" s="37"/>
      <c r="AA168" s="37"/>
      <c r="AB168" s="37"/>
      <c r="AC168" s="37"/>
      <c r="AD168" s="37"/>
      <c r="AE168" s="37"/>
      <c r="AR168" s="237" t="s">
        <v>189</v>
      </c>
      <c r="AT168" s="237" t="s">
        <v>185</v>
      </c>
      <c r="AU168" s="237" t="s">
        <v>86</v>
      </c>
      <c r="AY168" s="16" t="s">
        <v>183</v>
      </c>
      <c r="BE168" s="238">
        <f>IF(N168="základní",J168,0)</f>
        <v>0</v>
      </c>
      <c r="BF168" s="238">
        <f>IF(N168="snížená",J168,0)</f>
        <v>0</v>
      </c>
      <c r="BG168" s="238">
        <f>IF(N168="zákl. přenesená",J168,0)</f>
        <v>0</v>
      </c>
      <c r="BH168" s="238">
        <f>IF(N168="sníž. přenesená",J168,0)</f>
        <v>0</v>
      </c>
      <c r="BI168" s="238">
        <f>IF(N168="nulová",J168,0)</f>
        <v>0</v>
      </c>
      <c r="BJ168" s="16" t="s">
        <v>84</v>
      </c>
      <c r="BK168" s="238">
        <f>ROUND(I168*H168,2)</f>
        <v>0</v>
      </c>
      <c r="BL168" s="16" t="s">
        <v>189</v>
      </c>
      <c r="BM168" s="237" t="s">
        <v>671</v>
      </c>
    </row>
    <row r="169" spans="1:47" s="2" customFormat="1" ht="12">
      <c r="A169" s="37"/>
      <c r="B169" s="38"/>
      <c r="C169" s="39"/>
      <c r="D169" s="239" t="s">
        <v>191</v>
      </c>
      <c r="E169" s="39"/>
      <c r="F169" s="240" t="s">
        <v>670</v>
      </c>
      <c r="G169" s="39"/>
      <c r="H169" s="39"/>
      <c r="I169" s="241"/>
      <c r="J169" s="39"/>
      <c r="K169" s="39"/>
      <c r="L169" s="43"/>
      <c r="M169" s="242"/>
      <c r="N169" s="243"/>
      <c r="O169" s="90"/>
      <c r="P169" s="90"/>
      <c r="Q169" s="90"/>
      <c r="R169" s="90"/>
      <c r="S169" s="90"/>
      <c r="T169" s="91"/>
      <c r="U169" s="37"/>
      <c r="V169" s="37"/>
      <c r="W169" s="37"/>
      <c r="X169" s="37"/>
      <c r="Y169" s="37"/>
      <c r="Z169" s="37"/>
      <c r="AA169" s="37"/>
      <c r="AB169" s="37"/>
      <c r="AC169" s="37"/>
      <c r="AD169" s="37"/>
      <c r="AE169" s="37"/>
      <c r="AT169" s="16" t="s">
        <v>191</v>
      </c>
      <c r="AU169" s="16" t="s">
        <v>86</v>
      </c>
    </row>
    <row r="170" spans="1:47" s="2" customFormat="1" ht="12">
      <c r="A170" s="37"/>
      <c r="B170" s="38"/>
      <c r="C170" s="39"/>
      <c r="D170" s="239" t="s">
        <v>309</v>
      </c>
      <c r="E170" s="39"/>
      <c r="F170" s="246" t="s">
        <v>660</v>
      </c>
      <c r="G170" s="39"/>
      <c r="H170" s="39"/>
      <c r="I170" s="241"/>
      <c r="J170" s="39"/>
      <c r="K170" s="39"/>
      <c r="L170" s="43"/>
      <c r="M170" s="242"/>
      <c r="N170" s="243"/>
      <c r="O170" s="90"/>
      <c r="P170" s="90"/>
      <c r="Q170" s="90"/>
      <c r="R170" s="90"/>
      <c r="S170" s="90"/>
      <c r="T170" s="91"/>
      <c r="U170" s="37"/>
      <c r="V170" s="37"/>
      <c r="W170" s="37"/>
      <c r="X170" s="37"/>
      <c r="Y170" s="37"/>
      <c r="Z170" s="37"/>
      <c r="AA170" s="37"/>
      <c r="AB170" s="37"/>
      <c r="AC170" s="37"/>
      <c r="AD170" s="37"/>
      <c r="AE170" s="37"/>
      <c r="AT170" s="16" t="s">
        <v>309</v>
      </c>
      <c r="AU170" s="16" t="s">
        <v>86</v>
      </c>
    </row>
    <row r="171" spans="1:51" s="13" customFormat="1" ht="12">
      <c r="A171" s="13"/>
      <c r="B171" s="247"/>
      <c r="C171" s="248"/>
      <c r="D171" s="239" t="s">
        <v>197</v>
      </c>
      <c r="E171" s="249" t="s">
        <v>1</v>
      </c>
      <c r="F171" s="250" t="s">
        <v>251</v>
      </c>
      <c r="G171" s="248"/>
      <c r="H171" s="251">
        <v>8</v>
      </c>
      <c r="I171" s="252"/>
      <c r="J171" s="248"/>
      <c r="K171" s="248"/>
      <c r="L171" s="253"/>
      <c r="M171" s="254"/>
      <c r="N171" s="255"/>
      <c r="O171" s="255"/>
      <c r="P171" s="255"/>
      <c r="Q171" s="255"/>
      <c r="R171" s="255"/>
      <c r="S171" s="255"/>
      <c r="T171" s="256"/>
      <c r="U171" s="13"/>
      <c r="V171" s="13"/>
      <c r="W171" s="13"/>
      <c r="X171" s="13"/>
      <c r="Y171" s="13"/>
      <c r="Z171" s="13"/>
      <c r="AA171" s="13"/>
      <c r="AB171" s="13"/>
      <c r="AC171" s="13"/>
      <c r="AD171" s="13"/>
      <c r="AE171" s="13"/>
      <c r="AT171" s="257" t="s">
        <v>197</v>
      </c>
      <c r="AU171" s="257" t="s">
        <v>86</v>
      </c>
      <c r="AV171" s="13" t="s">
        <v>86</v>
      </c>
      <c r="AW171" s="13" t="s">
        <v>32</v>
      </c>
      <c r="AX171" s="13" t="s">
        <v>84</v>
      </c>
      <c r="AY171" s="257" t="s">
        <v>183</v>
      </c>
    </row>
    <row r="172" spans="1:65" s="2" customFormat="1" ht="16.5" customHeight="1">
      <c r="A172" s="37"/>
      <c r="B172" s="38"/>
      <c r="C172" s="226" t="s">
        <v>281</v>
      </c>
      <c r="D172" s="226" t="s">
        <v>185</v>
      </c>
      <c r="E172" s="227" t="s">
        <v>672</v>
      </c>
      <c r="F172" s="228" t="s">
        <v>673</v>
      </c>
      <c r="G172" s="229" t="s">
        <v>658</v>
      </c>
      <c r="H172" s="230">
        <v>10</v>
      </c>
      <c r="I172" s="231"/>
      <c r="J172" s="232">
        <f>ROUND(I172*H172,2)</f>
        <v>0</v>
      </c>
      <c r="K172" s="228" t="s">
        <v>1</v>
      </c>
      <c r="L172" s="43"/>
      <c r="M172" s="233" t="s">
        <v>1</v>
      </c>
      <c r="N172" s="234" t="s">
        <v>41</v>
      </c>
      <c r="O172" s="90"/>
      <c r="P172" s="235">
        <f>O172*H172</f>
        <v>0</v>
      </c>
      <c r="Q172" s="235">
        <v>0</v>
      </c>
      <c r="R172" s="235">
        <f>Q172*H172</f>
        <v>0</v>
      </c>
      <c r="S172" s="235">
        <v>0</v>
      </c>
      <c r="T172" s="236">
        <f>S172*H172</f>
        <v>0</v>
      </c>
      <c r="U172" s="37"/>
      <c r="V172" s="37"/>
      <c r="W172" s="37"/>
      <c r="X172" s="37"/>
      <c r="Y172" s="37"/>
      <c r="Z172" s="37"/>
      <c r="AA172" s="37"/>
      <c r="AB172" s="37"/>
      <c r="AC172" s="37"/>
      <c r="AD172" s="37"/>
      <c r="AE172" s="37"/>
      <c r="AR172" s="237" t="s">
        <v>189</v>
      </c>
      <c r="AT172" s="237" t="s">
        <v>185</v>
      </c>
      <c r="AU172" s="237" t="s">
        <v>86</v>
      </c>
      <c r="AY172" s="16" t="s">
        <v>183</v>
      </c>
      <c r="BE172" s="238">
        <f>IF(N172="základní",J172,0)</f>
        <v>0</v>
      </c>
      <c r="BF172" s="238">
        <f>IF(N172="snížená",J172,0)</f>
        <v>0</v>
      </c>
      <c r="BG172" s="238">
        <f>IF(N172="zákl. přenesená",J172,0)</f>
        <v>0</v>
      </c>
      <c r="BH172" s="238">
        <f>IF(N172="sníž. přenesená",J172,0)</f>
        <v>0</v>
      </c>
      <c r="BI172" s="238">
        <f>IF(N172="nulová",J172,0)</f>
        <v>0</v>
      </c>
      <c r="BJ172" s="16" t="s">
        <v>84</v>
      </c>
      <c r="BK172" s="238">
        <f>ROUND(I172*H172,2)</f>
        <v>0</v>
      </c>
      <c r="BL172" s="16" t="s">
        <v>189</v>
      </c>
      <c r="BM172" s="237" t="s">
        <v>674</v>
      </c>
    </row>
    <row r="173" spans="1:47" s="2" customFormat="1" ht="12">
      <c r="A173" s="37"/>
      <c r="B173" s="38"/>
      <c r="C173" s="39"/>
      <c r="D173" s="239" t="s">
        <v>191</v>
      </c>
      <c r="E173" s="39"/>
      <c r="F173" s="240" t="s">
        <v>673</v>
      </c>
      <c r="G173" s="39"/>
      <c r="H173" s="39"/>
      <c r="I173" s="241"/>
      <c r="J173" s="39"/>
      <c r="K173" s="39"/>
      <c r="L173" s="43"/>
      <c r="M173" s="242"/>
      <c r="N173" s="243"/>
      <c r="O173" s="90"/>
      <c r="P173" s="90"/>
      <c r="Q173" s="90"/>
      <c r="R173" s="90"/>
      <c r="S173" s="90"/>
      <c r="T173" s="91"/>
      <c r="U173" s="37"/>
      <c r="V173" s="37"/>
      <c r="W173" s="37"/>
      <c r="X173" s="37"/>
      <c r="Y173" s="37"/>
      <c r="Z173" s="37"/>
      <c r="AA173" s="37"/>
      <c r="AB173" s="37"/>
      <c r="AC173" s="37"/>
      <c r="AD173" s="37"/>
      <c r="AE173" s="37"/>
      <c r="AT173" s="16" t="s">
        <v>191</v>
      </c>
      <c r="AU173" s="16" t="s">
        <v>86</v>
      </c>
    </row>
    <row r="174" spans="1:47" s="2" customFormat="1" ht="12">
      <c r="A174" s="37"/>
      <c r="B174" s="38"/>
      <c r="C174" s="39"/>
      <c r="D174" s="239" t="s">
        <v>309</v>
      </c>
      <c r="E174" s="39"/>
      <c r="F174" s="246" t="s">
        <v>660</v>
      </c>
      <c r="G174" s="39"/>
      <c r="H174" s="39"/>
      <c r="I174" s="241"/>
      <c r="J174" s="39"/>
      <c r="K174" s="39"/>
      <c r="L174" s="43"/>
      <c r="M174" s="242"/>
      <c r="N174" s="243"/>
      <c r="O174" s="90"/>
      <c r="P174" s="90"/>
      <c r="Q174" s="90"/>
      <c r="R174" s="90"/>
      <c r="S174" s="90"/>
      <c r="T174" s="91"/>
      <c r="U174" s="37"/>
      <c r="V174" s="37"/>
      <c r="W174" s="37"/>
      <c r="X174" s="37"/>
      <c r="Y174" s="37"/>
      <c r="Z174" s="37"/>
      <c r="AA174" s="37"/>
      <c r="AB174" s="37"/>
      <c r="AC174" s="37"/>
      <c r="AD174" s="37"/>
      <c r="AE174" s="37"/>
      <c r="AT174" s="16" t="s">
        <v>309</v>
      </c>
      <c r="AU174" s="16" t="s">
        <v>86</v>
      </c>
    </row>
    <row r="175" spans="1:51" s="13" customFormat="1" ht="12">
      <c r="A175" s="13"/>
      <c r="B175" s="247"/>
      <c r="C175" s="248"/>
      <c r="D175" s="239" t="s">
        <v>197</v>
      </c>
      <c r="E175" s="249" t="s">
        <v>1</v>
      </c>
      <c r="F175" s="250" t="s">
        <v>265</v>
      </c>
      <c r="G175" s="248"/>
      <c r="H175" s="251">
        <v>10</v>
      </c>
      <c r="I175" s="252"/>
      <c r="J175" s="248"/>
      <c r="K175" s="248"/>
      <c r="L175" s="253"/>
      <c r="M175" s="254"/>
      <c r="N175" s="255"/>
      <c r="O175" s="255"/>
      <c r="P175" s="255"/>
      <c r="Q175" s="255"/>
      <c r="R175" s="255"/>
      <c r="S175" s="255"/>
      <c r="T175" s="256"/>
      <c r="U175" s="13"/>
      <c r="V175" s="13"/>
      <c r="W175" s="13"/>
      <c r="X175" s="13"/>
      <c r="Y175" s="13"/>
      <c r="Z175" s="13"/>
      <c r="AA175" s="13"/>
      <c r="AB175" s="13"/>
      <c r="AC175" s="13"/>
      <c r="AD175" s="13"/>
      <c r="AE175" s="13"/>
      <c r="AT175" s="257" t="s">
        <v>197</v>
      </c>
      <c r="AU175" s="257" t="s">
        <v>86</v>
      </c>
      <c r="AV175" s="13" t="s">
        <v>86</v>
      </c>
      <c r="AW175" s="13" t="s">
        <v>32</v>
      </c>
      <c r="AX175" s="13" t="s">
        <v>84</v>
      </c>
      <c r="AY175" s="257" t="s">
        <v>183</v>
      </c>
    </row>
    <row r="176" spans="1:65" s="2" customFormat="1" ht="16.5" customHeight="1">
      <c r="A176" s="37"/>
      <c r="B176" s="38"/>
      <c r="C176" s="226" t="s">
        <v>288</v>
      </c>
      <c r="D176" s="226" t="s">
        <v>185</v>
      </c>
      <c r="E176" s="227" t="s">
        <v>675</v>
      </c>
      <c r="F176" s="228" t="s">
        <v>676</v>
      </c>
      <c r="G176" s="229" t="s">
        <v>658</v>
      </c>
      <c r="H176" s="230">
        <v>10</v>
      </c>
      <c r="I176" s="231"/>
      <c r="J176" s="232">
        <f>ROUND(I176*H176,2)</f>
        <v>0</v>
      </c>
      <c r="K176" s="228" t="s">
        <v>1</v>
      </c>
      <c r="L176" s="43"/>
      <c r="M176" s="233" t="s">
        <v>1</v>
      </c>
      <c r="N176" s="234" t="s">
        <v>41</v>
      </c>
      <c r="O176" s="90"/>
      <c r="P176" s="235">
        <f>O176*H176</f>
        <v>0</v>
      </c>
      <c r="Q176" s="235">
        <v>0</v>
      </c>
      <c r="R176" s="235">
        <f>Q176*H176</f>
        <v>0</v>
      </c>
      <c r="S176" s="235">
        <v>0</v>
      </c>
      <c r="T176" s="236">
        <f>S176*H176</f>
        <v>0</v>
      </c>
      <c r="U176" s="37"/>
      <c r="V176" s="37"/>
      <c r="W176" s="37"/>
      <c r="X176" s="37"/>
      <c r="Y176" s="37"/>
      <c r="Z176" s="37"/>
      <c r="AA176" s="37"/>
      <c r="AB176" s="37"/>
      <c r="AC176" s="37"/>
      <c r="AD176" s="37"/>
      <c r="AE176" s="37"/>
      <c r="AR176" s="237" t="s">
        <v>189</v>
      </c>
      <c r="AT176" s="237" t="s">
        <v>185</v>
      </c>
      <c r="AU176" s="237" t="s">
        <v>86</v>
      </c>
      <c r="AY176" s="16" t="s">
        <v>183</v>
      </c>
      <c r="BE176" s="238">
        <f>IF(N176="základní",J176,0)</f>
        <v>0</v>
      </c>
      <c r="BF176" s="238">
        <f>IF(N176="snížená",J176,0)</f>
        <v>0</v>
      </c>
      <c r="BG176" s="238">
        <f>IF(N176="zákl. přenesená",J176,0)</f>
        <v>0</v>
      </c>
      <c r="BH176" s="238">
        <f>IF(N176="sníž. přenesená",J176,0)</f>
        <v>0</v>
      </c>
      <c r="BI176" s="238">
        <f>IF(N176="nulová",J176,0)</f>
        <v>0</v>
      </c>
      <c r="BJ176" s="16" t="s">
        <v>84</v>
      </c>
      <c r="BK176" s="238">
        <f>ROUND(I176*H176,2)</f>
        <v>0</v>
      </c>
      <c r="BL176" s="16" t="s">
        <v>189</v>
      </c>
      <c r="BM176" s="237" t="s">
        <v>677</v>
      </c>
    </row>
    <row r="177" spans="1:47" s="2" customFormat="1" ht="12">
      <c r="A177" s="37"/>
      <c r="B177" s="38"/>
      <c r="C177" s="39"/>
      <c r="D177" s="239" t="s">
        <v>191</v>
      </c>
      <c r="E177" s="39"/>
      <c r="F177" s="240" t="s">
        <v>676</v>
      </c>
      <c r="G177" s="39"/>
      <c r="H177" s="39"/>
      <c r="I177" s="241"/>
      <c r="J177" s="39"/>
      <c r="K177" s="39"/>
      <c r="L177" s="43"/>
      <c r="M177" s="242"/>
      <c r="N177" s="243"/>
      <c r="O177" s="90"/>
      <c r="P177" s="90"/>
      <c r="Q177" s="90"/>
      <c r="R177" s="90"/>
      <c r="S177" s="90"/>
      <c r="T177" s="91"/>
      <c r="U177" s="37"/>
      <c r="V177" s="37"/>
      <c r="W177" s="37"/>
      <c r="X177" s="37"/>
      <c r="Y177" s="37"/>
      <c r="Z177" s="37"/>
      <c r="AA177" s="37"/>
      <c r="AB177" s="37"/>
      <c r="AC177" s="37"/>
      <c r="AD177" s="37"/>
      <c r="AE177" s="37"/>
      <c r="AT177" s="16" t="s">
        <v>191</v>
      </c>
      <c r="AU177" s="16" t="s">
        <v>86</v>
      </c>
    </row>
    <row r="178" spans="1:47" s="2" customFormat="1" ht="12">
      <c r="A178" s="37"/>
      <c r="B178" s="38"/>
      <c r="C178" s="39"/>
      <c r="D178" s="239" t="s">
        <v>309</v>
      </c>
      <c r="E178" s="39"/>
      <c r="F178" s="246" t="s">
        <v>660</v>
      </c>
      <c r="G178" s="39"/>
      <c r="H178" s="39"/>
      <c r="I178" s="241"/>
      <c r="J178" s="39"/>
      <c r="K178" s="39"/>
      <c r="L178" s="43"/>
      <c r="M178" s="242"/>
      <c r="N178" s="243"/>
      <c r="O178" s="90"/>
      <c r="P178" s="90"/>
      <c r="Q178" s="90"/>
      <c r="R178" s="90"/>
      <c r="S178" s="90"/>
      <c r="T178" s="91"/>
      <c r="U178" s="37"/>
      <c r="V178" s="37"/>
      <c r="W178" s="37"/>
      <c r="X178" s="37"/>
      <c r="Y178" s="37"/>
      <c r="Z178" s="37"/>
      <c r="AA178" s="37"/>
      <c r="AB178" s="37"/>
      <c r="AC178" s="37"/>
      <c r="AD178" s="37"/>
      <c r="AE178" s="37"/>
      <c r="AT178" s="16" t="s">
        <v>309</v>
      </c>
      <c r="AU178" s="16" t="s">
        <v>86</v>
      </c>
    </row>
    <row r="179" spans="1:51" s="13" customFormat="1" ht="12">
      <c r="A179" s="13"/>
      <c r="B179" s="247"/>
      <c r="C179" s="248"/>
      <c r="D179" s="239" t="s">
        <v>197</v>
      </c>
      <c r="E179" s="249" t="s">
        <v>1</v>
      </c>
      <c r="F179" s="250" t="s">
        <v>265</v>
      </c>
      <c r="G179" s="248"/>
      <c r="H179" s="251">
        <v>10</v>
      </c>
      <c r="I179" s="252"/>
      <c r="J179" s="248"/>
      <c r="K179" s="248"/>
      <c r="L179" s="253"/>
      <c r="M179" s="254"/>
      <c r="N179" s="255"/>
      <c r="O179" s="255"/>
      <c r="P179" s="255"/>
      <c r="Q179" s="255"/>
      <c r="R179" s="255"/>
      <c r="S179" s="255"/>
      <c r="T179" s="256"/>
      <c r="U179" s="13"/>
      <c r="V179" s="13"/>
      <c r="W179" s="13"/>
      <c r="X179" s="13"/>
      <c r="Y179" s="13"/>
      <c r="Z179" s="13"/>
      <c r="AA179" s="13"/>
      <c r="AB179" s="13"/>
      <c r="AC179" s="13"/>
      <c r="AD179" s="13"/>
      <c r="AE179" s="13"/>
      <c r="AT179" s="257" t="s">
        <v>197</v>
      </c>
      <c r="AU179" s="257" t="s">
        <v>86</v>
      </c>
      <c r="AV179" s="13" t="s">
        <v>86</v>
      </c>
      <c r="AW179" s="13" t="s">
        <v>32</v>
      </c>
      <c r="AX179" s="13" t="s">
        <v>84</v>
      </c>
      <c r="AY179" s="257" t="s">
        <v>183</v>
      </c>
    </row>
    <row r="180" spans="1:65" s="2" customFormat="1" ht="16.5" customHeight="1">
      <c r="A180" s="37"/>
      <c r="B180" s="38"/>
      <c r="C180" s="226" t="s">
        <v>296</v>
      </c>
      <c r="D180" s="226" t="s">
        <v>185</v>
      </c>
      <c r="E180" s="227" t="s">
        <v>678</v>
      </c>
      <c r="F180" s="228" t="s">
        <v>679</v>
      </c>
      <c r="G180" s="229" t="s">
        <v>658</v>
      </c>
      <c r="H180" s="230">
        <v>9</v>
      </c>
      <c r="I180" s="231"/>
      <c r="J180" s="232">
        <f>ROUND(I180*H180,2)</f>
        <v>0</v>
      </c>
      <c r="K180" s="228" t="s">
        <v>1</v>
      </c>
      <c r="L180" s="43"/>
      <c r="M180" s="233" t="s">
        <v>1</v>
      </c>
      <c r="N180" s="234" t="s">
        <v>41</v>
      </c>
      <c r="O180" s="90"/>
      <c r="P180" s="235">
        <f>O180*H180</f>
        <v>0</v>
      </c>
      <c r="Q180" s="235">
        <v>0</v>
      </c>
      <c r="R180" s="235">
        <f>Q180*H180</f>
        <v>0</v>
      </c>
      <c r="S180" s="235">
        <v>0</v>
      </c>
      <c r="T180" s="236">
        <f>S180*H180</f>
        <v>0</v>
      </c>
      <c r="U180" s="37"/>
      <c r="V180" s="37"/>
      <c r="W180" s="37"/>
      <c r="X180" s="37"/>
      <c r="Y180" s="37"/>
      <c r="Z180" s="37"/>
      <c r="AA180" s="37"/>
      <c r="AB180" s="37"/>
      <c r="AC180" s="37"/>
      <c r="AD180" s="37"/>
      <c r="AE180" s="37"/>
      <c r="AR180" s="237" t="s">
        <v>189</v>
      </c>
      <c r="AT180" s="237" t="s">
        <v>185</v>
      </c>
      <c r="AU180" s="237" t="s">
        <v>86</v>
      </c>
      <c r="AY180" s="16" t="s">
        <v>183</v>
      </c>
      <c r="BE180" s="238">
        <f>IF(N180="základní",J180,0)</f>
        <v>0</v>
      </c>
      <c r="BF180" s="238">
        <f>IF(N180="snížená",J180,0)</f>
        <v>0</v>
      </c>
      <c r="BG180" s="238">
        <f>IF(N180="zákl. přenesená",J180,0)</f>
        <v>0</v>
      </c>
      <c r="BH180" s="238">
        <f>IF(N180="sníž. přenesená",J180,0)</f>
        <v>0</v>
      </c>
      <c r="BI180" s="238">
        <f>IF(N180="nulová",J180,0)</f>
        <v>0</v>
      </c>
      <c r="BJ180" s="16" t="s">
        <v>84</v>
      </c>
      <c r="BK180" s="238">
        <f>ROUND(I180*H180,2)</f>
        <v>0</v>
      </c>
      <c r="BL180" s="16" t="s">
        <v>189</v>
      </c>
      <c r="BM180" s="237" t="s">
        <v>680</v>
      </c>
    </row>
    <row r="181" spans="1:47" s="2" customFormat="1" ht="12">
      <c r="A181" s="37"/>
      <c r="B181" s="38"/>
      <c r="C181" s="39"/>
      <c r="D181" s="239" t="s">
        <v>191</v>
      </c>
      <c r="E181" s="39"/>
      <c r="F181" s="240" t="s">
        <v>679</v>
      </c>
      <c r="G181" s="39"/>
      <c r="H181" s="39"/>
      <c r="I181" s="241"/>
      <c r="J181" s="39"/>
      <c r="K181" s="39"/>
      <c r="L181" s="43"/>
      <c r="M181" s="242"/>
      <c r="N181" s="243"/>
      <c r="O181" s="90"/>
      <c r="P181" s="90"/>
      <c r="Q181" s="90"/>
      <c r="R181" s="90"/>
      <c r="S181" s="90"/>
      <c r="T181" s="91"/>
      <c r="U181" s="37"/>
      <c r="V181" s="37"/>
      <c r="W181" s="37"/>
      <c r="X181" s="37"/>
      <c r="Y181" s="37"/>
      <c r="Z181" s="37"/>
      <c r="AA181" s="37"/>
      <c r="AB181" s="37"/>
      <c r="AC181" s="37"/>
      <c r="AD181" s="37"/>
      <c r="AE181" s="37"/>
      <c r="AT181" s="16" t="s">
        <v>191</v>
      </c>
      <c r="AU181" s="16" t="s">
        <v>86</v>
      </c>
    </row>
    <row r="182" spans="1:47" s="2" customFormat="1" ht="12">
      <c r="A182" s="37"/>
      <c r="B182" s="38"/>
      <c r="C182" s="39"/>
      <c r="D182" s="239" t="s">
        <v>309</v>
      </c>
      <c r="E182" s="39"/>
      <c r="F182" s="246" t="s">
        <v>660</v>
      </c>
      <c r="G182" s="39"/>
      <c r="H182" s="39"/>
      <c r="I182" s="241"/>
      <c r="J182" s="39"/>
      <c r="K182" s="39"/>
      <c r="L182" s="43"/>
      <c r="M182" s="242"/>
      <c r="N182" s="243"/>
      <c r="O182" s="90"/>
      <c r="P182" s="90"/>
      <c r="Q182" s="90"/>
      <c r="R182" s="90"/>
      <c r="S182" s="90"/>
      <c r="T182" s="91"/>
      <c r="U182" s="37"/>
      <c r="V182" s="37"/>
      <c r="W182" s="37"/>
      <c r="X182" s="37"/>
      <c r="Y182" s="37"/>
      <c r="Z182" s="37"/>
      <c r="AA182" s="37"/>
      <c r="AB182" s="37"/>
      <c r="AC182" s="37"/>
      <c r="AD182" s="37"/>
      <c r="AE182" s="37"/>
      <c r="AT182" s="16" t="s">
        <v>309</v>
      </c>
      <c r="AU182" s="16" t="s">
        <v>86</v>
      </c>
    </row>
    <row r="183" spans="1:51" s="13" customFormat="1" ht="12">
      <c r="A183" s="13"/>
      <c r="B183" s="247"/>
      <c r="C183" s="248"/>
      <c r="D183" s="239" t="s">
        <v>197</v>
      </c>
      <c r="E183" s="249" t="s">
        <v>1</v>
      </c>
      <c r="F183" s="250" t="s">
        <v>258</v>
      </c>
      <c r="G183" s="248"/>
      <c r="H183" s="251">
        <v>9</v>
      </c>
      <c r="I183" s="252"/>
      <c r="J183" s="248"/>
      <c r="K183" s="248"/>
      <c r="L183" s="253"/>
      <c r="M183" s="254"/>
      <c r="N183" s="255"/>
      <c r="O183" s="255"/>
      <c r="P183" s="255"/>
      <c r="Q183" s="255"/>
      <c r="R183" s="255"/>
      <c r="S183" s="255"/>
      <c r="T183" s="256"/>
      <c r="U183" s="13"/>
      <c r="V183" s="13"/>
      <c r="W183" s="13"/>
      <c r="X183" s="13"/>
      <c r="Y183" s="13"/>
      <c r="Z183" s="13"/>
      <c r="AA183" s="13"/>
      <c r="AB183" s="13"/>
      <c r="AC183" s="13"/>
      <c r="AD183" s="13"/>
      <c r="AE183" s="13"/>
      <c r="AT183" s="257" t="s">
        <v>197</v>
      </c>
      <c r="AU183" s="257" t="s">
        <v>86</v>
      </c>
      <c r="AV183" s="13" t="s">
        <v>86</v>
      </c>
      <c r="AW183" s="13" t="s">
        <v>32</v>
      </c>
      <c r="AX183" s="13" t="s">
        <v>84</v>
      </c>
      <c r="AY183" s="257" t="s">
        <v>183</v>
      </c>
    </row>
    <row r="184" spans="1:65" s="2" customFormat="1" ht="24.15" customHeight="1">
      <c r="A184" s="37"/>
      <c r="B184" s="38"/>
      <c r="C184" s="226" t="s">
        <v>8</v>
      </c>
      <c r="D184" s="226" t="s">
        <v>185</v>
      </c>
      <c r="E184" s="227" t="s">
        <v>681</v>
      </c>
      <c r="F184" s="228" t="s">
        <v>682</v>
      </c>
      <c r="G184" s="229" t="s">
        <v>658</v>
      </c>
      <c r="H184" s="230">
        <v>95</v>
      </c>
      <c r="I184" s="231"/>
      <c r="J184" s="232">
        <f>ROUND(I184*H184,2)</f>
        <v>0</v>
      </c>
      <c r="K184" s="228" t="s">
        <v>1</v>
      </c>
      <c r="L184" s="43"/>
      <c r="M184" s="233" t="s">
        <v>1</v>
      </c>
      <c r="N184" s="234" t="s">
        <v>41</v>
      </c>
      <c r="O184" s="90"/>
      <c r="P184" s="235">
        <f>O184*H184</f>
        <v>0</v>
      </c>
      <c r="Q184" s="235">
        <v>0</v>
      </c>
      <c r="R184" s="235">
        <f>Q184*H184</f>
        <v>0</v>
      </c>
      <c r="S184" s="235">
        <v>0</v>
      </c>
      <c r="T184" s="236">
        <f>S184*H184</f>
        <v>0</v>
      </c>
      <c r="U184" s="37"/>
      <c r="V184" s="37"/>
      <c r="W184" s="37"/>
      <c r="X184" s="37"/>
      <c r="Y184" s="37"/>
      <c r="Z184" s="37"/>
      <c r="AA184" s="37"/>
      <c r="AB184" s="37"/>
      <c r="AC184" s="37"/>
      <c r="AD184" s="37"/>
      <c r="AE184" s="37"/>
      <c r="AR184" s="237" t="s">
        <v>189</v>
      </c>
      <c r="AT184" s="237" t="s">
        <v>185</v>
      </c>
      <c r="AU184" s="237" t="s">
        <v>86</v>
      </c>
      <c r="AY184" s="16" t="s">
        <v>183</v>
      </c>
      <c r="BE184" s="238">
        <f>IF(N184="základní",J184,0)</f>
        <v>0</v>
      </c>
      <c r="BF184" s="238">
        <f>IF(N184="snížená",J184,0)</f>
        <v>0</v>
      </c>
      <c r="BG184" s="238">
        <f>IF(N184="zákl. přenesená",J184,0)</f>
        <v>0</v>
      </c>
      <c r="BH184" s="238">
        <f>IF(N184="sníž. přenesená",J184,0)</f>
        <v>0</v>
      </c>
      <c r="BI184" s="238">
        <f>IF(N184="nulová",J184,0)</f>
        <v>0</v>
      </c>
      <c r="BJ184" s="16" t="s">
        <v>84</v>
      </c>
      <c r="BK184" s="238">
        <f>ROUND(I184*H184,2)</f>
        <v>0</v>
      </c>
      <c r="BL184" s="16" t="s">
        <v>189</v>
      </c>
      <c r="BM184" s="237" t="s">
        <v>683</v>
      </c>
    </row>
    <row r="185" spans="1:47" s="2" customFormat="1" ht="12">
      <c r="A185" s="37"/>
      <c r="B185" s="38"/>
      <c r="C185" s="39"/>
      <c r="D185" s="239" t="s">
        <v>191</v>
      </c>
      <c r="E185" s="39"/>
      <c r="F185" s="240" t="s">
        <v>684</v>
      </c>
      <c r="G185" s="39"/>
      <c r="H185" s="39"/>
      <c r="I185" s="241"/>
      <c r="J185" s="39"/>
      <c r="K185" s="39"/>
      <c r="L185" s="43"/>
      <c r="M185" s="242"/>
      <c r="N185" s="243"/>
      <c r="O185" s="90"/>
      <c r="P185" s="90"/>
      <c r="Q185" s="90"/>
      <c r="R185" s="90"/>
      <c r="S185" s="90"/>
      <c r="T185" s="91"/>
      <c r="U185" s="37"/>
      <c r="V185" s="37"/>
      <c r="W185" s="37"/>
      <c r="X185" s="37"/>
      <c r="Y185" s="37"/>
      <c r="Z185" s="37"/>
      <c r="AA185" s="37"/>
      <c r="AB185" s="37"/>
      <c r="AC185" s="37"/>
      <c r="AD185" s="37"/>
      <c r="AE185" s="37"/>
      <c r="AT185" s="16" t="s">
        <v>191</v>
      </c>
      <c r="AU185" s="16" t="s">
        <v>86</v>
      </c>
    </row>
    <row r="186" spans="1:47" s="2" customFormat="1" ht="12">
      <c r="A186" s="37"/>
      <c r="B186" s="38"/>
      <c r="C186" s="39"/>
      <c r="D186" s="239" t="s">
        <v>309</v>
      </c>
      <c r="E186" s="39"/>
      <c r="F186" s="246" t="s">
        <v>660</v>
      </c>
      <c r="G186" s="39"/>
      <c r="H186" s="39"/>
      <c r="I186" s="241"/>
      <c r="J186" s="39"/>
      <c r="K186" s="39"/>
      <c r="L186" s="43"/>
      <c r="M186" s="242"/>
      <c r="N186" s="243"/>
      <c r="O186" s="90"/>
      <c r="P186" s="90"/>
      <c r="Q186" s="90"/>
      <c r="R186" s="90"/>
      <c r="S186" s="90"/>
      <c r="T186" s="91"/>
      <c r="U186" s="37"/>
      <c r="V186" s="37"/>
      <c r="W186" s="37"/>
      <c r="X186" s="37"/>
      <c r="Y186" s="37"/>
      <c r="Z186" s="37"/>
      <c r="AA186" s="37"/>
      <c r="AB186" s="37"/>
      <c r="AC186" s="37"/>
      <c r="AD186" s="37"/>
      <c r="AE186" s="37"/>
      <c r="AT186" s="16" t="s">
        <v>309</v>
      </c>
      <c r="AU186" s="16" t="s">
        <v>86</v>
      </c>
    </row>
    <row r="187" spans="1:51" s="13" customFormat="1" ht="12">
      <c r="A187" s="13"/>
      <c r="B187" s="247"/>
      <c r="C187" s="248"/>
      <c r="D187" s="239" t="s">
        <v>197</v>
      </c>
      <c r="E187" s="249" t="s">
        <v>1</v>
      </c>
      <c r="F187" s="250" t="s">
        <v>685</v>
      </c>
      <c r="G187" s="248"/>
      <c r="H187" s="251">
        <v>95</v>
      </c>
      <c r="I187" s="252"/>
      <c r="J187" s="248"/>
      <c r="K187" s="248"/>
      <c r="L187" s="253"/>
      <c r="M187" s="254"/>
      <c r="N187" s="255"/>
      <c r="O187" s="255"/>
      <c r="P187" s="255"/>
      <c r="Q187" s="255"/>
      <c r="R187" s="255"/>
      <c r="S187" s="255"/>
      <c r="T187" s="256"/>
      <c r="U187" s="13"/>
      <c r="V187" s="13"/>
      <c r="W187" s="13"/>
      <c r="X187" s="13"/>
      <c r="Y187" s="13"/>
      <c r="Z187" s="13"/>
      <c r="AA187" s="13"/>
      <c r="AB187" s="13"/>
      <c r="AC187" s="13"/>
      <c r="AD187" s="13"/>
      <c r="AE187" s="13"/>
      <c r="AT187" s="257" t="s">
        <v>197</v>
      </c>
      <c r="AU187" s="257" t="s">
        <v>86</v>
      </c>
      <c r="AV187" s="13" t="s">
        <v>86</v>
      </c>
      <c r="AW187" s="13" t="s">
        <v>32</v>
      </c>
      <c r="AX187" s="13" t="s">
        <v>84</v>
      </c>
      <c r="AY187" s="257" t="s">
        <v>183</v>
      </c>
    </row>
    <row r="188" spans="1:65" s="2" customFormat="1" ht="21.75" customHeight="1">
      <c r="A188" s="37"/>
      <c r="B188" s="38"/>
      <c r="C188" s="226" t="s">
        <v>312</v>
      </c>
      <c r="D188" s="226" t="s">
        <v>185</v>
      </c>
      <c r="E188" s="227" t="s">
        <v>686</v>
      </c>
      <c r="F188" s="228" t="s">
        <v>687</v>
      </c>
      <c r="G188" s="229" t="s">
        <v>658</v>
      </c>
      <c r="H188" s="230">
        <v>95</v>
      </c>
      <c r="I188" s="231"/>
      <c r="J188" s="232">
        <f>ROUND(I188*H188,2)</f>
        <v>0</v>
      </c>
      <c r="K188" s="228" t="s">
        <v>1</v>
      </c>
      <c r="L188" s="43"/>
      <c r="M188" s="233" t="s">
        <v>1</v>
      </c>
      <c r="N188" s="234" t="s">
        <v>41</v>
      </c>
      <c r="O188" s="90"/>
      <c r="P188" s="235">
        <f>O188*H188</f>
        <v>0</v>
      </c>
      <c r="Q188" s="235">
        <v>0</v>
      </c>
      <c r="R188" s="235">
        <f>Q188*H188</f>
        <v>0</v>
      </c>
      <c r="S188" s="235">
        <v>0</v>
      </c>
      <c r="T188" s="236">
        <f>S188*H188</f>
        <v>0</v>
      </c>
      <c r="U188" s="37"/>
      <c r="V188" s="37"/>
      <c r="W188" s="37"/>
      <c r="X188" s="37"/>
      <c r="Y188" s="37"/>
      <c r="Z188" s="37"/>
      <c r="AA188" s="37"/>
      <c r="AB188" s="37"/>
      <c r="AC188" s="37"/>
      <c r="AD188" s="37"/>
      <c r="AE188" s="37"/>
      <c r="AR188" s="237" t="s">
        <v>189</v>
      </c>
      <c r="AT188" s="237" t="s">
        <v>185</v>
      </c>
      <c r="AU188" s="237" t="s">
        <v>86</v>
      </c>
      <c r="AY188" s="16" t="s">
        <v>183</v>
      </c>
      <c r="BE188" s="238">
        <f>IF(N188="základní",J188,0)</f>
        <v>0</v>
      </c>
      <c r="BF188" s="238">
        <f>IF(N188="snížená",J188,0)</f>
        <v>0</v>
      </c>
      <c r="BG188" s="238">
        <f>IF(N188="zákl. přenesená",J188,0)</f>
        <v>0</v>
      </c>
      <c r="BH188" s="238">
        <f>IF(N188="sníž. přenesená",J188,0)</f>
        <v>0</v>
      </c>
      <c r="BI188" s="238">
        <f>IF(N188="nulová",J188,0)</f>
        <v>0</v>
      </c>
      <c r="BJ188" s="16" t="s">
        <v>84</v>
      </c>
      <c r="BK188" s="238">
        <f>ROUND(I188*H188,2)</f>
        <v>0</v>
      </c>
      <c r="BL188" s="16" t="s">
        <v>189</v>
      </c>
      <c r="BM188" s="237" t="s">
        <v>688</v>
      </c>
    </row>
    <row r="189" spans="1:47" s="2" customFormat="1" ht="12">
      <c r="A189" s="37"/>
      <c r="B189" s="38"/>
      <c r="C189" s="39"/>
      <c r="D189" s="239" t="s">
        <v>191</v>
      </c>
      <c r="E189" s="39"/>
      <c r="F189" s="240" t="s">
        <v>687</v>
      </c>
      <c r="G189" s="39"/>
      <c r="H189" s="39"/>
      <c r="I189" s="241"/>
      <c r="J189" s="39"/>
      <c r="K189" s="39"/>
      <c r="L189" s="43"/>
      <c r="M189" s="242"/>
      <c r="N189" s="243"/>
      <c r="O189" s="90"/>
      <c r="P189" s="90"/>
      <c r="Q189" s="90"/>
      <c r="R189" s="90"/>
      <c r="S189" s="90"/>
      <c r="T189" s="91"/>
      <c r="U189" s="37"/>
      <c r="V189" s="37"/>
      <c r="W189" s="37"/>
      <c r="X189" s="37"/>
      <c r="Y189" s="37"/>
      <c r="Z189" s="37"/>
      <c r="AA189" s="37"/>
      <c r="AB189" s="37"/>
      <c r="AC189" s="37"/>
      <c r="AD189" s="37"/>
      <c r="AE189" s="37"/>
      <c r="AT189" s="16" t="s">
        <v>191</v>
      </c>
      <c r="AU189" s="16" t="s">
        <v>86</v>
      </c>
    </row>
    <row r="190" spans="1:47" s="2" customFormat="1" ht="12">
      <c r="A190" s="37"/>
      <c r="B190" s="38"/>
      <c r="C190" s="39"/>
      <c r="D190" s="239" t="s">
        <v>309</v>
      </c>
      <c r="E190" s="39"/>
      <c r="F190" s="246" t="s">
        <v>660</v>
      </c>
      <c r="G190" s="39"/>
      <c r="H190" s="39"/>
      <c r="I190" s="241"/>
      <c r="J190" s="39"/>
      <c r="K190" s="39"/>
      <c r="L190" s="43"/>
      <c r="M190" s="242"/>
      <c r="N190" s="243"/>
      <c r="O190" s="90"/>
      <c r="P190" s="90"/>
      <c r="Q190" s="90"/>
      <c r="R190" s="90"/>
      <c r="S190" s="90"/>
      <c r="T190" s="91"/>
      <c r="U190" s="37"/>
      <c r="V190" s="37"/>
      <c r="W190" s="37"/>
      <c r="X190" s="37"/>
      <c r="Y190" s="37"/>
      <c r="Z190" s="37"/>
      <c r="AA190" s="37"/>
      <c r="AB190" s="37"/>
      <c r="AC190" s="37"/>
      <c r="AD190" s="37"/>
      <c r="AE190" s="37"/>
      <c r="AT190" s="16" t="s">
        <v>309</v>
      </c>
      <c r="AU190" s="16" t="s">
        <v>86</v>
      </c>
    </row>
    <row r="191" spans="1:51" s="13" customFormat="1" ht="12">
      <c r="A191" s="13"/>
      <c r="B191" s="247"/>
      <c r="C191" s="248"/>
      <c r="D191" s="239" t="s">
        <v>197</v>
      </c>
      <c r="E191" s="249" t="s">
        <v>1</v>
      </c>
      <c r="F191" s="250" t="s">
        <v>685</v>
      </c>
      <c r="G191" s="248"/>
      <c r="H191" s="251">
        <v>95</v>
      </c>
      <c r="I191" s="252"/>
      <c r="J191" s="248"/>
      <c r="K191" s="248"/>
      <c r="L191" s="253"/>
      <c r="M191" s="254"/>
      <c r="N191" s="255"/>
      <c r="O191" s="255"/>
      <c r="P191" s="255"/>
      <c r="Q191" s="255"/>
      <c r="R191" s="255"/>
      <c r="S191" s="255"/>
      <c r="T191" s="256"/>
      <c r="U191" s="13"/>
      <c r="V191" s="13"/>
      <c r="W191" s="13"/>
      <c r="X191" s="13"/>
      <c r="Y191" s="13"/>
      <c r="Z191" s="13"/>
      <c r="AA191" s="13"/>
      <c r="AB191" s="13"/>
      <c r="AC191" s="13"/>
      <c r="AD191" s="13"/>
      <c r="AE191" s="13"/>
      <c r="AT191" s="257" t="s">
        <v>197</v>
      </c>
      <c r="AU191" s="257" t="s">
        <v>86</v>
      </c>
      <c r="AV191" s="13" t="s">
        <v>86</v>
      </c>
      <c r="AW191" s="13" t="s">
        <v>32</v>
      </c>
      <c r="AX191" s="13" t="s">
        <v>84</v>
      </c>
      <c r="AY191" s="257" t="s">
        <v>183</v>
      </c>
    </row>
    <row r="192" spans="1:65" s="2" customFormat="1" ht="24.15" customHeight="1">
      <c r="A192" s="37"/>
      <c r="B192" s="38"/>
      <c r="C192" s="226" t="s">
        <v>320</v>
      </c>
      <c r="D192" s="226" t="s">
        <v>185</v>
      </c>
      <c r="E192" s="227" t="s">
        <v>689</v>
      </c>
      <c r="F192" s="228" t="s">
        <v>690</v>
      </c>
      <c r="G192" s="229" t="s">
        <v>658</v>
      </c>
      <c r="H192" s="230">
        <v>95</v>
      </c>
      <c r="I192" s="231"/>
      <c r="J192" s="232">
        <f>ROUND(I192*H192,2)</f>
        <v>0</v>
      </c>
      <c r="K192" s="228" t="s">
        <v>1</v>
      </c>
      <c r="L192" s="43"/>
      <c r="M192" s="233" t="s">
        <v>1</v>
      </c>
      <c r="N192" s="234" t="s">
        <v>41</v>
      </c>
      <c r="O192" s="90"/>
      <c r="P192" s="235">
        <f>O192*H192</f>
        <v>0</v>
      </c>
      <c r="Q192" s="235">
        <v>0</v>
      </c>
      <c r="R192" s="235">
        <f>Q192*H192</f>
        <v>0</v>
      </c>
      <c r="S192" s="235">
        <v>0</v>
      </c>
      <c r="T192" s="236">
        <f>S192*H192</f>
        <v>0</v>
      </c>
      <c r="U192" s="37"/>
      <c r="V192" s="37"/>
      <c r="W192" s="37"/>
      <c r="X192" s="37"/>
      <c r="Y192" s="37"/>
      <c r="Z192" s="37"/>
      <c r="AA192" s="37"/>
      <c r="AB192" s="37"/>
      <c r="AC192" s="37"/>
      <c r="AD192" s="37"/>
      <c r="AE192" s="37"/>
      <c r="AR192" s="237" t="s">
        <v>189</v>
      </c>
      <c r="AT192" s="237" t="s">
        <v>185</v>
      </c>
      <c r="AU192" s="237" t="s">
        <v>86</v>
      </c>
      <c r="AY192" s="16" t="s">
        <v>183</v>
      </c>
      <c r="BE192" s="238">
        <f>IF(N192="základní",J192,0)</f>
        <v>0</v>
      </c>
      <c r="BF192" s="238">
        <f>IF(N192="snížená",J192,0)</f>
        <v>0</v>
      </c>
      <c r="BG192" s="238">
        <f>IF(N192="zákl. přenesená",J192,0)</f>
        <v>0</v>
      </c>
      <c r="BH192" s="238">
        <f>IF(N192="sníž. přenesená",J192,0)</f>
        <v>0</v>
      </c>
      <c r="BI192" s="238">
        <f>IF(N192="nulová",J192,0)</f>
        <v>0</v>
      </c>
      <c r="BJ192" s="16" t="s">
        <v>84</v>
      </c>
      <c r="BK192" s="238">
        <f>ROUND(I192*H192,2)</f>
        <v>0</v>
      </c>
      <c r="BL192" s="16" t="s">
        <v>189</v>
      </c>
      <c r="BM192" s="237" t="s">
        <v>691</v>
      </c>
    </row>
    <row r="193" spans="1:47" s="2" customFormat="1" ht="12">
      <c r="A193" s="37"/>
      <c r="B193" s="38"/>
      <c r="C193" s="39"/>
      <c r="D193" s="239" t="s">
        <v>191</v>
      </c>
      <c r="E193" s="39"/>
      <c r="F193" s="240" t="s">
        <v>692</v>
      </c>
      <c r="G193" s="39"/>
      <c r="H193" s="39"/>
      <c r="I193" s="241"/>
      <c r="J193" s="39"/>
      <c r="K193" s="39"/>
      <c r="L193" s="43"/>
      <c r="M193" s="242"/>
      <c r="N193" s="243"/>
      <c r="O193" s="90"/>
      <c r="P193" s="90"/>
      <c r="Q193" s="90"/>
      <c r="R193" s="90"/>
      <c r="S193" s="90"/>
      <c r="T193" s="91"/>
      <c r="U193" s="37"/>
      <c r="V193" s="37"/>
      <c r="W193" s="37"/>
      <c r="X193" s="37"/>
      <c r="Y193" s="37"/>
      <c r="Z193" s="37"/>
      <c r="AA193" s="37"/>
      <c r="AB193" s="37"/>
      <c r="AC193" s="37"/>
      <c r="AD193" s="37"/>
      <c r="AE193" s="37"/>
      <c r="AT193" s="16" t="s">
        <v>191</v>
      </c>
      <c r="AU193" s="16" t="s">
        <v>86</v>
      </c>
    </row>
    <row r="194" spans="1:47" s="2" customFormat="1" ht="12">
      <c r="A194" s="37"/>
      <c r="B194" s="38"/>
      <c r="C194" s="39"/>
      <c r="D194" s="239" t="s">
        <v>309</v>
      </c>
      <c r="E194" s="39"/>
      <c r="F194" s="246" t="s">
        <v>693</v>
      </c>
      <c r="G194" s="39"/>
      <c r="H194" s="39"/>
      <c r="I194" s="241"/>
      <c r="J194" s="39"/>
      <c r="K194" s="39"/>
      <c r="L194" s="43"/>
      <c r="M194" s="242"/>
      <c r="N194" s="243"/>
      <c r="O194" s="90"/>
      <c r="P194" s="90"/>
      <c r="Q194" s="90"/>
      <c r="R194" s="90"/>
      <c r="S194" s="90"/>
      <c r="T194" s="91"/>
      <c r="U194" s="37"/>
      <c r="V194" s="37"/>
      <c r="W194" s="37"/>
      <c r="X194" s="37"/>
      <c r="Y194" s="37"/>
      <c r="Z194" s="37"/>
      <c r="AA194" s="37"/>
      <c r="AB194" s="37"/>
      <c r="AC194" s="37"/>
      <c r="AD194" s="37"/>
      <c r="AE194" s="37"/>
      <c r="AT194" s="16" t="s">
        <v>309</v>
      </c>
      <c r="AU194" s="16" t="s">
        <v>86</v>
      </c>
    </row>
    <row r="195" spans="1:51" s="13" customFormat="1" ht="12">
      <c r="A195" s="13"/>
      <c r="B195" s="247"/>
      <c r="C195" s="248"/>
      <c r="D195" s="239" t="s">
        <v>197</v>
      </c>
      <c r="E195" s="249" t="s">
        <v>1</v>
      </c>
      <c r="F195" s="250" t="s">
        <v>685</v>
      </c>
      <c r="G195" s="248"/>
      <c r="H195" s="251">
        <v>95</v>
      </c>
      <c r="I195" s="252"/>
      <c r="J195" s="248"/>
      <c r="K195" s="248"/>
      <c r="L195" s="253"/>
      <c r="M195" s="254"/>
      <c r="N195" s="255"/>
      <c r="O195" s="255"/>
      <c r="P195" s="255"/>
      <c r="Q195" s="255"/>
      <c r="R195" s="255"/>
      <c r="S195" s="255"/>
      <c r="T195" s="256"/>
      <c r="U195" s="13"/>
      <c r="V195" s="13"/>
      <c r="W195" s="13"/>
      <c r="X195" s="13"/>
      <c r="Y195" s="13"/>
      <c r="Z195" s="13"/>
      <c r="AA195" s="13"/>
      <c r="AB195" s="13"/>
      <c r="AC195" s="13"/>
      <c r="AD195" s="13"/>
      <c r="AE195" s="13"/>
      <c r="AT195" s="257" t="s">
        <v>197</v>
      </c>
      <c r="AU195" s="257" t="s">
        <v>86</v>
      </c>
      <c r="AV195" s="13" t="s">
        <v>86</v>
      </c>
      <c r="AW195" s="13" t="s">
        <v>32</v>
      </c>
      <c r="AX195" s="13" t="s">
        <v>84</v>
      </c>
      <c r="AY195" s="257" t="s">
        <v>183</v>
      </c>
    </row>
    <row r="196" spans="1:65" s="2" customFormat="1" ht="21.75" customHeight="1">
      <c r="A196" s="37"/>
      <c r="B196" s="38"/>
      <c r="C196" s="226" t="s">
        <v>328</v>
      </c>
      <c r="D196" s="226" t="s">
        <v>185</v>
      </c>
      <c r="E196" s="227" t="s">
        <v>694</v>
      </c>
      <c r="F196" s="228" t="s">
        <v>695</v>
      </c>
      <c r="G196" s="229" t="s">
        <v>658</v>
      </c>
      <c r="H196" s="230">
        <v>95</v>
      </c>
      <c r="I196" s="231"/>
      <c r="J196" s="232">
        <f>ROUND(I196*H196,2)</f>
        <v>0</v>
      </c>
      <c r="K196" s="228" t="s">
        <v>1</v>
      </c>
      <c r="L196" s="43"/>
      <c r="M196" s="233" t="s">
        <v>1</v>
      </c>
      <c r="N196" s="234" t="s">
        <v>41</v>
      </c>
      <c r="O196" s="90"/>
      <c r="P196" s="235">
        <f>O196*H196</f>
        <v>0</v>
      </c>
      <c r="Q196" s="235">
        <v>0</v>
      </c>
      <c r="R196" s="235">
        <f>Q196*H196</f>
        <v>0</v>
      </c>
      <c r="S196" s="235">
        <v>0</v>
      </c>
      <c r="T196" s="236">
        <f>S196*H196</f>
        <v>0</v>
      </c>
      <c r="U196" s="37"/>
      <c r="V196" s="37"/>
      <c r="W196" s="37"/>
      <c r="X196" s="37"/>
      <c r="Y196" s="37"/>
      <c r="Z196" s="37"/>
      <c r="AA196" s="37"/>
      <c r="AB196" s="37"/>
      <c r="AC196" s="37"/>
      <c r="AD196" s="37"/>
      <c r="AE196" s="37"/>
      <c r="AR196" s="237" t="s">
        <v>189</v>
      </c>
      <c r="AT196" s="237" t="s">
        <v>185</v>
      </c>
      <c r="AU196" s="237" t="s">
        <v>86</v>
      </c>
      <c r="AY196" s="16" t="s">
        <v>183</v>
      </c>
      <c r="BE196" s="238">
        <f>IF(N196="základní",J196,0)</f>
        <v>0</v>
      </c>
      <c r="BF196" s="238">
        <f>IF(N196="snížená",J196,0)</f>
        <v>0</v>
      </c>
      <c r="BG196" s="238">
        <f>IF(N196="zákl. přenesená",J196,0)</f>
        <v>0</v>
      </c>
      <c r="BH196" s="238">
        <f>IF(N196="sníž. přenesená",J196,0)</f>
        <v>0</v>
      </c>
      <c r="BI196" s="238">
        <f>IF(N196="nulová",J196,0)</f>
        <v>0</v>
      </c>
      <c r="BJ196" s="16" t="s">
        <v>84</v>
      </c>
      <c r="BK196" s="238">
        <f>ROUND(I196*H196,2)</f>
        <v>0</v>
      </c>
      <c r="BL196" s="16" t="s">
        <v>189</v>
      </c>
      <c r="BM196" s="237" t="s">
        <v>696</v>
      </c>
    </row>
    <row r="197" spans="1:47" s="2" customFormat="1" ht="12">
      <c r="A197" s="37"/>
      <c r="B197" s="38"/>
      <c r="C197" s="39"/>
      <c r="D197" s="239" t="s">
        <v>191</v>
      </c>
      <c r="E197" s="39"/>
      <c r="F197" s="240" t="s">
        <v>697</v>
      </c>
      <c r="G197" s="39"/>
      <c r="H197" s="39"/>
      <c r="I197" s="241"/>
      <c r="J197" s="39"/>
      <c r="K197" s="39"/>
      <c r="L197" s="43"/>
      <c r="M197" s="242"/>
      <c r="N197" s="243"/>
      <c r="O197" s="90"/>
      <c r="P197" s="90"/>
      <c r="Q197" s="90"/>
      <c r="R197" s="90"/>
      <c r="S197" s="90"/>
      <c r="T197" s="91"/>
      <c r="U197" s="37"/>
      <c r="V197" s="37"/>
      <c r="W197" s="37"/>
      <c r="X197" s="37"/>
      <c r="Y197" s="37"/>
      <c r="Z197" s="37"/>
      <c r="AA197" s="37"/>
      <c r="AB197" s="37"/>
      <c r="AC197" s="37"/>
      <c r="AD197" s="37"/>
      <c r="AE197" s="37"/>
      <c r="AT197" s="16" t="s">
        <v>191</v>
      </c>
      <c r="AU197" s="16" t="s">
        <v>86</v>
      </c>
    </row>
    <row r="198" spans="1:51" s="13" customFormat="1" ht="12">
      <c r="A198" s="13"/>
      <c r="B198" s="247"/>
      <c r="C198" s="248"/>
      <c r="D198" s="239" t="s">
        <v>197</v>
      </c>
      <c r="E198" s="249" t="s">
        <v>1</v>
      </c>
      <c r="F198" s="250" t="s">
        <v>685</v>
      </c>
      <c r="G198" s="248"/>
      <c r="H198" s="251">
        <v>95</v>
      </c>
      <c r="I198" s="252"/>
      <c r="J198" s="248"/>
      <c r="K198" s="248"/>
      <c r="L198" s="253"/>
      <c r="M198" s="254"/>
      <c r="N198" s="255"/>
      <c r="O198" s="255"/>
      <c r="P198" s="255"/>
      <c r="Q198" s="255"/>
      <c r="R198" s="255"/>
      <c r="S198" s="255"/>
      <c r="T198" s="256"/>
      <c r="U198" s="13"/>
      <c r="V198" s="13"/>
      <c r="W198" s="13"/>
      <c r="X198" s="13"/>
      <c r="Y198" s="13"/>
      <c r="Z198" s="13"/>
      <c r="AA198" s="13"/>
      <c r="AB198" s="13"/>
      <c r="AC198" s="13"/>
      <c r="AD198" s="13"/>
      <c r="AE198" s="13"/>
      <c r="AT198" s="257" t="s">
        <v>197</v>
      </c>
      <c r="AU198" s="257" t="s">
        <v>86</v>
      </c>
      <c r="AV198" s="13" t="s">
        <v>86</v>
      </c>
      <c r="AW198" s="13" t="s">
        <v>32</v>
      </c>
      <c r="AX198" s="13" t="s">
        <v>84</v>
      </c>
      <c r="AY198" s="257" t="s">
        <v>183</v>
      </c>
    </row>
    <row r="199" spans="1:65" s="2" customFormat="1" ht="21.75" customHeight="1">
      <c r="A199" s="37"/>
      <c r="B199" s="38"/>
      <c r="C199" s="226" t="s">
        <v>335</v>
      </c>
      <c r="D199" s="226" t="s">
        <v>185</v>
      </c>
      <c r="E199" s="227" t="s">
        <v>698</v>
      </c>
      <c r="F199" s="228" t="s">
        <v>699</v>
      </c>
      <c r="G199" s="229" t="s">
        <v>658</v>
      </c>
      <c r="H199" s="230">
        <v>140</v>
      </c>
      <c r="I199" s="231"/>
      <c r="J199" s="232">
        <f>ROUND(I199*H199,2)</f>
        <v>0</v>
      </c>
      <c r="K199" s="228" t="s">
        <v>1</v>
      </c>
      <c r="L199" s="43"/>
      <c r="M199" s="233" t="s">
        <v>1</v>
      </c>
      <c r="N199" s="234" t="s">
        <v>41</v>
      </c>
      <c r="O199" s="90"/>
      <c r="P199" s="235">
        <f>O199*H199</f>
        <v>0</v>
      </c>
      <c r="Q199" s="235">
        <v>0</v>
      </c>
      <c r="R199" s="235">
        <f>Q199*H199</f>
        <v>0</v>
      </c>
      <c r="S199" s="235">
        <v>0</v>
      </c>
      <c r="T199" s="236">
        <f>S199*H199</f>
        <v>0</v>
      </c>
      <c r="U199" s="37"/>
      <c r="V199" s="37"/>
      <c r="W199" s="37"/>
      <c r="X199" s="37"/>
      <c r="Y199" s="37"/>
      <c r="Z199" s="37"/>
      <c r="AA199" s="37"/>
      <c r="AB199" s="37"/>
      <c r="AC199" s="37"/>
      <c r="AD199" s="37"/>
      <c r="AE199" s="37"/>
      <c r="AR199" s="237" t="s">
        <v>189</v>
      </c>
      <c r="AT199" s="237" t="s">
        <v>185</v>
      </c>
      <c r="AU199" s="237" t="s">
        <v>86</v>
      </c>
      <c r="AY199" s="16" t="s">
        <v>183</v>
      </c>
      <c r="BE199" s="238">
        <f>IF(N199="základní",J199,0)</f>
        <v>0</v>
      </c>
      <c r="BF199" s="238">
        <f>IF(N199="snížená",J199,0)</f>
        <v>0</v>
      </c>
      <c r="BG199" s="238">
        <f>IF(N199="zákl. přenesená",J199,0)</f>
        <v>0</v>
      </c>
      <c r="BH199" s="238">
        <f>IF(N199="sníž. přenesená",J199,0)</f>
        <v>0</v>
      </c>
      <c r="BI199" s="238">
        <f>IF(N199="nulová",J199,0)</f>
        <v>0</v>
      </c>
      <c r="BJ199" s="16" t="s">
        <v>84</v>
      </c>
      <c r="BK199" s="238">
        <f>ROUND(I199*H199,2)</f>
        <v>0</v>
      </c>
      <c r="BL199" s="16" t="s">
        <v>189</v>
      </c>
      <c r="BM199" s="237" t="s">
        <v>700</v>
      </c>
    </row>
    <row r="200" spans="1:47" s="2" customFormat="1" ht="12">
      <c r="A200" s="37"/>
      <c r="B200" s="38"/>
      <c r="C200" s="39"/>
      <c r="D200" s="239" t="s">
        <v>191</v>
      </c>
      <c r="E200" s="39"/>
      <c r="F200" s="240" t="s">
        <v>699</v>
      </c>
      <c r="G200" s="39"/>
      <c r="H200" s="39"/>
      <c r="I200" s="241"/>
      <c r="J200" s="39"/>
      <c r="K200" s="39"/>
      <c r="L200" s="43"/>
      <c r="M200" s="242"/>
      <c r="N200" s="243"/>
      <c r="O200" s="90"/>
      <c r="P200" s="90"/>
      <c r="Q200" s="90"/>
      <c r="R200" s="90"/>
      <c r="S200" s="90"/>
      <c r="T200" s="91"/>
      <c r="U200" s="37"/>
      <c r="V200" s="37"/>
      <c r="W200" s="37"/>
      <c r="X200" s="37"/>
      <c r="Y200" s="37"/>
      <c r="Z200" s="37"/>
      <c r="AA200" s="37"/>
      <c r="AB200" s="37"/>
      <c r="AC200" s="37"/>
      <c r="AD200" s="37"/>
      <c r="AE200" s="37"/>
      <c r="AT200" s="16" t="s">
        <v>191</v>
      </c>
      <c r="AU200" s="16" t="s">
        <v>86</v>
      </c>
    </row>
    <row r="201" spans="1:47" s="2" customFormat="1" ht="12">
      <c r="A201" s="37"/>
      <c r="B201" s="38"/>
      <c r="C201" s="39"/>
      <c r="D201" s="239" t="s">
        <v>309</v>
      </c>
      <c r="E201" s="39"/>
      <c r="F201" s="246" t="s">
        <v>693</v>
      </c>
      <c r="G201" s="39"/>
      <c r="H201" s="39"/>
      <c r="I201" s="241"/>
      <c r="J201" s="39"/>
      <c r="K201" s="39"/>
      <c r="L201" s="43"/>
      <c r="M201" s="242"/>
      <c r="N201" s="243"/>
      <c r="O201" s="90"/>
      <c r="P201" s="90"/>
      <c r="Q201" s="90"/>
      <c r="R201" s="90"/>
      <c r="S201" s="90"/>
      <c r="T201" s="91"/>
      <c r="U201" s="37"/>
      <c r="V201" s="37"/>
      <c r="W201" s="37"/>
      <c r="X201" s="37"/>
      <c r="Y201" s="37"/>
      <c r="Z201" s="37"/>
      <c r="AA201" s="37"/>
      <c r="AB201" s="37"/>
      <c r="AC201" s="37"/>
      <c r="AD201" s="37"/>
      <c r="AE201" s="37"/>
      <c r="AT201" s="16" t="s">
        <v>309</v>
      </c>
      <c r="AU201" s="16" t="s">
        <v>86</v>
      </c>
    </row>
    <row r="202" spans="1:51" s="13" customFormat="1" ht="12">
      <c r="A202" s="13"/>
      <c r="B202" s="247"/>
      <c r="C202" s="248"/>
      <c r="D202" s="239" t="s">
        <v>197</v>
      </c>
      <c r="E202" s="249" t="s">
        <v>1</v>
      </c>
      <c r="F202" s="250" t="s">
        <v>701</v>
      </c>
      <c r="G202" s="248"/>
      <c r="H202" s="251">
        <v>140</v>
      </c>
      <c r="I202" s="252"/>
      <c r="J202" s="248"/>
      <c r="K202" s="248"/>
      <c r="L202" s="253"/>
      <c r="M202" s="254"/>
      <c r="N202" s="255"/>
      <c r="O202" s="255"/>
      <c r="P202" s="255"/>
      <c r="Q202" s="255"/>
      <c r="R202" s="255"/>
      <c r="S202" s="255"/>
      <c r="T202" s="256"/>
      <c r="U202" s="13"/>
      <c r="V202" s="13"/>
      <c r="W202" s="13"/>
      <c r="X202" s="13"/>
      <c r="Y202" s="13"/>
      <c r="Z202" s="13"/>
      <c r="AA202" s="13"/>
      <c r="AB202" s="13"/>
      <c r="AC202" s="13"/>
      <c r="AD202" s="13"/>
      <c r="AE202" s="13"/>
      <c r="AT202" s="257" t="s">
        <v>197</v>
      </c>
      <c r="AU202" s="257" t="s">
        <v>86</v>
      </c>
      <c r="AV202" s="13" t="s">
        <v>86</v>
      </c>
      <c r="AW202" s="13" t="s">
        <v>32</v>
      </c>
      <c r="AX202" s="13" t="s">
        <v>84</v>
      </c>
      <c r="AY202" s="257" t="s">
        <v>183</v>
      </c>
    </row>
    <row r="203" spans="1:65" s="2" customFormat="1" ht="24.15" customHeight="1">
      <c r="A203" s="37"/>
      <c r="B203" s="38"/>
      <c r="C203" s="226" t="s">
        <v>343</v>
      </c>
      <c r="D203" s="226" t="s">
        <v>185</v>
      </c>
      <c r="E203" s="227" t="s">
        <v>702</v>
      </c>
      <c r="F203" s="228" t="s">
        <v>703</v>
      </c>
      <c r="G203" s="229" t="s">
        <v>658</v>
      </c>
      <c r="H203" s="230">
        <v>140</v>
      </c>
      <c r="I203" s="231"/>
      <c r="J203" s="232">
        <f>ROUND(I203*H203,2)</f>
        <v>0</v>
      </c>
      <c r="K203" s="228" t="s">
        <v>1</v>
      </c>
      <c r="L203" s="43"/>
      <c r="M203" s="233" t="s">
        <v>1</v>
      </c>
      <c r="N203" s="234" t="s">
        <v>41</v>
      </c>
      <c r="O203" s="90"/>
      <c r="P203" s="235">
        <f>O203*H203</f>
        <v>0</v>
      </c>
      <c r="Q203" s="235">
        <v>0</v>
      </c>
      <c r="R203" s="235">
        <f>Q203*H203</f>
        <v>0</v>
      </c>
      <c r="S203" s="235">
        <v>0</v>
      </c>
      <c r="T203" s="236">
        <f>S203*H203</f>
        <v>0</v>
      </c>
      <c r="U203" s="37"/>
      <c r="V203" s="37"/>
      <c r="W203" s="37"/>
      <c r="X203" s="37"/>
      <c r="Y203" s="37"/>
      <c r="Z203" s="37"/>
      <c r="AA203" s="37"/>
      <c r="AB203" s="37"/>
      <c r="AC203" s="37"/>
      <c r="AD203" s="37"/>
      <c r="AE203" s="37"/>
      <c r="AR203" s="237" t="s">
        <v>189</v>
      </c>
      <c r="AT203" s="237" t="s">
        <v>185</v>
      </c>
      <c r="AU203" s="237" t="s">
        <v>86</v>
      </c>
      <c r="AY203" s="16" t="s">
        <v>183</v>
      </c>
      <c r="BE203" s="238">
        <f>IF(N203="základní",J203,0)</f>
        <v>0</v>
      </c>
      <c r="BF203" s="238">
        <f>IF(N203="snížená",J203,0)</f>
        <v>0</v>
      </c>
      <c r="BG203" s="238">
        <f>IF(N203="zákl. přenesená",J203,0)</f>
        <v>0</v>
      </c>
      <c r="BH203" s="238">
        <f>IF(N203="sníž. přenesená",J203,0)</f>
        <v>0</v>
      </c>
      <c r="BI203" s="238">
        <f>IF(N203="nulová",J203,0)</f>
        <v>0</v>
      </c>
      <c r="BJ203" s="16" t="s">
        <v>84</v>
      </c>
      <c r="BK203" s="238">
        <f>ROUND(I203*H203,2)</f>
        <v>0</v>
      </c>
      <c r="BL203" s="16" t="s">
        <v>189</v>
      </c>
      <c r="BM203" s="237" t="s">
        <v>704</v>
      </c>
    </row>
    <row r="204" spans="1:47" s="2" customFormat="1" ht="12">
      <c r="A204" s="37"/>
      <c r="B204" s="38"/>
      <c r="C204" s="39"/>
      <c r="D204" s="239" t="s">
        <v>191</v>
      </c>
      <c r="E204" s="39"/>
      <c r="F204" s="240" t="s">
        <v>703</v>
      </c>
      <c r="G204" s="39"/>
      <c r="H204" s="39"/>
      <c r="I204" s="241"/>
      <c r="J204" s="39"/>
      <c r="K204" s="39"/>
      <c r="L204" s="43"/>
      <c r="M204" s="242"/>
      <c r="N204" s="243"/>
      <c r="O204" s="90"/>
      <c r="P204" s="90"/>
      <c r="Q204" s="90"/>
      <c r="R204" s="90"/>
      <c r="S204" s="90"/>
      <c r="T204" s="91"/>
      <c r="U204" s="37"/>
      <c r="V204" s="37"/>
      <c r="W204" s="37"/>
      <c r="X204" s="37"/>
      <c r="Y204" s="37"/>
      <c r="Z204" s="37"/>
      <c r="AA204" s="37"/>
      <c r="AB204" s="37"/>
      <c r="AC204" s="37"/>
      <c r="AD204" s="37"/>
      <c r="AE204" s="37"/>
      <c r="AT204" s="16" t="s">
        <v>191</v>
      </c>
      <c r="AU204" s="16" t="s">
        <v>86</v>
      </c>
    </row>
    <row r="205" spans="1:47" s="2" customFormat="1" ht="12">
      <c r="A205" s="37"/>
      <c r="B205" s="38"/>
      <c r="C205" s="39"/>
      <c r="D205" s="239" t="s">
        <v>309</v>
      </c>
      <c r="E205" s="39"/>
      <c r="F205" s="246" t="s">
        <v>693</v>
      </c>
      <c r="G205" s="39"/>
      <c r="H205" s="39"/>
      <c r="I205" s="241"/>
      <c r="J205" s="39"/>
      <c r="K205" s="39"/>
      <c r="L205" s="43"/>
      <c r="M205" s="242"/>
      <c r="N205" s="243"/>
      <c r="O205" s="90"/>
      <c r="P205" s="90"/>
      <c r="Q205" s="90"/>
      <c r="R205" s="90"/>
      <c r="S205" s="90"/>
      <c r="T205" s="91"/>
      <c r="U205" s="37"/>
      <c r="V205" s="37"/>
      <c r="W205" s="37"/>
      <c r="X205" s="37"/>
      <c r="Y205" s="37"/>
      <c r="Z205" s="37"/>
      <c r="AA205" s="37"/>
      <c r="AB205" s="37"/>
      <c r="AC205" s="37"/>
      <c r="AD205" s="37"/>
      <c r="AE205" s="37"/>
      <c r="AT205" s="16" t="s">
        <v>309</v>
      </c>
      <c r="AU205" s="16" t="s">
        <v>86</v>
      </c>
    </row>
    <row r="206" spans="1:51" s="13" customFormat="1" ht="12">
      <c r="A206" s="13"/>
      <c r="B206" s="247"/>
      <c r="C206" s="248"/>
      <c r="D206" s="239" t="s">
        <v>197</v>
      </c>
      <c r="E206" s="249" t="s">
        <v>1</v>
      </c>
      <c r="F206" s="250" t="s">
        <v>701</v>
      </c>
      <c r="G206" s="248"/>
      <c r="H206" s="251">
        <v>140</v>
      </c>
      <c r="I206" s="252"/>
      <c r="J206" s="248"/>
      <c r="K206" s="248"/>
      <c r="L206" s="253"/>
      <c r="M206" s="254"/>
      <c r="N206" s="255"/>
      <c r="O206" s="255"/>
      <c r="P206" s="255"/>
      <c r="Q206" s="255"/>
      <c r="R206" s="255"/>
      <c r="S206" s="255"/>
      <c r="T206" s="256"/>
      <c r="U206" s="13"/>
      <c r="V206" s="13"/>
      <c r="W206" s="13"/>
      <c r="X206" s="13"/>
      <c r="Y206" s="13"/>
      <c r="Z206" s="13"/>
      <c r="AA206" s="13"/>
      <c r="AB206" s="13"/>
      <c r="AC206" s="13"/>
      <c r="AD206" s="13"/>
      <c r="AE206" s="13"/>
      <c r="AT206" s="257" t="s">
        <v>197</v>
      </c>
      <c r="AU206" s="257" t="s">
        <v>86</v>
      </c>
      <c r="AV206" s="13" t="s">
        <v>86</v>
      </c>
      <c r="AW206" s="13" t="s">
        <v>32</v>
      </c>
      <c r="AX206" s="13" t="s">
        <v>84</v>
      </c>
      <c r="AY206" s="257" t="s">
        <v>183</v>
      </c>
    </row>
    <row r="207" spans="1:65" s="2" customFormat="1" ht="16.5" customHeight="1">
      <c r="A207" s="37"/>
      <c r="B207" s="38"/>
      <c r="C207" s="226" t="s">
        <v>7</v>
      </c>
      <c r="D207" s="226" t="s">
        <v>185</v>
      </c>
      <c r="E207" s="227" t="s">
        <v>705</v>
      </c>
      <c r="F207" s="228" t="s">
        <v>706</v>
      </c>
      <c r="G207" s="229" t="s">
        <v>658</v>
      </c>
      <c r="H207" s="230">
        <v>140</v>
      </c>
      <c r="I207" s="231"/>
      <c r="J207" s="232">
        <f>ROUND(I207*H207,2)</f>
        <v>0</v>
      </c>
      <c r="K207" s="228" t="s">
        <v>1</v>
      </c>
      <c r="L207" s="43"/>
      <c r="M207" s="233" t="s">
        <v>1</v>
      </c>
      <c r="N207" s="234" t="s">
        <v>41</v>
      </c>
      <c r="O207" s="90"/>
      <c r="P207" s="235">
        <f>O207*H207</f>
        <v>0</v>
      </c>
      <c r="Q207" s="235">
        <v>0</v>
      </c>
      <c r="R207" s="235">
        <f>Q207*H207</f>
        <v>0</v>
      </c>
      <c r="S207" s="235">
        <v>0</v>
      </c>
      <c r="T207" s="236">
        <f>S207*H207</f>
        <v>0</v>
      </c>
      <c r="U207" s="37"/>
      <c r="V207" s="37"/>
      <c r="W207" s="37"/>
      <c r="X207" s="37"/>
      <c r="Y207" s="37"/>
      <c r="Z207" s="37"/>
      <c r="AA207" s="37"/>
      <c r="AB207" s="37"/>
      <c r="AC207" s="37"/>
      <c r="AD207" s="37"/>
      <c r="AE207" s="37"/>
      <c r="AR207" s="237" t="s">
        <v>189</v>
      </c>
      <c r="AT207" s="237" t="s">
        <v>185</v>
      </c>
      <c r="AU207" s="237" t="s">
        <v>86</v>
      </c>
      <c r="AY207" s="16" t="s">
        <v>183</v>
      </c>
      <c r="BE207" s="238">
        <f>IF(N207="základní",J207,0)</f>
        <v>0</v>
      </c>
      <c r="BF207" s="238">
        <f>IF(N207="snížená",J207,0)</f>
        <v>0</v>
      </c>
      <c r="BG207" s="238">
        <f>IF(N207="zákl. přenesená",J207,0)</f>
        <v>0</v>
      </c>
      <c r="BH207" s="238">
        <f>IF(N207="sníž. přenesená",J207,0)</f>
        <v>0</v>
      </c>
      <c r="BI207" s="238">
        <f>IF(N207="nulová",J207,0)</f>
        <v>0</v>
      </c>
      <c r="BJ207" s="16" t="s">
        <v>84</v>
      </c>
      <c r="BK207" s="238">
        <f>ROUND(I207*H207,2)</f>
        <v>0</v>
      </c>
      <c r="BL207" s="16" t="s">
        <v>189</v>
      </c>
      <c r="BM207" s="237" t="s">
        <v>707</v>
      </c>
    </row>
    <row r="208" spans="1:47" s="2" customFormat="1" ht="12">
      <c r="A208" s="37"/>
      <c r="B208" s="38"/>
      <c r="C208" s="39"/>
      <c r="D208" s="239" t="s">
        <v>191</v>
      </c>
      <c r="E208" s="39"/>
      <c r="F208" s="240" t="s">
        <v>706</v>
      </c>
      <c r="G208" s="39"/>
      <c r="H208" s="39"/>
      <c r="I208" s="241"/>
      <c r="J208" s="39"/>
      <c r="K208" s="39"/>
      <c r="L208" s="43"/>
      <c r="M208" s="242"/>
      <c r="N208" s="243"/>
      <c r="O208" s="90"/>
      <c r="P208" s="90"/>
      <c r="Q208" s="90"/>
      <c r="R208" s="90"/>
      <c r="S208" s="90"/>
      <c r="T208" s="91"/>
      <c r="U208" s="37"/>
      <c r="V208" s="37"/>
      <c r="W208" s="37"/>
      <c r="X208" s="37"/>
      <c r="Y208" s="37"/>
      <c r="Z208" s="37"/>
      <c r="AA208" s="37"/>
      <c r="AB208" s="37"/>
      <c r="AC208" s="37"/>
      <c r="AD208" s="37"/>
      <c r="AE208" s="37"/>
      <c r="AT208" s="16" t="s">
        <v>191</v>
      </c>
      <c r="AU208" s="16" t="s">
        <v>86</v>
      </c>
    </row>
    <row r="209" spans="1:47" s="2" customFormat="1" ht="12">
      <c r="A209" s="37"/>
      <c r="B209" s="38"/>
      <c r="C209" s="39"/>
      <c r="D209" s="239" t="s">
        <v>309</v>
      </c>
      <c r="E209" s="39"/>
      <c r="F209" s="246" t="s">
        <v>693</v>
      </c>
      <c r="G209" s="39"/>
      <c r="H209" s="39"/>
      <c r="I209" s="241"/>
      <c r="J209" s="39"/>
      <c r="K209" s="39"/>
      <c r="L209" s="43"/>
      <c r="M209" s="242"/>
      <c r="N209" s="243"/>
      <c r="O209" s="90"/>
      <c r="P209" s="90"/>
      <c r="Q209" s="90"/>
      <c r="R209" s="90"/>
      <c r="S209" s="90"/>
      <c r="T209" s="91"/>
      <c r="U209" s="37"/>
      <c r="V209" s="37"/>
      <c r="W209" s="37"/>
      <c r="X209" s="37"/>
      <c r="Y209" s="37"/>
      <c r="Z209" s="37"/>
      <c r="AA209" s="37"/>
      <c r="AB209" s="37"/>
      <c r="AC209" s="37"/>
      <c r="AD209" s="37"/>
      <c r="AE209" s="37"/>
      <c r="AT209" s="16" t="s">
        <v>309</v>
      </c>
      <c r="AU209" s="16" t="s">
        <v>86</v>
      </c>
    </row>
    <row r="210" spans="1:51" s="13" customFormat="1" ht="12">
      <c r="A210" s="13"/>
      <c r="B210" s="247"/>
      <c r="C210" s="248"/>
      <c r="D210" s="239" t="s">
        <v>197</v>
      </c>
      <c r="E210" s="249" t="s">
        <v>1</v>
      </c>
      <c r="F210" s="250" t="s">
        <v>701</v>
      </c>
      <c r="G210" s="248"/>
      <c r="H210" s="251">
        <v>140</v>
      </c>
      <c r="I210" s="252"/>
      <c r="J210" s="248"/>
      <c r="K210" s="248"/>
      <c r="L210" s="253"/>
      <c r="M210" s="254"/>
      <c r="N210" s="255"/>
      <c r="O210" s="255"/>
      <c r="P210" s="255"/>
      <c r="Q210" s="255"/>
      <c r="R210" s="255"/>
      <c r="S210" s="255"/>
      <c r="T210" s="256"/>
      <c r="U210" s="13"/>
      <c r="V210" s="13"/>
      <c r="W210" s="13"/>
      <c r="X210" s="13"/>
      <c r="Y210" s="13"/>
      <c r="Z210" s="13"/>
      <c r="AA210" s="13"/>
      <c r="AB210" s="13"/>
      <c r="AC210" s="13"/>
      <c r="AD210" s="13"/>
      <c r="AE210" s="13"/>
      <c r="AT210" s="257" t="s">
        <v>197</v>
      </c>
      <c r="AU210" s="257" t="s">
        <v>86</v>
      </c>
      <c r="AV210" s="13" t="s">
        <v>86</v>
      </c>
      <c r="AW210" s="13" t="s">
        <v>32</v>
      </c>
      <c r="AX210" s="13" t="s">
        <v>84</v>
      </c>
      <c r="AY210" s="257" t="s">
        <v>183</v>
      </c>
    </row>
    <row r="211" spans="1:65" s="2" customFormat="1" ht="21.75" customHeight="1">
      <c r="A211" s="37"/>
      <c r="B211" s="38"/>
      <c r="C211" s="226" t="s">
        <v>353</v>
      </c>
      <c r="D211" s="226" t="s">
        <v>185</v>
      </c>
      <c r="E211" s="227" t="s">
        <v>708</v>
      </c>
      <c r="F211" s="228" t="s">
        <v>709</v>
      </c>
      <c r="G211" s="229" t="s">
        <v>658</v>
      </c>
      <c r="H211" s="230">
        <v>140</v>
      </c>
      <c r="I211" s="231"/>
      <c r="J211" s="232">
        <f>ROUND(I211*H211,2)</f>
        <v>0</v>
      </c>
      <c r="K211" s="228" t="s">
        <v>1</v>
      </c>
      <c r="L211" s="43"/>
      <c r="M211" s="233" t="s">
        <v>1</v>
      </c>
      <c r="N211" s="234" t="s">
        <v>41</v>
      </c>
      <c r="O211" s="90"/>
      <c r="P211" s="235">
        <f>O211*H211</f>
        <v>0</v>
      </c>
      <c r="Q211" s="235">
        <v>0</v>
      </c>
      <c r="R211" s="235">
        <f>Q211*H211</f>
        <v>0</v>
      </c>
      <c r="S211" s="235">
        <v>0</v>
      </c>
      <c r="T211" s="236">
        <f>S211*H211</f>
        <v>0</v>
      </c>
      <c r="U211" s="37"/>
      <c r="V211" s="37"/>
      <c r="W211" s="37"/>
      <c r="X211" s="37"/>
      <c r="Y211" s="37"/>
      <c r="Z211" s="37"/>
      <c r="AA211" s="37"/>
      <c r="AB211" s="37"/>
      <c r="AC211" s="37"/>
      <c r="AD211" s="37"/>
      <c r="AE211" s="37"/>
      <c r="AR211" s="237" t="s">
        <v>189</v>
      </c>
      <c r="AT211" s="237" t="s">
        <v>185</v>
      </c>
      <c r="AU211" s="237" t="s">
        <v>86</v>
      </c>
      <c r="AY211" s="16" t="s">
        <v>183</v>
      </c>
      <c r="BE211" s="238">
        <f>IF(N211="základní",J211,0)</f>
        <v>0</v>
      </c>
      <c r="BF211" s="238">
        <f>IF(N211="snížená",J211,0)</f>
        <v>0</v>
      </c>
      <c r="BG211" s="238">
        <f>IF(N211="zákl. přenesená",J211,0)</f>
        <v>0</v>
      </c>
      <c r="BH211" s="238">
        <f>IF(N211="sníž. přenesená",J211,0)</f>
        <v>0</v>
      </c>
      <c r="BI211" s="238">
        <f>IF(N211="nulová",J211,0)</f>
        <v>0</v>
      </c>
      <c r="BJ211" s="16" t="s">
        <v>84</v>
      </c>
      <c r="BK211" s="238">
        <f>ROUND(I211*H211,2)</f>
        <v>0</v>
      </c>
      <c r="BL211" s="16" t="s">
        <v>189</v>
      </c>
      <c r="BM211" s="237" t="s">
        <v>710</v>
      </c>
    </row>
    <row r="212" spans="1:47" s="2" customFormat="1" ht="12">
      <c r="A212" s="37"/>
      <c r="B212" s="38"/>
      <c r="C212" s="39"/>
      <c r="D212" s="239" t="s">
        <v>191</v>
      </c>
      <c r="E212" s="39"/>
      <c r="F212" s="240" t="s">
        <v>709</v>
      </c>
      <c r="G212" s="39"/>
      <c r="H212" s="39"/>
      <c r="I212" s="241"/>
      <c r="J212" s="39"/>
      <c r="K212" s="39"/>
      <c r="L212" s="43"/>
      <c r="M212" s="242"/>
      <c r="N212" s="243"/>
      <c r="O212" s="90"/>
      <c r="P212" s="90"/>
      <c r="Q212" s="90"/>
      <c r="R212" s="90"/>
      <c r="S212" s="90"/>
      <c r="T212" s="91"/>
      <c r="U212" s="37"/>
      <c r="V212" s="37"/>
      <c r="W212" s="37"/>
      <c r="X212" s="37"/>
      <c r="Y212" s="37"/>
      <c r="Z212" s="37"/>
      <c r="AA212" s="37"/>
      <c r="AB212" s="37"/>
      <c r="AC212" s="37"/>
      <c r="AD212" s="37"/>
      <c r="AE212" s="37"/>
      <c r="AT212" s="16" t="s">
        <v>191</v>
      </c>
      <c r="AU212" s="16" t="s">
        <v>86</v>
      </c>
    </row>
    <row r="213" spans="1:47" s="2" customFormat="1" ht="12">
      <c r="A213" s="37"/>
      <c r="B213" s="38"/>
      <c r="C213" s="39"/>
      <c r="D213" s="239" t="s">
        <v>309</v>
      </c>
      <c r="E213" s="39"/>
      <c r="F213" s="246" t="s">
        <v>693</v>
      </c>
      <c r="G213" s="39"/>
      <c r="H213" s="39"/>
      <c r="I213" s="241"/>
      <c r="J213" s="39"/>
      <c r="K213" s="39"/>
      <c r="L213" s="43"/>
      <c r="M213" s="242"/>
      <c r="N213" s="243"/>
      <c r="O213" s="90"/>
      <c r="P213" s="90"/>
      <c r="Q213" s="90"/>
      <c r="R213" s="90"/>
      <c r="S213" s="90"/>
      <c r="T213" s="91"/>
      <c r="U213" s="37"/>
      <c r="V213" s="37"/>
      <c r="W213" s="37"/>
      <c r="X213" s="37"/>
      <c r="Y213" s="37"/>
      <c r="Z213" s="37"/>
      <c r="AA213" s="37"/>
      <c r="AB213" s="37"/>
      <c r="AC213" s="37"/>
      <c r="AD213" s="37"/>
      <c r="AE213" s="37"/>
      <c r="AT213" s="16" t="s">
        <v>309</v>
      </c>
      <c r="AU213" s="16" t="s">
        <v>86</v>
      </c>
    </row>
    <row r="214" spans="1:51" s="13" customFormat="1" ht="12">
      <c r="A214" s="13"/>
      <c r="B214" s="247"/>
      <c r="C214" s="248"/>
      <c r="D214" s="239" t="s">
        <v>197</v>
      </c>
      <c r="E214" s="249" t="s">
        <v>1</v>
      </c>
      <c r="F214" s="250" t="s">
        <v>701</v>
      </c>
      <c r="G214" s="248"/>
      <c r="H214" s="251">
        <v>140</v>
      </c>
      <c r="I214" s="252"/>
      <c r="J214" s="248"/>
      <c r="K214" s="248"/>
      <c r="L214" s="253"/>
      <c r="M214" s="254"/>
      <c r="N214" s="255"/>
      <c r="O214" s="255"/>
      <c r="P214" s="255"/>
      <c r="Q214" s="255"/>
      <c r="R214" s="255"/>
      <c r="S214" s="255"/>
      <c r="T214" s="256"/>
      <c r="U214" s="13"/>
      <c r="V214" s="13"/>
      <c r="W214" s="13"/>
      <c r="X214" s="13"/>
      <c r="Y214" s="13"/>
      <c r="Z214" s="13"/>
      <c r="AA214" s="13"/>
      <c r="AB214" s="13"/>
      <c r="AC214" s="13"/>
      <c r="AD214" s="13"/>
      <c r="AE214" s="13"/>
      <c r="AT214" s="257" t="s">
        <v>197</v>
      </c>
      <c r="AU214" s="257" t="s">
        <v>86</v>
      </c>
      <c r="AV214" s="13" t="s">
        <v>86</v>
      </c>
      <c r="AW214" s="13" t="s">
        <v>32</v>
      </c>
      <c r="AX214" s="13" t="s">
        <v>84</v>
      </c>
      <c r="AY214" s="257" t="s">
        <v>183</v>
      </c>
    </row>
    <row r="215" spans="1:65" s="2" customFormat="1" ht="24.15" customHeight="1">
      <c r="A215" s="37"/>
      <c r="B215" s="38"/>
      <c r="C215" s="226" t="s">
        <v>359</v>
      </c>
      <c r="D215" s="226" t="s">
        <v>185</v>
      </c>
      <c r="E215" s="227" t="s">
        <v>711</v>
      </c>
      <c r="F215" s="228" t="s">
        <v>712</v>
      </c>
      <c r="G215" s="229" t="s">
        <v>617</v>
      </c>
      <c r="H215" s="230">
        <v>69</v>
      </c>
      <c r="I215" s="231"/>
      <c r="J215" s="232">
        <f>ROUND(I215*H215,2)</f>
        <v>0</v>
      </c>
      <c r="K215" s="228" t="s">
        <v>188</v>
      </c>
      <c r="L215" s="43"/>
      <c r="M215" s="233" t="s">
        <v>1</v>
      </c>
      <c r="N215" s="234" t="s">
        <v>41</v>
      </c>
      <c r="O215" s="90"/>
      <c r="P215" s="235">
        <f>O215*H215</f>
        <v>0</v>
      </c>
      <c r="Q215" s="235">
        <v>0</v>
      </c>
      <c r="R215" s="235">
        <f>Q215*H215</f>
        <v>0</v>
      </c>
      <c r="S215" s="235">
        <v>0</v>
      </c>
      <c r="T215" s="236">
        <f>S215*H215</f>
        <v>0</v>
      </c>
      <c r="U215" s="37"/>
      <c r="V215" s="37"/>
      <c r="W215" s="37"/>
      <c r="X215" s="37"/>
      <c r="Y215" s="37"/>
      <c r="Z215" s="37"/>
      <c r="AA215" s="37"/>
      <c r="AB215" s="37"/>
      <c r="AC215" s="37"/>
      <c r="AD215" s="37"/>
      <c r="AE215" s="37"/>
      <c r="AR215" s="237" t="s">
        <v>189</v>
      </c>
      <c r="AT215" s="237" t="s">
        <v>185</v>
      </c>
      <c r="AU215" s="237" t="s">
        <v>86</v>
      </c>
      <c r="AY215" s="16" t="s">
        <v>183</v>
      </c>
      <c r="BE215" s="238">
        <f>IF(N215="základní",J215,0)</f>
        <v>0</v>
      </c>
      <c r="BF215" s="238">
        <f>IF(N215="snížená",J215,0)</f>
        <v>0</v>
      </c>
      <c r="BG215" s="238">
        <f>IF(N215="zákl. přenesená",J215,0)</f>
        <v>0</v>
      </c>
      <c r="BH215" s="238">
        <f>IF(N215="sníž. přenesená",J215,0)</f>
        <v>0</v>
      </c>
      <c r="BI215" s="238">
        <f>IF(N215="nulová",J215,0)</f>
        <v>0</v>
      </c>
      <c r="BJ215" s="16" t="s">
        <v>84</v>
      </c>
      <c r="BK215" s="238">
        <f>ROUND(I215*H215,2)</f>
        <v>0</v>
      </c>
      <c r="BL215" s="16" t="s">
        <v>189</v>
      </c>
      <c r="BM215" s="237" t="s">
        <v>713</v>
      </c>
    </row>
    <row r="216" spans="1:47" s="2" customFormat="1" ht="12">
      <c r="A216" s="37"/>
      <c r="B216" s="38"/>
      <c r="C216" s="39"/>
      <c r="D216" s="239" t="s">
        <v>191</v>
      </c>
      <c r="E216" s="39"/>
      <c r="F216" s="240" t="s">
        <v>714</v>
      </c>
      <c r="G216" s="39"/>
      <c r="H216" s="39"/>
      <c r="I216" s="241"/>
      <c r="J216" s="39"/>
      <c r="K216" s="39"/>
      <c r="L216" s="43"/>
      <c r="M216" s="242"/>
      <c r="N216" s="243"/>
      <c r="O216" s="90"/>
      <c r="P216" s="90"/>
      <c r="Q216" s="90"/>
      <c r="R216" s="90"/>
      <c r="S216" s="90"/>
      <c r="T216" s="91"/>
      <c r="U216" s="37"/>
      <c r="V216" s="37"/>
      <c r="W216" s="37"/>
      <c r="X216" s="37"/>
      <c r="Y216" s="37"/>
      <c r="Z216" s="37"/>
      <c r="AA216" s="37"/>
      <c r="AB216" s="37"/>
      <c r="AC216" s="37"/>
      <c r="AD216" s="37"/>
      <c r="AE216" s="37"/>
      <c r="AT216" s="16" t="s">
        <v>191</v>
      </c>
      <c r="AU216" s="16" t="s">
        <v>86</v>
      </c>
    </row>
    <row r="217" spans="1:47" s="2" customFormat="1" ht="12">
      <c r="A217" s="37"/>
      <c r="B217" s="38"/>
      <c r="C217" s="39"/>
      <c r="D217" s="244" t="s">
        <v>193</v>
      </c>
      <c r="E217" s="39"/>
      <c r="F217" s="245" t="s">
        <v>715</v>
      </c>
      <c r="G217" s="39"/>
      <c r="H217" s="39"/>
      <c r="I217" s="241"/>
      <c r="J217" s="39"/>
      <c r="K217" s="39"/>
      <c r="L217" s="43"/>
      <c r="M217" s="242"/>
      <c r="N217" s="243"/>
      <c r="O217" s="90"/>
      <c r="P217" s="90"/>
      <c r="Q217" s="90"/>
      <c r="R217" s="90"/>
      <c r="S217" s="90"/>
      <c r="T217" s="91"/>
      <c r="U217" s="37"/>
      <c r="V217" s="37"/>
      <c r="W217" s="37"/>
      <c r="X217" s="37"/>
      <c r="Y217" s="37"/>
      <c r="Z217" s="37"/>
      <c r="AA217" s="37"/>
      <c r="AB217" s="37"/>
      <c r="AC217" s="37"/>
      <c r="AD217" s="37"/>
      <c r="AE217" s="37"/>
      <c r="AT217" s="16" t="s">
        <v>193</v>
      </c>
      <c r="AU217" s="16" t="s">
        <v>86</v>
      </c>
    </row>
    <row r="218" spans="1:47" s="2" customFormat="1" ht="12">
      <c r="A218" s="37"/>
      <c r="B218" s="38"/>
      <c r="C218" s="39"/>
      <c r="D218" s="239" t="s">
        <v>195</v>
      </c>
      <c r="E218" s="39"/>
      <c r="F218" s="246" t="s">
        <v>716</v>
      </c>
      <c r="G218" s="39"/>
      <c r="H218" s="39"/>
      <c r="I218" s="241"/>
      <c r="J218" s="39"/>
      <c r="K218" s="39"/>
      <c r="L218" s="43"/>
      <c r="M218" s="242"/>
      <c r="N218" s="243"/>
      <c r="O218" s="90"/>
      <c r="P218" s="90"/>
      <c r="Q218" s="90"/>
      <c r="R218" s="90"/>
      <c r="S218" s="90"/>
      <c r="T218" s="91"/>
      <c r="U218" s="37"/>
      <c r="V218" s="37"/>
      <c r="W218" s="37"/>
      <c r="X218" s="37"/>
      <c r="Y218" s="37"/>
      <c r="Z218" s="37"/>
      <c r="AA218" s="37"/>
      <c r="AB218" s="37"/>
      <c r="AC218" s="37"/>
      <c r="AD218" s="37"/>
      <c r="AE218" s="37"/>
      <c r="AT218" s="16" t="s">
        <v>195</v>
      </c>
      <c r="AU218" s="16" t="s">
        <v>86</v>
      </c>
    </row>
    <row r="219" spans="1:51" s="13" customFormat="1" ht="12">
      <c r="A219" s="13"/>
      <c r="B219" s="247"/>
      <c r="C219" s="248"/>
      <c r="D219" s="239" t="s">
        <v>197</v>
      </c>
      <c r="E219" s="249" t="s">
        <v>1</v>
      </c>
      <c r="F219" s="250" t="s">
        <v>619</v>
      </c>
      <c r="G219" s="248"/>
      <c r="H219" s="251">
        <v>69</v>
      </c>
      <c r="I219" s="252"/>
      <c r="J219" s="248"/>
      <c r="K219" s="248"/>
      <c r="L219" s="253"/>
      <c r="M219" s="254"/>
      <c r="N219" s="255"/>
      <c r="O219" s="255"/>
      <c r="P219" s="255"/>
      <c r="Q219" s="255"/>
      <c r="R219" s="255"/>
      <c r="S219" s="255"/>
      <c r="T219" s="256"/>
      <c r="U219" s="13"/>
      <c r="V219" s="13"/>
      <c r="W219" s="13"/>
      <c r="X219" s="13"/>
      <c r="Y219" s="13"/>
      <c r="Z219" s="13"/>
      <c r="AA219" s="13"/>
      <c r="AB219" s="13"/>
      <c r="AC219" s="13"/>
      <c r="AD219" s="13"/>
      <c r="AE219" s="13"/>
      <c r="AT219" s="257" t="s">
        <v>197</v>
      </c>
      <c r="AU219" s="257" t="s">
        <v>86</v>
      </c>
      <c r="AV219" s="13" t="s">
        <v>86</v>
      </c>
      <c r="AW219" s="13" t="s">
        <v>32</v>
      </c>
      <c r="AX219" s="13" t="s">
        <v>84</v>
      </c>
      <c r="AY219" s="257" t="s">
        <v>183</v>
      </c>
    </row>
    <row r="220" spans="1:65" s="2" customFormat="1" ht="24.15" customHeight="1">
      <c r="A220" s="37"/>
      <c r="B220" s="38"/>
      <c r="C220" s="226" t="s">
        <v>366</v>
      </c>
      <c r="D220" s="226" t="s">
        <v>185</v>
      </c>
      <c r="E220" s="227" t="s">
        <v>717</v>
      </c>
      <c r="F220" s="228" t="s">
        <v>718</v>
      </c>
      <c r="G220" s="229" t="s">
        <v>137</v>
      </c>
      <c r="H220" s="230">
        <v>51.75</v>
      </c>
      <c r="I220" s="231"/>
      <c r="J220" s="232">
        <f>ROUND(I220*H220,2)</f>
        <v>0</v>
      </c>
      <c r="K220" s="228" t="s">
        <v>188</v>
      </c>
      <c r="L220" s="43"/>
      <c r="M220" s="233" t="s">
        <v>1</v>
      </c>
      <c r="N220" s="234" t="s">
        <v>41</v>
      </c>
      <c r="O220" s="90"/>
      <c r="P220" s="235">
        <f>O220*H220</f>
        <v>0</v>
      </c>
      <c r="Q220" s="235">
        <v>3E-05</v>
      </c>
      <c r="R220" s="235">
        <f>Q220*H220</f>
        <v>0.0015525</v>
      </c>
      <c r="S220" s="235">
        <v>0</v>
      </c>
      <c r="T220" s="236">
        <f>S220*H220</f>
        <v>0</v>
      </c>
      <c r="U220" s="37"/>
      <c r="V220" s="37"/>
      <c r="W220" s="37"/>
      <c r="X220" s="37"/>
      <c r="Y220" s="37"/>
      <c r="Z220" s="37"/>
      <c r="AA220" s="37"/>
      <c r="AB220" s="37"/>
      <c r="AC220" s="37"/>
      <c r="AD220" s="37"/>
      <c r="AE220" s="37"/>
      <c r="AR220" s="237" t="s">
        <v>189</v>
      </c>
      <c r="AT220" s="237" t="s">
        <v>185</v>
      </c>
      <c r="AU220" s="237" t="s">
        <v>86</v>
      </c>
      <c r="AY220" s="16" t="s">
        <v>183</v>
      </c>
      <c r="BE220" s="238">
        <f>IF(N220="základní",J220,0)</f>
        <v>0</v>
      </c>
      <c r="BF220" s="238">
        <f>IF(N220="snížená",J220,0)</f>
        <v>0</v>
      </c>
      <c r="BG220" s="238">
        <f>IF(N220="zákl. přenesená",J220,0)</f>
        <v>0</v>
      </c>
      <c r="BH220" s="238">
        <f>IF(N220="sníž. přenesená",J220,0)</f>
        <v>0</v>
      </c>
      <c r="BI220" s="238">
        <f>IF(N220="nulová",J220,0)</f>
        <v>0</v>
      </c>
      <c r="BJ220" s="16" t="s">
        <v>84</v>
      </c>
      <c r="BK220" s="238">
        <f>ROUND(I220*H220,2)</f>
        <v>0</v>
      </c>
      <c r="BL220" s="16" t="s">
        <v>189</v>
      </c>
      <c r="BM220" s="237" t="s">
        <v>719</v>
      </c>
    </row>
    <row r="221" spans="1:47" s="2" customFormat="1" ht="12">
      <c r="A221" s="37"/>
      <c r="B221" s="38"/>
      <c r="C221" s="39"/>
      <c r="D221" s="239" t="s">
        <v>191</v>
      </c>
      <c r="E221" s="39"/>
      <c r="F221" s="240" t="s">
        <v>720</v>
      </c>
      <c r="G221" s="39"/>
      <c r="H221" s="39"/>
      <c r="I221" s="241"/>
      <c r="J221" s="39"/>
      <c r="K221" s="39"/>
      <c r="L221" s="43"/>
      <c r="M221" s="242"/>
      <c r="N221" s="243"/>
      <c r="O221" s="90"/>
      <c r="P221" s="90"/>
      <c r="Q221" s="90"/>
      <c r="R221" s="90"/>
      <c r="S221" s="90"/>
      <c r="T221" s="91"/>
      <c r="U221" s="37"/>
      <c r="V221" s="37"/>
      <c r="W221" s="37"/>
      <c r="X221" s="37"/>
      <c r="Y221" s="37"/>
      <c r="Z221" s="37"/>
      <c r="AA221" s="37"/>
      <c r="AB221" s="37"/>
      <c r="AC221" s="37"/>
      <c r="AD221" s="37"/>
      <c r="AE221" s="37"/>
      <c r="AT221" s="16" t="s">
        <v>191</v>
      </c>
      <c r="AU221" s="16" t="s">
        <v>86</v>
      </c>
    </row>
    <row r="222" spans="1:47" s="2" customFormat="1" ht="12">
      <c r="A222" s="37"/>
      <c r="B222" s="38"/>
      <c r="C222" s="39"/>
      <c r="D222" s="244" t="s">
        <v>193</v>
      </c>
      <c r="E222" s="39"/>
      <c r="F222" s="245" t="s">
        <v>721</v>
      </c>
      <c r="G222" s="39"/>
      <c r="H222" s="39"/>
      <c r="I222" s="241"/>
      <c r="J222" s="39"/>
      <c r="K222" s="39"/>
      <c r="L222" s="43"/>
      <c r="M222" s="242"/>
      <c r="N222" s="243"/>
      <c r="O222" s="90"/>
      <c r="P222" s="90"/>
      <c r="Q222" s="90"/>
      <c r="R222" s="90"/>
      <c r="S222" s="90"/>
      <c r="T222" s="91"/>
      <c r="U222" s="37"/>
      <c r="V222" s="37"/>
      <c r="W222" s="37"/>
      <c r="X222" s="37"/>
      <c r="Y222" s="37"/>
      <c r="Z222" s="37"/>
      <c r="AA222" s="37"/>
      <c r="AB222" s="37"/>
      <c r="AC222" s="37"/>
      <c r="AD222" s="37"/>
      <c r="AE222" s="37"/>
      <c r="AT222" s="16" t="s">
        <v>193</v>
      </c>
      <c r="AU222" s="16" t="s">
        <v>86</v>
      </c>
    </row>
    <row r="223" spans="1:47" s="2" customFormat="1" ht="12">
      <c r="A223" s="37"/>
      <c r="B223" s="38"/>
      <c r="C223" s="39"/>
      <c r="D223" s="239" t="s">
        <v>195</v>
      </c>
      <c r="E223" s="39"/>
      <c r="F223" s="246" t="s">
        <v>722</v>
      </c>
      <c r="G223" s="39"/>
      <c r="H223" s="39"/>
      <c r="I223" s="241"/>
      <c r="J223" s="39"/>
      <c r="K223" s="39"/>
      <c r="L223" s="43"/>
      <c r="M223" s="242"/>
      <c r="N223" s="243"/>
      <c r="O223" s="90"/>
      <c r="P223" s="90"/>
      <c r="Q223" s="90"/>
      <c r="R223" s="90"/>
      <c r="S223" s="90"/>
      <c r="T223" s="91"/>
      <c r="U223" s="37"/>
      <c r="V223" s="37"/>
      <c r="W223" s="37"/>
      <c r="X223" s="37"/>
      <c r="Y223" s="37"/>
      <c r="Z223" s="37"/>
      <c r="AA223" s="37"/>
      <c r="AB223" s="37"/>
      <c r="AC223" s="37"/>
      <c r="AD223" s="37"/>
      <c r="AE223" s="37"/>
      <c r="AT223" s="16" t="s">
        <v>195</v>
      </c>
      <c r="AU223" s="16" t="s">
        <v>86</v>
      </c>
    </row>
    <row r="224" spans="1:51" s="13" customFormat="1" ht="12">
      <c r="A224" s="13"/>
      <c r="B224" s="247"/>
      <c r="C224" s="248"/>
      <c r="D224" s="239" t="s">
        <v>197</v>
      </c>
      <c r="E224" s="249" t="s">
        <v>1</v>
      </c>
      <c r="F224" s="250" t="s">
        <v>723</v>
      </c>
      <c r="G224" s="248"/>
      <c r="H224" s="251">
        <v>51.75</v>
      </c>
      <c r="I224" s="252"/>
      <c r="J224" s="248"/>
      <c r="K224" s="248"/>
      <c r="L224" s="253"/>
      <c r="M224" s="254"/>
      <c r="N224" s="255"/>
      <c r="O224" s="255"/>
      <c r="P224" s="255"/>
      <c r="Q224" s="255"/>
      <c r="R224" s="255"/>
      <c r="S224" s="255"/>
      <c r="T224" s="256"/>
      <c r="U224" s="13"/>
      <c r="V224" s="13"/>
      <c r="W224" s="13"/>
      <c r="X224" s="13"/>
      <c r="Y224" s="13"/>
      <c r="Z224" s="13"/>
      <c r="AA224" s="13"/>
      <c r="AB224" s="13"/>
      <c r="AC224" s="13"/>
      <c r="AD224" s="13"/>
      <c r="AE224" s="13"/>
      <c r="AT224" s="257" t="s">
        <v>197</v>
      </c>
      <c r="AU224" s="257" t="s">
        <v>86</v>
      </c>
      <c r="AV224" s="13" t="s">
        <v>86</v>
      </c>
      <c r="AW224" s="13" t="s">
        <v>32</v>
      </c>
      <c r="AX224" s="13" t="s">
        <v>84</v>
      </c>
      <c r="AY224" s="257" t="s">
        <v>183</v>
      </c>
    </row>
    <row r="225" spans="1:65" s="2" customFormat="1" ht="16.5" customHeight="1">
      <c r="A225" s="37"/>
      <c r="B225" s="38"/>
      <c r="C225" s="269" t="s">
        <v>374</v>
      </c>
      <c r="D225" s="269" t="s">
        <v>304</v>
      </c>
      <c r="E225" s="270" t="s">
        <v>724</v>
      </c>
      <c r="F225" s="271" t="s">
        <v>725</v>
      </c>
      <c r="G225" s="272" t="s">
        <v>726</v>
      </c>
      <c r="H225" s="273">
        <v>34.5</v>
      </c>
      <c r="I225" s="274"/>
      <c r="J225" s="275">
        <f>ROUND(I225*H225,2)</f>
        <v>0</v>
      </c>
      <c r="K225" s="271" t="s">
        <v>1</v>
      </c>
      <c r="L225" s="276"/>
      <c r="M225" s="277" t="s">
        <v>1</v>
      </c>
      <c r="N225" s="278" t="s">
        <v>41</v>
      </c>
      <c r="O225" s="90"/>
      <c r="P225" s="235">
        <f>O225*H225</f>
        <v>0</v>
      </c>
      <c r="Q225" s="235">
        <v>0</v>
      </c>
      <c r="R225" s="235">
        <f>Q225*H225</f>
        <v>0</v>
      </c>
      <c r="S225" s="235">
        <v>0</v>
      </c>
      <c r="T225" s="236">
        <f>S225*H225</f>
        <v>0</v>
      </c>
      <c r="U225" s="37"/>
      <c r="V225" s="37"/>
      <c r="W225" s="37"/>
      <c r="X225" s="37"/>
      <c r="Y225" s="37"/>
      <c r="Z225" s="37"/>
      <c r="AA225" s="37"/>
      <c r="AB225" s="37"/>
      <c r="AC225" s="37"/>
      <c r="AD225" s="37"/>
      <c r="AE225" s="37"/>
      <c r="AR225" s="237" t="s">
        <v>251</v>
      </c>
      <c r="AT225" s="237" t="s">
        <v>304</v>
      </c>
      <c r="AU225" s="237" t="s">
        <v>86</v>
      </c>
      <c r="AY225" s="16" t="s">
        <v>183</v>
      </c>
      <c r="BE225" s="238">
        <f>IF(N225="základní",J225,0)</f>
        <v>0</v>
      </c>
      <c r="BF225" s="238">
        <f>IF(N225="snížená",J225,0)</f>
        <v>0</v>
      </c>
      <c r="BG225" s="238">
        <f>IF(N225="zákl. přenesená",J225,0)</f>
        <v>0</v>
      </c>
      <c r="BH225" s="238">
        <f>IF(N225="sníž. přenesená",J225,0)</f>
        <v>0</v>
      </c>
      <c r="BI225" s="238">
        <f>IF(N225="nulová",J225,0)</f>
        <v>0</v>
      </c>
      <c r="BJ225" s="16" t="s">
        <v>84</v>
      </c>
      <c r="BK225" s="238">
        <f>ROUND(I225*H225,2)</f>
        <v>0</v>
      </c>
      <c r="BL225" s="16" t="s">
        <v>189</v>
      </c>
      <c r="BM225" s="237" t="s">
        <v>727</v>
      </c>
    </row>
    <row r="226" spans="1:47" s="2" customFormat="1" ht="12">
      <c r="A226" s="37"/>
      <c r="B226" s="38"/>
      <c r="C226" s="39"/>
      <c r="D226" s="239" t="s">
        <v>191</v>
      </c>
      <c r="E226" s="39"/>
      <c r="F226" s="240" t="s">
        <v>725</v>
      </c>
      <c r="G226" s="39"/>
      <c r="H226" s="39"/>
      <c r="I226" s="241"/>
      <c r="J226" s="39"/>
      <c r="K226" s="39"/>
      <c r="L226" s="43"/>
      <c r="M226" s="242"/>
      <c r="N226" s="243"/>
      <c r="O226" s="90"/>
      <c r="P226" s="90"/>
      <c r="Q226" s="90"/>
      <c r="R226" s="90"/>
      <c r="S226" s="90"/>
      <c r="T226" s="91"/>
      <c r="U226" s="37"/>
      <c r="V226" s="37"/>
      <c r="W226" s="37"/>
      <c r="X226" s="37"/>
      <c r="Y226" s="37"/>
      <c r="Z226" s="37"/>
      <c r="AA226" s="37"/>
      <c r="AB226" s="37"/>
      <c r="AC226" s="37"/>
      <c r="AD226" s="37"/>
      <c r="AE226" s="37"/>
      <c r="AT226" s="16" t="s">
        <v>191</v>
      </c>
      <c r="AU226" s="16" t="s">
        <v>86</v>
      </c>
    </row>
    <row r="227" spans="1:51" s="13" customFormat="1" ht="12">
      <c r="A227" s="13"/>
      <c r="B227" s="247"/>
      <c r="C227" s="248"/>
      <c r="D227" s="239" t="s">
        <v>197</v>
      </c>
      <c r="E227" s="249" t="s">
        <v>1</v>
      </c>
      <c r="F227" s="250" t="s">
        <v>728</v>
      </c>
      <c r="G227" s="248"/>
      <c r="H227" s="251">
        <v>34.5</v>
      </c>
      <c r="I227" s="252"/>
      <c r="J227" s="248"/>
      <c r="K227" s="248"/>
      <c r="L227" s="253"/>
      <c r="M227" s="254"/>
      <c r="N227" s="255"/>
      <c r="O227" s="255"/>
      <c r="P227" s="255"/>
      <c r="Q227" s="255"/>
      <c r="R227" s="255"/>
      <c r="S227" s="255"/>
      <c r="T227" s="256"/>
      <c r="U227" s="13"/>
      <c r="V227" s="13"/>
      <c r="W227" s="13"/>
      <c r="X227" s="13"/>
      <c r="Y227" s="13"/>
      <c r="Z227" s="13"/>
      <c r="AA227" s="13"/>
      <c r="AB227" s="13"/>
      <c r="AC227" s="13"/>
      <c r="AD227" s="13"/>
      <c r="AE227" s="13"/>
      <c r="AT227" s="257" t="s">
        <v>197</v>
      </c>
      <c r="AU227" s="257" t="s">
        <v>86</v>
      </c>
      <c r="AV227" s="13" t="s">
        <v>86</v>
      </c>
      <c r="AW227" s="13" t="s">
        <v>32</v>
      </c>
      <c r="AX227" s="13" t="s">
        <v>84</v>
      </c>
      <c r="AY227" s="257" t="s">
        <v>183</v>
      </c>
    </row>
    <row r="228" spans="1:65" s="2" customFormat="1" ht="24.15" customHeight="1">
      <c r="A228" s="37"/>
      <c r="B228" s="38"/>
      <c r="C228" s="226" t="s">
        <v>382</v>
      </c>
      <c r="D228" s="226" t="s">
        <v>185</v>
      </c>
      <c r="E228" s="227" t="s">
        <v>729</v>
      </c>
      <c r="F228" s="228" t="s">
        <v>730</v>
      </c>
      <c r="G228" s="229" t="s">
        <v>617</v>
      </c>
      <c r="H228" s="230">
        <v>69</v>
      </c>
      <c r="I228" s="231"/>
      <c r="J228" s="232">
        <f>ROUND(I228*H228,2)</f>
        <v>0</v>
      </c>
      <c r="K228" s="228" t="s">
        <v>188</v>
      </c>
      <c r="L228" s="43"/>
      <c r="M228" s="233" t="s">
        <v>1</v>
      </c>
      <c r="N228" s="234" t="s">
        <v>41</v>
      </c>
      <c r="O228" s="90"/>
      <c r="P228" s="235">
        <f>O228*H228</f>
        <v>0</v>
      </c>
      <c r="Q228" s="235">
        <v>0</v>
      </c>
      <c r="R228" s="235">
        <f>Q228*H228</f>
        <v>0</v>
      </c>
      <c r="S228" s="235">
        <v>0</v>
      </c>
      <c r="T228" s="236">
        <f>S228*H228</f>
        <v>0</v>
      </c>
      <c r="U228" s="37"/>
      <c r="V228" s="37"/>
      <c r="W228" s="37"/>
      <c r="X228" s="37"/>
      <c r="Y228" s="37"/>
      <c r="Z228" s="37"/>
      <c r="AA228" s="37"/>
      <c r="AB228" s="37"/>
      <c r="AC228" s="37"/>
      <c r="AD228" s="37"/>
      <c r="AE228" s="37"/>
      <c r="AR228" s="237" t="s">
        <v>189</v>
      </c>
      <c r="AT228" s="237" t="s">
        <v>185</v>
      </c>
      <c r="AU228" s="237" t="s">
        <v>86</v>
      </c>
      <c r="AY228" s="16" t="s">
        <v>183</v>
      </c>
      <c r="BE228" s="238">
        <f>IF(N228="základní",J228,0)</f>
        <v>0</v>
      </c>
      <c r="BF228" s="238">
        <f>IF(N228="snížená",J228,0)</f>
        <v>0</v>
      </c>
      <c r="BG228" s="238">
        <f>IF(N228="zákl. přenesená",J228,0)</f>
        <v>0</v>
      </c>
      <c r="BH228" s="238">
        <f>IF(N228="sníž. přenesená",J228,0)</f>
        <v>0</v>
      </c>
      <c r="BI228" s="238">
        <f>IF(N228="nulová",J228,0)</f>
        <v>0</v>
      </c>
      <c r="BJ228" s="16" t="s">
        <v>84</v>
      </c>
      <c r="BK228" s="238">
        <f>ROUND(I228*H228,2)</f>
        <v>0</v>
      </c>
      <c r="BL228" s="16" t="s">
        <v>189</v>
      </c>
      <c r="BM228" s="237" t="s">
        <v>731</v>
      </c>
    </row>
    <row r="229" spans="1:47" s="2" customFormat="1" ht="12">
      <c r="A229" s="37"/>
      <c r="B229" s="38"/>
      <c r="C229" s="39"/>
      <c r="D229" s="239" t="s">
        <v>191</v>
      </c>
      <c r="E229" s="39"/>
      <c r="F229" s="240" t="s">
        <v>732</v>
      </c>
      <c r="G229" s="39"/>
      <c r="H229" s="39"/>
      <c r="I229" s="241"/>
      <c r="J229" s="39"/>
      <c r="K229" s="39"/>
      <c r="L229" s="43"/>
      <c r="M229" s="242"/>
      <c r="N229" s="243"/>
      <c r="O229" s="90"/>
      <c r="P229" s="90"/>
      <c r="Q229" s="90"/>
      <c r="R229" s="90"/>
      <c r="S229" s="90"/>
      <c r="T229" s="91"/>
      <c r="U229" s="37"/>
      <c r="V229" s="37"/>
      <c r="W229" s="37"/>
      <c r="X229" s="37"/>
      <c r="Y229" s="37"/>
      <c r="Z229" s="37"/>
      <c r="AA229" s="37"/>
      <c r="AB229" s="37"/>
      <c r="AC229" s="37"/>
      <c r="AD229" s="37"/>
      <c r="AE229" s="37"/>
      <c r="AT229" s="16" t="s">
        <v>191</v>
      </c>
      <c r="AU229" s="16" t="s">
        <v>86</v>
      </c>
    </row>
    <row r="230" spans="1:47" s="2" customFormat="1" ht="12">
      <c r="A230" s="37"/>
      <c r="B230" s="38"/>
      <c r="C230" s="39"/>
      <c r="D230" s="244" t="s">
        <v>193</v>
      </c>
      <c r="E230" s="39"/>
      <c r="F230" s="245" t="s">
        <v>733</v>
      </c>
      <c r="G230" s="39"/>
      <c r="H230" s="39"/>
      <c r="I230" s="241"/>
      <c r="J230" s="39"/>
      <c r="K230" s="39"/>
      <c r="L230" s="43"/>
      <c r="M230" s="242"/>
      <c r="N230" s="243"/>
      <c r="O230" s="90"/>
      <c r="P230" s="90"/>
      <c r="Q230" s="90"/>
      <c r="R230" s="90"/>
      <c r="S230" s="90"/>
      <c r="T230" s="91"/>
      <c r="U230" s="37"/>
      <c r="V230" s="37"/>
      <c r="W230" s="37"/>
      <c r="X230" s="37"/>
      <c r="Y230" s="37"/>
      <c r="Z230" s="37"/>
      <c r="AA230" s="37"/>
      <c r="AB230" s="37"/>
      <c r="AC230" s="37"/>
      <c r="AD230" s="37"/>
      <c r="AE230" s="37"/>
      <c r="AT230" s="16" t="s">
        <v>193</v>
      </c>
      <c r="AU230" s="16" t="s">
        <v>86</v>
      </c>
    </row>
    <row r="231" spans="1:47" s="2" customFormat="1" ht="12">
      <c r="A231" s="37"/>
      <c r="B231" s="38"/>
      <c r="C231" s="39"/>
      <c r="D231" s="239" t="s">
        <v>195</v>
      </c>
      <c r="E231" s="39"/>
      <c r="F231" s="246" t="s">
        <v>734</v>
      </c>
      <c r="G231" s="39"/>
      <c r="H231" s="39"/>
      <c r="I231" s="241"/>
      <c r="J231" s="39"/>
      <c r="K231" s="39"/>
      <c r="L231" s="43"/>
      <c r="M231" s="242"/>
      <c r="N231" s="243"/>
      <c r="O231" s="90"/>
      <c r="P231" s="90"/>
      <c r="Q231" s="90"/>
      <c r="R231" s="90"/>
      <c r="S231" s="90"/>
      <c r="T231" s="91"/>
      <c r="U231" s="37"/>
      <c r="V231" s="37"/>
      <c r="W231" s="37"/>
      <c r="X231" s="37"/>
      <c r="Y231" s="37"/>
      <c r="Z231" s="37"/>
      <c r="AA231" s="37"/>
      <c r="AB231" s="37"/>
      <c r="AC231" s="37"/>
      <c r="AD231" s="37"/>
      <c r="AE231" s="37"/>
      <c r="AT231" s="16" t="s">
        <v>195</v>
      </c>
      <c r="AU231" s="16" t="s">
        <v>86</v>
      </c>
    </row>
    <row r="232" spans="1:51" s="13" customFormat="1" ht="12">
      <c r="A232" s="13"/>
      <c r="B232" s="247"/>
      <c r="C232" s="248"/>
      <c r="D232" s="239" t="s">
        <v>197</v>
      </c>
      <c r="E232" s="249" t="s">
        <v>1</v>
      </c>
      <c r="F232" s="250" t="s">
        <v>619</v>
      </c>
      <c r="G232" s="248"/>
      <c r="H232" s="251">
        <v>69</v>
      </c>
      <c r="I232" s="252"/>
      <c r="J232" s="248"/>
      <c r="K232" s="248"/>
      <c r="L232" s="253"/>
      <c r="M232" s="254"/>
      <c r="N232" s="255"/>
      <c r="O232" s="255"/>
      <c r="P232" s="255"/>
      <c r="Q232" s="255"/>
      <c r="R232" s="255"/>
      <c r="S232" s="255"/>
      <c r="T232" s="256"/>
      <c r="U232" s="13"/>
      <c r="V232" s="13"/>
      <c r="W232" s="13"/>
      <c r="X232" s="13"/>
      <c r="Y232" s="13"/>
      <c r="Z232" s="13"/>
      <c r="AA232" s="13"/>
      <c r="AB232" s="13"/>
      <c r="AC232" s="13"/>
      <c r="AD232" s="13"/>
      <c r="AE232" s="13"/>
      <c r="AT232" s="257" t="s">
        <v>197</v>
      </c>
      <c r="AU232" s="257" t="s">
        <v>86</v>
      </c>
      <c r="AV232" s="13" t="s">
        <v>86</v>
      </c>
      <c r="AW232" s="13" t="s">
        <v>32</v>
      </c>
      <c r="AX232" s="13" t="s">
        <v>84</v>
      </c>
      <c r="AY232" s="257" t="s">
        <v>183</v>
      </c>
    </row>
    <row r="233" spans="1:65" s="2" customFormat="1" ht="24.15" customHeight="1">
      <c r="A233" s="37"/>
      <c r="B233" s="38"/>
      <c r="C233" s="226" t="s">
        <v>389</v>
      </c>
      <c r="D233" s="226" t="s">
        <v>185</v>
      </c>
      <c r="E233" s="227" t="s">
        <v>735</v>
      </c>
      <c r="F233" s="228" t="s">
        <v>736</v>
      </c>
      <c r="G233" s="229" t="s">
        <v>137</v>
      </c>
      <c r="H233" s="230">
        <v>940</v>
      </c>
      <c r="I233" s="231"/>
      <c r="J233" s="232">
        <f>ROUND(I233*H233,2)</f>
        <v>0</v>
      </c>
      <c r="K233" s="228" t="s">
        <v>188</v>
      </c>
      <c r="L233" s="43"/>
      <c r="M233" s="233" t="s">
        <v>1</v>
      </c>
      <c r="N233" s="234" t="s">
        <v>41</v>
      </c>
      <c r="O233" s="90"/>
      <c r="P233" s="235">
        <f>O233*H233</f>
        <v>0</v>
      </c>
      <c r="Q233" s="235">
        <v>0</v>
      </c>
      <c r="R233" s="235">
        <f>Q233*H233</f>
        <v>0</v>
      </c>
      <c r="S233" s="235">
        <v>0</v>
      </c>
      <c r="T233" s="236">
        <f>S233*H233</f>
        <v>0</v>
      </c>
      <c r="U233" s="37"/>
      <c r="V233" s="37"/>
      <c r="W233" s="37"/>
      <c r="X233" s="37"/>
      <c r="Y233" s="37"/>
      <c r="Z233" s="37"/>
      <c r="AA233" s="37"/>
      <c r="AB233" s="37"/>
      <c r="AC233" s="37"/>
      <c r="AD233" s="37"/>
      <c r="AE233" s="37"/>
      <c r="AR233" s="237" t="s">
        <v>189</v>
      </c>
      <c r="AT233" s="237" t="s">
        <v>185</v>
      </c>
      <c r="AU233" s="237" t="s">
        <v>86</v>
      </c>
      <c r="AY233" s="16" t="s">
        <v>183</v>
      </c>
      <c r="BE233" s="238">
        <f>IF(N233="základní",J233,0)</f>
        <v>0</v>
      </c>
      <c r="BF233" s="238">
        <f>IF(N233="snížená",J233,0)</f>
        <v>0</v>
      </c>
      <c r="BG233" s="238">
        <f>IF(N233="zákl. přenesená",J233,0)</f>
        <v>0</v>
      </c>
      <c r="BH233" s="238">
        <f>IF(N233="sníž. přenesená",J233,0)</f>
        <v>0</v>
      </c>
      <c r="BI233" s="238">
        <f>IF(N233="nulová",J233,0)</f>
        <v>0</v>
      </c>
      <c r="BJ233" s="16" t="s">
        <v>84</v>
      </c>
      <c r="BK233" s="238">
        <f>ROUND(I233*H233,2)</f>
        <v>0</v>
      </c>
      <c r="BL233" s="16" t="s">
        <v>189</v>
      </c>
      <c r="BM233" s="237" t="s">
        <v>737</v>
      </c>
    </row>
    <row r="234" spans="1:47" s="2" customFormat="1" ht="12">
      <c r="A234" s="37"/>
      <c r="B234" s="38"/>
      <c r="C234" s="39"/>
      <c r="D234" s="239" t="s">
        <v>191</v>
      </c>
      <c r="E234" s="39"/>
      <c r="F234" s="240" t="s">
        <v>738</v>
      </c>
      <c r="G234" s="39"/>
      <c r="H234" s="39"/>
      <c r="I234" s="241"/>
      <c r="J234" s="39"/>
      <c r="K234" s="39"/>
      <c r="L234" s="43"/>
      <c r="M234" s="242"/>
      <c r="N234" s="243"/>
      <c r="O234" s="90"/>
      <c r="P234" s="90"/>
      <c r="Q234" s="90"/>
      <c r="R234" s="90"/>
      <c r="S234" s="90"/>
      <c r="T234" s="91"/>
      <c r="U234" s="37"/>
      <c r="V234" s="37"/>
      <c r="W234" s="37"/>
      <c r="X234" s="37"/>
      <c r="Y234" s="37"/>
      <c r="Z234" s="37"/>
      <c r="AA234" s="37"/>
      <c r="AB234" s="37"/>
      <c r="AC234" s="37"/>
      <c r="AD234" s="37"/>
      <c r="AE234" s="37"/>
      <c r="AT234" s="16" t="s">
        <v>191</v>
      </c>
      <c r="AU234" s="16" t="s">
        <v>86</v>
      </c>
    </row>
    <row r="235" spans="1:47" s="2" customFormat="1" ht="12">
      <c r="A235" s="37"/>
      <c r="B235" s="38"/>
      <c r="C235" s="39"/>
      <c r="D235" s="244" t="s">
        <v>193</v>
      </c>
      <c r="E235" s="39"/>
      <c r="F235" s="245" t="s">
        <v>739</v>
      </c>
      <c r="G235" s="39"/>
      <c r="H235" s="39"/>
      <c r="I235" s="241"/>
      <c r="J235" s="39"/>
      <c r="K235" s="39"/>
      <c r="L235" s="43"/>
      <c r="M235" s="242"/>
      <c r="N235" s="243"/>
      <c r="O235" s="90"/>
      <c r="P235" s="90"/>
      <c r="Q235" s="90"/>
      <c r="R235" s="90"/>
      <c r="S235" s="90"/>
      <c r="T235" s="91"/>
      <c r="U235" s="37"/>
      <c r="V235" s="37"/>
      <c r="W235" s="37"/>
      <c r="X235" s="37"/>
      <c r="Y235" s="37"/>
      <c r="Z235" s="37"/>
      <c r="AA235" s="37"/>
      <c r="AB235" s="37"/>
      <c r="AC235" s="37"/>
      <c r="AD235" s="37"/>
      <c r="AE235" s="37"/>
      <c r="AT235" s="16" t="s">
        <v>193</v>
      </c>
      <c r="AU235" s="16" t="s">
        <v>86</v>
      </c>
    </row>
    <row r="236" spans="1:47" s="2" customFormat="1" ht="12">
      <c r="A236" s="37"/>
      <c r="B236" s="38"/>
      <c r="C236" s="39"/>
      <c r="D236" s="239" t="s">
        <v>195</v>
      </c>
      <c r="E236" s="39"/>
      <c r="F236" s="246" t="s">
        <v>734</v>
      </c>
      <c r="G236" s="39"/>
      <c r="H236" s="39"/>
      <c r="I236" s="241"/>
      <c r="J236" s="39"/>
      <c r="K236" s="39"/>
      <c r="L236" s="43"/>
      <c r="M236" s="242"/>
      <c r="N236" s="243"/>
      <c r="O236" s="90"/>
      <c r="P236" s="90"/>
      <c r="Q236" s="90"/>
      <c r="R236" s="90"/>
      <c r="S236" s="90"/>
      <c r="T236" s="91"/>
      <c r="U236" s="37"/>
      <c r="V236" s="37"/>
      <c r="W236" s="37"/>
      <c r="X236" s="37"/>
      <c r="Y236" s="37"/>
      <c r="Z236" s="37"/>
      <c r="AA236" s="37"/>
      <c r="AB236" s="37"/>
      <c r="AC236" s="37"/>
      <c r="AD236" s="37"/>
      <c r="AE236" s="37"/>
      <c r="AT236" s="16" t="s">
        <v>195</v>
      </c>
      <c r="AU236" s="16" t="s">
        <v>86</v>
      </c>
    </row>
    <row r="237" spans="1:51" s="13" customFormat="1" ht="12">
      <c r="A237" s="13"/>
      <c r="B237" s="247"/>
      <c r="C237" s="248"/>
      <c r="D237" s="239" t="s">
        <v>197</v>
      </c>
      <c r="E237" s="249" t="s">
        <v>1</v>
      </c>
      <c r="F237" s="250" t="s">
        <v>615</v>
      </c>
      <c r="G237" s="248"/>
      <c r="H237" s="251">
        <v>940</v>
      </c>
      <c r="I237" s="252"/>
      <c r="J237" s="248"/>
      <c r="K237" s="248"/>
      <c r="L237" s="253"/>
      <c r="M237" s="254"/>
      <c r="N237" s="255"/>
      <c r="O237" s="255"/>
      <c r="P237" s="255"/>
      <c r="Q237" s="255"/>
      <c r="R237" s="255"/>
      <c r="S237" s="255"/>
      <c r="T237" s="256"/>
      <c r="U237" s="13"/>
      <c r="V237" s="13"/>
      <c r="W237" s="13"/>
      <c r="X237" s="13"/>
      <c r="Y237" s="13"/>
      <c r="Z237" s="13"/>
      <c r="AA237" s="13"/>
      <c r="AB237" s="13"/>
      <c r="AC237" s="13"/>
      <c r="AD237" s="13"/>
      <c r="AE237" s="13"/>
      <c r="AT237" s="257" t="s">
        <v>197</v>
      </c>
      <c r="AU237" s="257" t="s">
        <v>86</v>
      </c>
      <c r="AV237" s="13" t="s">
        <v>86</v>
      </c>
      <c r="AW237" s="13" t="s">
        <v>32</v>
      </c>
      <c r="AX237" s="13" t="s">
        <v>84</v>
      </c>
      <c r="AY237" s="257" t="s">
        <v>183</v>
      </c>
    </row>
    <row r="238" spans="1:65" s="2" customFormat="1" ht="24.15" customHeight="1">
      <c r="A238" s="37"/>
      <c r="B238" s="38"/>
      <c r="C238" s="226" t="s">
        <v>399</v>
      </c>
      <c r="D238" s="226" t="s">
        <v>185</v>
      </c>
      <c r="E238" s="227" t="s">
        <v>740</v>
      </c>
      <c r="F238" s="228" t="s">
        <v>741</v>
      </c>
      <c r="G238" s="229" t="s">
        <v>658</v>
      </c>
      <c r="H238" s="230">
        <v>940</v>
      </c>
      <c r="I238" s="231"/>
      <c r="J238" s="232">
        <f>ROUND(I238*H238,2)</f>
        <v>0</v>
      </c>
      <c r="K238" s="228" t="s">
        <v>1</v>
      </c>
      <c r="L238" s="43"/>
      <c r="M238" s="233" t="s">
        <v>1</v>
      </c>
      <c r="N238" s="234" t="s">
        <v>41</v>
      </c>
      <c r="O238" s="90"/>
      <c r="P238" s="235">
        <f>O238*H238</f>
        <v>0</v>
      </c>
      <c r="Q238" s="235">
        <v>0</v>
      </c>
      <c r="R238" s="235">
        <f>Q238*H238</f>
        <v>0</v>
      </c>
      <c r="S238" s="235">
        <v>0</v>
      </c>
      <c r="T238" s="236">
        <f>S238*H238</f>
        <v>0</v>
      </c>
      <c r="U238" s="37"/>
      <c r="V238" s="37"/>
      <c r="W238" s="37"/>
      <c r="X238" s="37"/>
      <c r="Y238" s="37"/>
      <c r="Z238" s="37"/>
      <c r="AA238" s="37"/>
      <c r="AB238" s="37"/>
      <c r="AC238" s="37"/>
      <c r="AD238" s="37"/>
      <c r="AE238" s="37"/>
      <c r="AR238" s="237" t="s">
        <v>189</v>
      </c>
      <c r="AT238" s="237" t="s">
        <v>185</v>
      </c>
      <c r="AU238" s="237" t="s">
        <v>86</v>
      </c>
      <c r="AY238" s="16" t="s">
        <v>183</v>
      </c>
      <c r="BE238" s="238">
        <f>IF(N238="základní",J238,0)</f>
        <v>0</v>
      </c>
      <c r="BF238" s="238">
        <f>IF(N238="snížená",J238,0)</f>
        <v>0</v>
      </c>
      <c r="BG238" s="238">
        <f>IF(N238="zákl. přenesená",J238,0)</f>
        <v>0</v>
      </c>
      <c r="BH238" s="238">
        <f>IF(N238="sníž. přenesená",J238,0)</f>
        <v>0</v>
      </c>
      <c r="BI238" s="238">
        <f>IF(N238="nulová",J238,0)</f>
        <v>0</v>
      </c>
      <c r="BJ238" s="16" t="s">
        <v>84</v>
      </c>
      <c r="BK238" s="238">
        <f>ROUND(I238*H238,2)</f>
        <v>0</v>
      </c>
      <c r="BL238" s="16" t="s">
        <v>189</v>
      </c>
      <c r="BM238" s="237" t="s">
        <v>742</v>
      </c>
    </row>
    <row r="239" spans="1:47" s="2" customFormat="1" ht="12">
      <c r="A239" s="37"/>
      <c r="B239" s="38"/>
      <c r="C239" s="39"/>
      <c r="D239" s="239" t="s">
        <v>191</v>
      </c>
      <c r="E239" s="39"/>
      <c r="F239" s="240" t="s">
        <v>741</v>
      </c>
      <c r="G239" s="39"/>
      <c r="H239" s="39"/>
      <c r="I239" s="241"/>
      <c r="J239" s="39"/>
      <c r="K239" s="39"/>
      <c r="L239" s="43"/>
      <c r="M239" s="242"/>
      <c r="N239" s="243"/>
      <c r="O239" s="90"/>
      <c r="P239" s="90"/>
      <c r="Q239" s="90"/>
      <c r="R239" s="90"/>
      <c r="S239" s="90"/>
      <c r="T239" s="91"/>
      <c r="U239" s="37"/>
      <c r="V239" s="37"/>
      <c r="W239" s="37"/>
      <c r="X239" s="37"/>
      <c r="Y239" s="37"/>
      <c r="Z239" s="37"/>
      <c r="AA239" s="37"/>
      <c r="AB239" s="37"/>
      <c r="AC239" s="37"/>
      <c r="AD239" s="37"/>
      <c r="AE239" s="37"/>
      <c r="AT239" s="16" t="s">
        <v>191</v>
      </c>
      <c r="AU239" s="16" t="s">
        <v>86</v>
      </c>
    </row>
    <row r="240" spans="1:47" s="2" customFormat="1" ht="12">
      <c r="A240" s="37"/>
      <c r="B240" s="38"/>
      <c r="C240" s="39"/>
      <c r="D240" s="239" t="s">
        <v>309</v>
      </c>
      <c r="E240" s="39"/>
      <c r="F240" s="246" t="s">
        <v>743</v>
      </c>
      <c r="G240" s="39"/>
      <c r="H240" s="39"/>
      <c r="I240" s="241"/>
      <c r="J240" s="39"/>
      <c r="K240" s="39"/>
      <c r="L240" s="43"/>
      <c r="M240" s="242"/>
      <c r="N240" s="243"/>
      <c r="O240" s="90"/>
      <c r="P240" s="90"/>
      <c r="Q240" s="90"/>
      <c r="R240" s="90"/>
      <c r="S240" s="90"/>
      <c r="T240" s="91"/>
      <c r="U240" s="37"/>
      <c r="V240" s="37"/>
      <c r="W240" s="37"/>
      <c r="X240" s="37"/>
      <c r="Y240" s="37"/>
      <c r="Z240" s="37"/>
      <c r="AA240" s="37"/>
      <c r="AB240" s="37"/>
      <c r="AC240" s="37"/>
      <c r="AD240" s="37"/>
      <c r="AE240" s="37"/>
      <c r="AT240" s="16" t="s">
        <v>309</v>
      </c>
      <c r="AU240" s="16" t="s">
        <v>86</v>
      </c>
    </row>
    <row r="241" spans="1:51" s="13" customFormat="1" ht="12">
      <c r="A241" s="13"/>
      <c r="B241" s="247"/>
      <c r="C241" s="248"/>
      <c r="D241" s="239" t="s">
        <v>197</v>
      </c>
      <c r="E241" s="249" t="s">
        <v>1</v>
      </c>
      <c r="F241" s="250" t="s">
        <v>615</v>
      </c>
      <c r="G241" s="248"/>
      <c r="H241" s="251">
        <v>940</v>
      </c>
      <c r="I241" s="252"/>
      <c r="J241" s="248"/>
      <c r="K241" s="248"/>
      <c r="L241" s="253"/>
      <c r="M241" s="254"/>
      <c r="N241" s="255"/>
      <c r="O241" s="255"/>
      <c r="P241" s="255"/>
      <c r="Q241" s="255"/>
      <c r="R241" s="255"/>
      <c r="S241" s="255"/>
      <c r="T241" s="256"/>
      <c r="U241" s="13"/>
      <c r="V241" s="13"/>
      <c r="W241" s="13"/>
      <c r="X241" s="13"/>
      <c r="Y241" s="13"/>
      <c r="Z241" s="13"/>
      <c r="AA241" s="13"/>
      <c r="AB241" s="13"/>
      <c r="AC241" s="13"/>
      <c r="AD241" s="13"/>
      <c r="AE241" s="13"/>
      <c r="AT241" s="257" t="s">
        <v>197</v>
      </c>
      <c r="AU241" s="257" t="s">
        <v>86</v>
      </c>
      <c r="AV241" s="13" t="s">
        <v>86</v>
      </c>
      <c r="AW241" s="13" t="s">
        <v>32</v>
      </c>
      <c r="AX241" s="13" t="s">
        <v>84</v>
      </c>
      <c r="AY241" s="257" t="s">
        <v>183</v>
      </c>
    </row>
    <row r="242" spans="1:65" s="2" customFormat="1" ht="24.15" customHeight="1">
      <c r="A242" s="37"/>
      <c r="B242" s="38"/>
      <c r="C242" s="226" t="s">
        <v>744</v>
      </c>
      <c r="D242" s="226" t="s">
        <v>185</v>
      </c>
      <c r="E242" s="227" t="s">
        <v>745</v>
      </c>
      <c r="F242" s="228" t="s">
        <v>746</v>
      </c>
      <c r="G242" s="229" t="s">
        <v>617</v>
      </c>
      <c r="H242" s="230">
        <v>69</v>
      </c>
      <c r="I242" s="231"/>
      <c r="J242" s="232">
        <f>ROUND(I242*H242,2)</f>
        <v>0</v>
      </c>
      <c r="K242" s="228" t="s">
        <v>188</v>
      </c>
      <c r="L242" s="43"/>
      <c r="M242" s="233" t="s">
        <v>1</v>
      </c>
      <c r="N242" s="234" t="s">
        <v>41</v>
      </c>
      <c r="O242" s="90"/>
      <c r="P242" s="235">
        <f>O242*H242</f>
        <v>0</v>
      </c>
      <c r="Q242" s="235">
        <v>5.8E-05</v>
      </c>
      <c r="R242" s="235">
        <f>Q242*H242</f>
        <v>0.004002</v>
      </c>
      <c r="S242" s="235">
        <v>0</v>
      </c>
      <c r="T242" s="236">
        <f>S242*H242</f>
        <v>0</v>
      </c>
      <c r="U242" s="37"/>
      <c r="V242" s="37"/>
      <c r="W242" s="37"/>
      <c r="X242" s="37"/>
      <c r="Y242" s="37"/>
      <c r="Z242" s="37"/>
      <c r="AA242" s="37"/>
      <c r="AB242" s="37"/>
      <c r="AC242" s="37"/>
      <c r="AD242" s="37"/>
      <c r="AE242" s="37"/>
      <c r="AR242" s="237" t="s">
        <v>189</v>
      </c>
      <c r="AT242" s="237" t="s">
        <v>185</v>
      </c>
      <c r="AU242" s="237" t="s">
        <v>86</v>
      </c>
      <c r="AY242" s="16" t="s">
        <v>183</v>
      </c>
      <c r="BE242" s="238">
        <f>IF(N242="základní",J242,0)</f>
        <v>0</v>
      </c>
      <c r="BF242" s="238">
        <f>IF(N242="snížená",J242,0)</f>
        <v>0</v>
      </c>
      <c r="BG242" s="238">
        <f>IF(N242="zákl. přenesená",J242,0)</f>
        <v>0</v>
      </c>
      <c r="BH242" s="238">
        <f>IF(N242="sníž. přenesená",J242,0)</f>
        <v>0</v>
      </c>
      <c r="BI242" s="238">
        <f>IF(N242="nulová",J242,0)</f>
        <v>0</v>
      </c>
      <c r="BJ242" s="16" t="s">
        <v>84</v>
      </c>
      <c r="BK242" s="238">
        <f>ROUND(I242*H242,2)</f>
        <v>0</v>
      </c>
      <c r="BL242" s="16" t="s">
        <v>189</v>
      </c>
      <c r="BM242" s="237" t="s">
        <v>747</v>
      </c>
    </row>
    <row r="243" spans="1:47" s="2" customFormat="1" ht="12">
      <c r="A243" s="37"/>
      <c r="B243" s="38"/>
      <c r="C243" s="39"/>
      <c r="D243" s="239" t="s">
        <v>191</v>
      </c>
      <c r="E243" s="39"/>
      <c r="F243" s="240" t="s">
        <v>748</v>
      </c>
      <c r="G243" s="39"/>
      <c r="H243" s="39"/>
      <c r="I243" s="241"/>
      <c r="J243" s="39"/>
      <c r="K243" s="39"/>
      <c r="L243" s="43"/>
      <c r="M243" s="242"/>
      <c r="N243" s="243"/>
      <c r="O243" s="90"/>
      <c r="P243" s="90"/>
      <c r="Q243" s="90"/>
      <c r="R243" s="90"/>
      <c r="S243" s="90"/>
      <c r="T243" s="91"/>
      <c r="U243" s="37"/>
      <c r="V243" s="37"/>
      <c r="W243" s="37"/>
      <c r="X243" s="37"/>
      <c r="Y243" s="37"/>
      <c r="Z243" s="37"/>
      <c r="AA243" s="37"/>
      <c r="AB243" s="37"/>
      <c r="AC243" s="37"/>
      <c r="AD243" s="37"/>
      <c r="AE243" s="37"/>
      <c r="AT243" s="16" t="s">
        <v>191</v>
      </c>
      <c r="AU243" s="16" t="s">
        <v>86</v>
      </c>
    </row>
    <row r="244" spans="1:47" s="2" customFormat="1" ht="12">
      <c r="A244" s="37"/>
      <c r="B244" s="38"/>
      <c r="C244" s="39"/>
      <c r="D244" s="244" t="s">
        <v>193</v>
      </c>
      <c r="E244" s="39"/>
      <c r="F244" s="245" t="s">
        <v>749</v>
      </c>
      <c r="G244" s="39"/>
      <c r="H244" s="39"/>
      <c r="I244" s="241"/>
      <c r="J244" s="39"/>
      <c r="K244" s="39"/>
      <c r="L244" s="43"/>
      <c r="M244" s="242"/>
      <c r="N244" s="243"/>
      <c r="O244" s="90"/>
      <c r="P244" s="90"/>
      <c r="Q244" s="90"/>
      <c r="R244" s="90"/>
      <c r="S244" s="90"/>
      <c r="T244" s="91"/>
      <c r="U244" s="37"/>
      <c r="V244" s="37"/>
      <c r="W244" s="37"/>
      <c r="X244" s="37"/>
      <c r="Y244" s="37"/>
      <c r="Z244" s="37"/>
      <c r="AA244" s="37"/>
      <c r="AB244" s="37"/>
      <c r="AC244" s="37"/>
      <c r="AD244" s="37"/>
      <c r="AE244" s="37"/>
      <c r="AT244" s="16" t="s">
        <v>193</v>
      </c>
      <c r="AU244" s="16" t="s">
        <v>86</v>
      </c>
    </row>
    <row r="245" spans="1:47" s="2" customFormat="1" ht="12">
      <c r="A245" s="37"/>
      <c r="B245" s="38"/>
      <c r="C245" s="39"/>
      <c r="D245" s="239" t="s">
        <v>195</v>
      </c>
      <c r="E245" s="39"/>
      <c r="F245" s="246" t="s">
        <v>750</v>
      </c>
      <c r="G245" s="39"/>
      <c r="H245" s="39"/>
      <c r="I245" s="241"/>
      <c r="J245" s="39"/>
      <c r="K245" s="39"/>
      <c r="L245" s="43"/>
      <c r="M245" s="242"/>
      <c r="N245" s="243"/>
      <c r="O245" s="90"/>
      <c r="P245" s="90"/>
      <c r="Q245" s="90"/>
      <c r="R245" s="90"/>
      <c r="S245" s="90"/>
      <c r="T245" s="91"/>
      <c r="U245" s="37"/>
      <c r="V245" s="37"/>
      <c r="W245" s="37"/>
      <c r="X245" s="37"/>
      <c r="Y245" s="37"/>
      <c r="Z245" s="37"/>
      <c r="AA245" s="37"/>
      <c r="AB245" s="37"/>
      <c r="AC245" s="37"/>
      <c r="AD245" s="37"/>
      <c r="AE245" s="37"/>
      <c r="AT245" s="16" t="s">
        <v>195</v>
      </c>
      <c r="AU245" s="16" t="s">
        <v>86</v>
      </c>
    </row>
    <row r="246" spans="1:51" s="13" customFormat="1" ht="12">
      <c r="A246" s="13"/>
      <c r="B246" s="247"/>
      <c r="C246" s="248"/>
      <c r="D246" s="239" t="s">
        <v>197</v>
      </c>
      <c r="E246" s="249" t="s">
        <v>1</v>
      </c>
      <c r="F246" s="250" t="s">
        <v>619</v>
      </c>
      <c r="G246" s="248"/>
      <c r="H246" s="251">
        <v>69</v>
      </c>
      <c r="I246" s="252"/>
      <c r="J246" s="248"/>
      <c r="K246" s="248"/>
      <c r="L246" s="253"/>
      <c r="M246" s="254"/>
      <c r="N246" s="255"/>
      <c r="O246" s="255"/>
      <c r="P246" s="255"/>
      <c r="Q246" s="255"/>
      <c r="R246" s="255"/>
      <c r="S246" s="255"/>
      <c r="T246" s="256"/>
      <c r="U246" s="13"/>
      <c r="V246" s="13"/>
      <c r="W246" s="13"/>
      <c r="X246" s="13"/>
      <c r="Y246" s="13"/>
      <c r="Z246" s="13"/>
      <c r="AA246" s="13"/>
      <c r="AB246" s="13"/>
      <c r="AC246" s="13"/>
      <c r="AD246" s="13"/>
      <c r="AE246" s="13"/>
      <c r="AT246" s="257" t="s">
        <v>197</v>
      </c>
      <c r="AU246" s="257" t="s">
        <v>86</v>
      </c>
      <c r="AV246" s="13" t="s">
        <v>86</v>
      </c>
      <c r="AW246" s="13" t="s">
        <v>32</v>
      </c>
      <c r="AX246" s="13" t="s">
        <v>84</v>
      </c>
      <c r="AY246" s="257" t="s">
        <v>183</v>
      </c>
    </row>
    <row r="247" spans="1:65" s="2" customFormat="1" ht="21.75" customHeight="1">
      <c r="A247" s="37"/>
      <c r="B247" s="38"/>
      <c r="C247" s="269" t="s">
        <v>751</v>
      </c>
      <c r="D247" s="269" t="s">
        <v>304</v>
      </c>
      <c r="E247" s="270" t="s">
        <v>752</v>
      </c>
      <c r="F247" s="271" t="s">
        <v>753</v>
      </c>
      <c r="G247" s="272" t="s">
        <v>617</v>
      </c>
      <c r="H247" s="273">
        <v>207</v>
      </c>
      <c r="I247" s="274"/>
      <c r="J247" s="275">
        <f>ROUND(I247*H247,2)</f>
        <v>0</v>
      </c>
      <c r="K247" s="271" t="s">
        <v>188</v>
      </c>
      <c r="L247" s="276"/>
      <c r="M247" s="277" t="s">
        <v>1</v>
      </c>
      <c r="N247" s="278" t="s">
        <v>41</v>
      </c>
      <c r="O247" s="90"/>
      <c r="P247" s="235">
        <f>O247*H247</f>
        <v>0</v>
      </c>
      <c r="Q247" s="235">
        <v>0.00709</v>
      </c>
      <c r="R247" s="235">
        <f>Q247*H247</f>
        <v>1.46763</v>
      </c>
      <c r="S247" s="235">
        <v>0</v>
      </c>
      <c r="T247" s="236">
        <f>S247*H247</f>
        <v>0</v>
      </c>
      <c r="U247" s="37"/>
      <c r="V247" s="37"/>
      <c r="W247" s="37"/>
      <c r="X247" s="37"/>
      <c r="Y247" s="37"/>
      <c r="Z247" s="37"/>
      <c r="AA247" s="37"/>
      <c r="AB247" s="37"/>
      <c r="AC247" s="37"/>
      <c r="AD247" s="37"/>
      <c r="AE247" s="37"/>
      <c r="AR247" s="237" t="s">
        <v>251</v>
      </c>
      <c r="AT247" s="237" t="s">
        <v>304</v>
      </c>
      <c r="AU247" s="237" t="s">
        <v>86</v>
      </c>
      <c r="AY247" s="16" t="s">
        <v>183</v>
      </c>
      <c r="BE247" s="238">
        <f>IF(N247="základní",J247,0)</f>
        <v>0</v>
      </c>
      <c r="BF247" s="238">
        <f>IF(N247="snížená",J247,0)</f>
        <v>0</v>
      </c>
      <c r="BG247" s="238">
        <f>IF(N247="zákl. přenesená",J247,0)</f>
        <v>0</v>
      </c>
      <c r="BH247" s="238">
        <f>IF(N247="sníž. přenesená",J247,0)</f>
        <v>0</v>
      </c>
      <c r="BI247" s="238">
        <f>IF(N247="nulová",J247,0)</f>
        <v>0</v>
      </c>
      <c r="BJ247" s="16" t="s">
        <v>84</v>
      </c>
      <c r="BK247" s="238">
        <f>ROUND(I247*H247,2)</f>
        <v>0</v>
      </c>
      <c r="BL247" s="16" t="s">
        <v>189</v>
      </c>
      <c r="BM247" s="237" t="s">
        <v>754</v>
      </c>
    </row>
    <row r="248" spans="1:47" s="2" customFormat="1" ht="12">
      <c r="A248" s="37"/>
      <c r="B248" s="38"/>
      <c r="C248" s="39"/>
      <c r="D248" s="239" t="s">
        <v>191</v>
      </c>
      <c r="E248" s="39"/>
      <c r="F248" s="240" t="s">
        <v>753</v>
      </c>
      <c r="G248" s="39"/>
      <c r="H248" s="39"/>
      <c r="I248" s="241"/>
      <c r="J248" s="39"/>
      <c r="K248" s="39"/>
      <c r="L248" s="43"/>
      <c r="M248" s="242"/>
      <c r="N248" s="243"/>
      <c r="O248" s="90"/>
      <c r="P248" s="90"/>
      <c r="Q248" s="90"/>
      <c r="R248" s="90"/>
      <c r="S248" s="90"/>
      <c r="T248" s="91"/>
      <c r="U248" s="37"/>
      <c r="V248" s="37"/>
      <c r="W248" s="37"/>
      <c r="X248" s="37"/>
      <c r="Y248" s="37"/>
      <c r="Z248" s="37"/>
      <c r="AA248" s="37"/>
      <c r="AB248" s="37"/>
      <c r="AC248" s="37"/>
      <c r="AD248" s="37"/>
      <c r="AE248" s="37"/>
      <c r="AT248" s="16" t="s">
        <v>191</v>
      </c>
      <c r="AU248" s="16" t="s">
        <v>86</v>
      </c>
    </row>
    <row r="249" spans="1:51" s="13" customFormat="1" ht="12">
      <c r="A249" s="13"/>
      <c r="B249" s="247"/>
      <c r="C249" s="248"/>
      <c r="D249" s="239" t="s">
        <v>197</v>
      </c>
      <c r="E249" s="248"/>
      <c r="F249" s="250" t="s">
        <v>755</v>
      </c>
      <c r="G249" s="248"/>
      <c r="H249" s="251">
        <v>207</v>
      </c>
      <c r="I249" s="252"/>
      <c r="J249" s="248"/>
      <c r="K249" s="248"/>
      <c r="L249" s="253"/>
      <c r="M249" s="254"/>
      <c r="N249" s="255"/>
      <c r="O249" s="255"/>
      <c r="P249" s="255"/>
      <c r="Q249" s="255"/>
      <c r="R249" s="255"/>
      <c r="S249" s="255"/>
      <c r="T249" s="256"/>
      <c r="U249" s="13"/>
      <c r="V249" s="13"/>
      <c r="W249" s="13"/>
      <c r="X249" s="13"/>
      <c r="Y249" s="13"/>
      <c r="Z249" s="13"/>
      <c r="AA249" s="13"/>
      <c r="AB249" s="13"/>
      <c r="AC249" s="13"/>
      <c r="AD249" s="13"/>
      <c r="AE249" s="13"/>
      <c r="AT249" s="257" t="s">
        <v>197</v>
      </c>
      <c r="AU249" s="257" t="s">
        <v>86</v>
      </c>
      <c r="AV249" s="13" t="s">
        <v>86</v>
      </c>
      <c r="AW249" s="13" t="s">
        <v>4</v>
      </c>
      <c r="AX249" s="13" t="s">
        <v>84</v>
      </c>
      <c r="AY249" s="257" t="s">
        <v>183</v>
      </c>
    </row>
    <row r="250" spans="1:65" s="2" customFormat="1" ht="21.75" customHeight="1">
      <c r="A250" s="37"/>
      <c r="B250" s="38"/>
      <c r="C250" s="269" t="s">
        <v>756</v>
      </c>
      <c r="D250" s="269" t="s">
        <v>304</v>
      </c>
      <c r="E250" s="270" t="s">
        <v>757</v>
      </c>
      <c r="F250" s="271" t="s">
        <v>758</v>
      </c>
      <c r="G250" s="272" t="s">
        <v>658</v>
      </c>
      <c r="H250" s="273">
        <v>207</v>
      </c>
      <c r="I250" s="274"/>
      <c r="J250" s="275">
        <f>ROUND(I250*H250,2)</f>
        <v>0</v>
      </c>
      <c r="K250" s="271" t="s">
        <v>1</v>
      </c>
      <c r="L250" s="276"/>
      <c r="M250" s="277" t="s">
        <v>1</v>
      </c>
      <c r="N250" s="278" t="s">
        <v>41</v>
      </c>
      <c r="O250" s="90"/>
      <c r="P250" s="235">
        <f>O250*H250</f>
        <v>0</v>
      </c>
      <c r="Q250" s="235">
        <v>0</v>
      </c>
      <c r="R250" s="235">
        <f>Q250*H250</f>
        <v>0</v>
      </c>
      <c r="S250" s="235">
        <v>0</v>
      </c>
      <c r="T250" s="236">
        <f>S250*H250</f>
        <v>0</v>
      </c>
      <c r="U250" s="37"/>
      <c r="V250" s="37"/>
      <c r="W250" s="37"/>
      <c r="X250" s="37"/>
      <c r="Y250" s="37"/>
      <c r="Z250" s="37"/>
      <c r="AA250" s="37"/>
      <c r="AB250" s="37"/>
      <c r="AC250" s="37"/>
      <c r="AD250" s="37"/>
      <c r="AE250" s="37"/>
      <c r="AR250" s="237" t="s">
        <v>251</v>
      </c>
      <c r="AT250" s="237" t="s">
        <v>304</v>
      </c>
      <c r="AU250" s="237" t="s">
        <v>86</v>
      </c>
      <c r="AY250" s="16" t="s">
        <v>183</v>
      </c>
      <c r="BE250" s="238">
        <f>IF(N250="základní",J250,0)</f>
        <v>0</v>
      </c>
      <c r="BF250" s="238">
        <f>IF(N250="snížená",J250,0)</f>
        <v>0</v>
      </c>
      <c r="BG250" s="238">
        <f>IF(N250="zákl. přenesená",J250,0)</f>
        <v>0</v>
      </c>
      <c r="BH250" s="238">
        <f>IF(N250="sníž. přenesená",J250,0)</f>
        <v>0</v>
      </c>
      <c r="BI250" s="238">
        <f>IF(N250="nulová",J250,0)</f>
        <v>0</v>
      </c>
      <c r="BJ250" s="16" t="s">
        <v>84</v>
      </c>
      <c r="BK250" s="238">
        <f>ROUND(I250*H250,2)</f>
        <v>0</v>
      </c>
      <c r="BL250" s="16" t="s">
        <v>189</v>
      </c>
      <c r="BM250" s="237" t="s">
        <v>759</v>
      </c>
    </row>
    <row r="251" spans="1:47" s="2" customFormat="1" ht="12">
      <c r="A251" s="37"/>
      <c r="B251" s="38"/>
      <c r="C251" s="39"/>
      <c r="D251" s="239" t="s">
        <v>191</v>
      </c>
      <c r="E251" s="39"/>
      <c r="F251" s="240" t="s">
        <v>758</v>
      </c>
      <c r="G251" s="39"/>
      <c r="H251" s="39"/>
      <c r="I251" s="241"/>
      <c r="J251" s="39"/>
      <c r="K251" s="39"/>
      <c r="L251" s="43"/>
      <c r="M251" s="242"/>
      <c r="N251" s="243"/>
      <c r="O251" s="90"/>
      <c r="P251" s="90"/>
      <c r="Q251" s="90"/>
      <c r="R251" s="90"/>
      <c r="S251" s="90"/>
      <c r="T251" s="91"/>
      <c r="U251" s="37"/>
      <c r="V251" s="37"/>
      <c r="W251" s="37"/>
      <c r="X251" s="37"/>
      <c r="Y251" s="37"/>
      <c r="Z251" s="37"/>
      <c r="AA251" s="37"/>
      <c r="AB251" s="37"/>
      <c r="AC251" s="37"/>
      <c r="AD251" s="37"/>
      <c r="AE251" s="37"/>
      <c r="AT251" s="16" t="s">
        <v>191</v>
      </c>
      <c r="AU251" s="16" t="s">
        <v>86</v>
      </c>
    </row>
    <row r="252" spans="1:51" s="13" customFormat="1" ht="12">
      <c r="A252" s="13"/>
      <c r="B252" s="247"/>
      <c r="C252" s="248"/>
      <c r="D252" s="239" t="s">
        <v>197</v>
      </c>
      <c r="E252" s="249" t="s">
        <v>1</v>
      </c>
      <c r="F252" s="250" t="s">
        <v>760</v>
      </c>
      <c r="G252" s="248"/>
      <c r="H252" s="251">
        <v>207</v>
      </c>
      <c r="I252" s="252"/>
      <c r="J252" s="248"/>
      <c r="K252" s="248"/>
      <c r="L252" s="253"/>
      <c r="M252" s="254"/>
      <c r="N252" s="255"/>
      <c r="O252" s="255"/>
      <c r="P252" s="255"/>
      <c r="Q252" s="255"/>
      <c r="R252" s="255"/>
      <c r="S252" s="255"/>
      <c r="T252" s="256"/>
      <c r="U252" s="13"/>
      <c r="V252" s="13"/>
      <c r="W252" s="13"/>
      <c r="X252" s="13"/>
      <c r="Y252" s="13"/>
      <c r="Z252" s="13"/>
      <c r="AA252" s="13"/>
      <c r="AB252" s="13"/>
      <c r="AC252" s="13"/>
      <c r="AD252" s="13"/>
      <c r="AE252" s="13"/>
      <c r="AT252" s="257" t="s">
        <v>197</v>
      </c>
      <c r="AU252" s="257" t="s">
        <v>86</v>
      </c>
      <c r="AV252" s="13" t="s">
        <v>86</v>
      </c>
      <c r="AW252" s="13" t="s">
        <v>32</v>
      </c>
      <c r="AX252" s="13" t="s">
        <v>84</v>
      </c>
      <c r="AY252" s="257" t="s">
        <v>183</v>
      </c>
    </row>
    <row r="253" spans="1:65" s="2" customFormat="1" ht="21.75" customHeight="1">
      <c r="A253" s="37"/>
      <c r="B253" s="38"/>
      <c r="C253" s="269" t="s">
        <v>761</v>
      </c>
      <c r="D253" s="269" t="s">
        <v>304</v>
      </c>
      <c r="E253" s="270" t="s">
        <v>762</v>
      </c>
      <c r="F253" s="271" t="s">
        <v>763</v>
      </c>
      <c r="G253" s="272" t="s">
        <v>726</v>
      </c>
      <c r="H253" s="273">
        <v>144.9</v>
      </c>
      <c r="I253" s="274"/>
      <c r="J253" s="275">
        <f>ROUND(I253*H253,2)</f>
        <v>0</v>
      </c>
      <c r="K253" s="271" t="s">
        <v>1</v>
      </c>
      <c r="L253" s="276"/>
      <c r="M253" s="277" t="s">
        <v>1</v>
      </c>
      <c r="N253" s="278" t="s">
        <v>41</v>
      </c>
      <c r="O253" s="90"/>
      <c r="P253" s="235">
        <f>O253*H253</f>
        <v>0</v>
      </c>
      <c r="Q253" s="235">
        <v>0</v>
      </c>
      <c r="R253" s="235">
        <f>Q253*H253</f>
        <v>0</v>
      </c>
      <c r="S253" s="235">
        <v>0</v>
      </c>
      <c r="T253" s="236">
        <f>S253*H253</f>
        <v>0</v>
      </c>
      <c r="U253" s="37"/>
      <c r="V253" s="37"/>
      <c r="W253" s="37"/>
      <c r="X253" s="37"/>
      <c r="Y253" s="37"/>
      <c r="Z253" s="37"/>
      <c r="AA253" s="37"/>
      <c r="AB253" s="37"/>
      <c r="AC253" s="37"/>
      <c r="AD253" s="37"/>
      <c r="AE253" s="37"/>
      <c r="AR253" s="237" t="s">
        <v>251</v>
      </c>
      <c r="AT253" s="237" t="s">
        <v>304</v>
      </c>
      <c r="AU253" s="237" t="s">
        <v>86</v>
      </c>
      <c r="AY253" s="16" t="s">
        <v>183</v>
      </c>
      <c r="BE253" s="238">
        <f>IF(N253="základní",J253,0)</f>
        <v>0</v>
      </c>
      <c r="BF253" s="238">
        <f>IF(N253="snížená",J253,0)</f>
        <v>0</v>
      </c>
      <c r="BG253" s="238">
        <f>IF(N253="zákl. přenesená",J253,0)</f>
        <v>0</v>
      </c>
      <c r="BH253" s="238">
        <f>IF(N253="sníž. přenesená",J253,0)</f>
        <v>0</v>
      </c>
      <c r="BI253" s="238">
        <f>IF(N253="nulová",J253,0)</f>
        <v>0</v>
      </c>
      <c r="BJ253" s="16" t="s">
        <v>84</v>
      </c>
      <c r="BK253" s="238">
        <f>ROUND(I253*H253,2)</f>
        <v>0</v>
      </c>
      <c r="BL253" s="16" t="s">
        <v>189</v>
      </c>
      <c r="BM253" s="237" t="s">
        <v>764</v>
      </c>
    </row>
    <row r="254" spans="1:47" s="2" customFormat="1" ht="12">
      <c r="A254" s="37"/>
      <c r="B254" s="38"/>
      <c r="C254" s="39"/>
      <c r="D254" s="239" t="s">
        <v>191</v>
      </c>
      <c r="E254" s="39"/>
      <c r="F254" s="240" t="s">
        <v>763</v>
      </c>
      <c r="G254" s="39"/>
      <c r="H254" s="39"/>
      <c r="I254" s="241"/>
      <c r="J254" s="39"/>
      <c r="K254" s="39"/>
      <c r="L254" s="43"/>
      <c r="M254" s="242"/>
      <c r="N254" s="243"/>
      <c r="O254" s="90"/>
      <c r="P254" s="90"/>
      <c r="Q254" s="90"/>
      <c r="R254" s="90"/>
      <c r="S254" s="90"/>
      <c r="T254" s="91"/>
      <c r="U254" s="37"/>
      <c r="V254" s="37"/>
      <c r="W254" s="37"/>
      <c r="X254" s="37"/>
      <c r="Y254" s="37"/>
      <c r="Z254" s="37"/>
      <c r="AA254" s="37"/>
      <c r="AB254" s="37"/>
      <c r="AC254" s="37"/>
      <c r="AD254" s="37"/>
      <c r="AE254" s="37"/>
      <c r="AT254" s="16" t="s">
        <v>191</v>
      </c>
      <c r="AU254" s="16" t="s">
        <v>86</v>
      </c>
    </row>
    <row r="255" spans="1:51" s="13" customFormat="1" ht="12">
      <c r="A255" s="13"/>
      <c r="B255" s="247"/>
      <c r="C255" s="248"/>
      <c r="D255" s="239" t="s">
        <v>197</v>
      </c>
      <c r="E255" s="249" t="s">
        <v>1</v>
      </c>
      <c r="F255" s="250" t="s">
        <v>765</v>
      </c>
      <c r="G255" s="248"/>
      <c r="H255" s="251">
        <v>144.9</v>
      </c>
      <c r="I255" s="252"/>
      <c r="J255" s="248"/>
      <c r="K255" s="248"/>
      <c r="L255" s="253"/>
      <c r="M255" s="254"/>
      <c r="N255" s="255"/>
      <c r="O255" s="255"/>
      <c r="P255" s="255"/>
      <c r="Q255" s="255"/>
      <c r="R255" s="255"/>
      <c r="S255" s="255"/>
      <c r="T255" s="256"/>
      <c r="U255" s="13"/>
      <c r="V255" s="13"/>
      <c r="W255" s="13"/>
      <c r="X255" s="13"/>
      <c r="Y255" s="13"/>
      <c r="Z255" s="13"/>
      <c r="AA255" s="13"/>
      <c r="AB255" s="13"/>
      <c r="AC255" s="13"/>
      <c r="AD255" s="13"/>
      <c r="AE255" s="13"/>
      <c r="AT255" s="257" t="s">
        <v>197</v>
      </c>
      <c r="AU255" s="257" t="s">
        <v>86</v>
      </c>
      <c r="AV255" s="13" t="s">
        <v>86</v>
      </c>
      <c r="AW255" s="13" t="s">
        <v>32</v>
      </c>
      <c r="AX255" s="13" t="s">
        <v>84</v>
      </c>
      <c r="AY255" s="257" t="s">
        <v>183</v>
      </c>
    </row>
    <row r="256" spans="1:65" s="2" customFormat="1" ht="24.15" customHeight="1">
      <c r="A256" s="37"/>
      <c r="B256" s="38"/>
      <c r="C256" s="226" t="s">
        <v>766</v>
      </c>
      <c r="D256" s="226" t="s">
        <v>185</v>
      </c>
      <c r="E256" s="227" t="s">
        <v>767</v>
      </c>
      <c r="F256" s="228" t="s">
        <v>768</v>
      </c>
      <c r="G256" s="229" t="s">
        <v>617</v>
      </c>
      <c r="H256" s="230">
        <v>69</v>
      </c>
      <c r="I256" s="231"/>
      <c r="J256" s="232">
        <f>ROUND(I256*H256,2)</f>
        <v>0</v>
      </c>
      <c r="K256" s="228" t="s">
        <v>188</v>
      </c>
      <c r="L256" s="43"/>
      <c r="M256" s="233" t="s">
        <v>1</v>
      </c>
      <c r="N256" s="234" t="s">
        <v>41</v>
      </c>
      <c r="O256" s="90"/>
      <c r="P256" s="235">
        <f>O256*H256</f>
        <v>0</v>
      </c>
      <c r="Q256" s="235">
        <v>0.0020824</v>
      </c>
      <c r="R256" s="235">
        <f>Q256*H256</f>
        <v>0.1436856</v>
      </c>
      <c r="S256" s="235">
        <v>0</v>
      </c>
      <c r="T256" s="236">
        <f>S256*H256</f>
        <v>0</v>
      </c>
      <c r="U256" s="37"/>
      <c r="V256" s="37"/>
      <c r="W256" s="37"/>
      <c r="X256" s="37"/>
      <c r="Y256" s="37"/>
      <c r="Z256" s="37"/>
      <c r="AA256" s="37"/>
      <c r="AB256" s="37"/>
      <c r="AC256" s="37"/>
      <c r="AD256" s="37"/>
      <c r="AE256" s="37"/>
      <c r="AR256" s="237" t="s">
        <v>189</v>
      </c>
      <c r="AT256" s="237" t="s">
        <v>185</v>
      </c>
      <c r="AU256" s="237" t="s">
        <v>86</v>
      </c>
      <c r="AY256" s="16" t="s">
        <v>183</v>
      </c>
      <c r="BE256" s="238">
        <f>IF(N256="základní",J256,0)</f>
        <v>0</v>
      </c>
      <c r="BF256" s="238">
        <f>IF(N256="snížená",J256,0)</f>
        <v>0</v>
      </c>
      <c r="BG256" s="238">
        <f>IF(N256="zákl. přenesená",J256,0)</f>
        <v>0</v>
      </c>
      <c r="BH256" s="238">
        <f>IF(N256="sníž. přenesená",J256,0)</f>
        <v>0</v>
      </c>
      <c r="BI256" s="238">
        <f>IF(N256="nulová",J256,0)</f>
        <v>0</v>
      </c>
      <c r="BJ256" s="16" t="s">
        <v>84</v>
      </c>
      <c r="BK256" s="238">
        <f>ROUND(I256*H256,2)</f>
        <v>0</v>
      </c>
      <c r="BL256" s="16" t="s">
        <v>189</v>
      </c>
      <c r="BM256" s="237" t="s">
        <v>769</v>
      </c>
    </row>
    <row r="257" spans="1:47" s="2" customFormat="1" ht="12">
      <c r="A257" s="37"/>
      <c r="B257" s="38"/>
      <c r="C257" s="39"/>
      <c r="D257" s="239" t="s">
        <v>191</v>
      </c>
      <c r="E257" s="39"/>
      <c r="F257" s="240" t="s">
        <v>770</v>
      </c>
      <c r="G257" s="39"/>
      <c r="H257" s="39"/>
      <c r="I257" s="241"/>
      <c r="J257" s="39"/>
      <c r="K257" s="39"/>
      <c r="L257" s="43"/>
      <c r="M257" s="242"/>
      <c r="N257" s="243"/>
      <c r="O257" s="90"/>
      <c r="P257" s="90"/>
      <c r="Q257" s="90"/>
      <c r="R257" s="90"/>
      <c r="S257" s="90"/>
      <c r="T257" s="91"/>
      <c r="U257" s="37"/>
      <c r="V257" s="37"/>
      <c r="W257" s="37"/>
      <c r="X257" s="37"/>
      <c r="Y257" s="37"/>
      <c r="Z257" s="37"/>
      <c r="AA257" s="37"/>
      <c r="AB257" s="37"/>
      <c r="AC257" s="37"/>
      <c r="AD257" s="37"/>
      <c r="AE257" s="37"/>
      <c r="AT257" s="16" t="s">
        <v>191</v>
      </c>
      <c r="AU257" s="16" t="s">
        <v>86</v>
      </c>
    </row>
    <row r="258" spans="1:47" s="2" customFormat="1" ht="12">
      <c r="A258" s="37"/>
      <c r="B258" s="38"/>
      <c r="C258" s="39"/>
      <c r="D258" s="244" t="s">
        <v>193</v>
      </c>
      <c r="E258" s="39"/>
      <c r="F258" s="245" t="s">
        <v>771</v>
      </c>
      <c r="G258" s="39"/>
      <c r="H258" s="39"/>
      <c r="I258" s="241"/>
      <c r="J258" s="39"/>
      <c r="K258" s="39"/>
      <c r="L258" s="43"/>
      <c r="M258" s="242"/>
      <c r="N258" s="243"/>
      <c r="O258" s="90"/>
      <c r="P258" s="90"/>
      <c r="Q258" s="90"/>
      <c r="R258" s="90"/>
      <c r="S258" s="90"/>
      <c r="T258" s="91"/>
      <c r="U258" s="37"/>
      <c r="V258" s="37"/>
      <c r="W258" s="37"/>
      <c r="X258" s="37"/>
      <c r="Y258" s="37"/>
      <c r="Z258" s="37"/>
      <c r="AA258" s="37"/>
      <c r="AB258" s="37"/>
      <c r="AC258" s="37"/>
      <c r="AD258" s="37"/>
      <c r="AE258" s="37"/>
      <c r="AT258" s="16" t="s">
        <v>193</v>
      </c>
      <c r="AU258" s="16" t="s">
        <v>86</v>
      </c>
    </row>
    <row r="259" spans="1:47" s="2" customFormat="1" ht="12">
      <c r="A259" s="37"/>
      <c r="B259" s="38"/>
      <c r="C259" s="39"/>
      <c r="D259" s="239" t="s">
        <v>195</v>
      </c>
      <c r="E259" s="39"/>
      <c r="F259" s="246" t="s">
        <v>772</v>
      </c>
      <c r="G259" s="39"/>
      <c r="H259" s="39"/>
      <c r="I259" s="241"/>
      <c r="J259" s="39"/>
      <c r="K259" s="39"/>
      <c r="L259" s="43"/>
      <c r="M259" s="242"/>
      <c r="N259" s="243"/>
      <c r="O259" s="90"/>
      <c r="P259" s="90"/>
      <c r="Q259" s="90"/>
      <c r="R259" s="90"/>
      <c r="S259" s="90"/>
      <c r="T259" s="91"/>
      <c r="U259" s="37"/>
      <c r="V259" s="37"/>
      <c r="W259" s="37"/>
      <c r="X259" s="37"/>
      <c r="Y259" s="37"/>
      <c r="Z259" s="37"/>
      <c r="AA259" s="37"/>
      <c r="AB259" s="37"/>
      <c r="AC259" s="37"/>
      <c r="AD259" s="37"/>
      <c r="AE259" s="37"/>
      <c r="AT259" s="16" t="s">
        <v>195</v>
      </c>
      <c r="AU259" s="16" t="s">
        <v>86</v>
      </c>
    </row>
    <row r="260" spans="1:51" s="13" customFormat="1" ht="12">
      <c r="A260" s="13"/>
      <c r="B260" s="247"/>
      <c r="C260" s="248"/>
      <c r="D260" s="239" t="s">
        <v>197</v>
      </c>
      <c r="E260" s="249" t="s">
        <v>1</v>
      </c>
      <c r="F260" s="250" t="s">
        <v>619</v>
      </c>
      <c r="G260" s="248"/>
      <c r="H260" s="251">
        <v>69</v>
      </c>
      <c r="I260" s="252"/>
      <c r="J260" s="248"/>
      <c r="K260" s="248"/>
      <c r="L260" s="253"/>
      <c r="M260" s="254"/>
      <c r="N260" s="255"/>
      <c r="O260" s="255"/>
      <c r="P260" s="255"/>
      <c r="Q260" s="255"/>
      <c r="R260" s="255"/>
      <c r="S260" s="255"/>
      <c r="T260" s="256"/>
      <c r="U260" s="13"/>
      <c r="V260" s="13"/>
      <c r="W260" s="13"/>
      <c r="X260" s="13"/>
      <c r="Y260" s="13"/>
      <c r="Z260" s="13"/>
      <c r="AA260" s="13"/>
      <c r="AB260" s="13"/>
      <c r="AC260" s="13"/>
      <c r="AD260" s="13"/>
      <c r="AE260" s="13"/>
      <c r="AT260" s="257" t="s">
        <v>197</v>
      </c>
      <c r="AU260" s="257" t="s">
        <v>86</v>
      </c>
      <c r="AV260" s="13" t="s">
        <v>86</v>
      </c>
      <c r="AW260" s="13" t="s">
        <v>32</v>
      </c>
      <c r="AX260" s="13" t="s">
        <v>84</v>
      </c>
      <c r="AY260" s="257" t="s">
        <v>183</v>
      </c>
    </row>
    <row r="261" spans="1:65" s="2" customFormat="1" ht="16.5" customHeight="1">
      <c r="A261" s="37"/>
      <c r="B261" s="38"/>
      <c r="C261" s="269" t="s">
        <v>773</v>
      </c>
      <c r="D261" s="269" t="s">
        <v>304</v>
      </c>
      <c r="E261" s="270" t="s">
        <v>774</v>
      </c>
      <c r="F261" s="271" t="s">
        <v>775</v>
      </c>
      <c r="G261" s="272" t="s">
        <v>658</v>
      </c>
      <c r="H261" s="273">
        <v>69</v>
      </c>
      <c r="I261" s="274"/>
      <c r="J261" s="275">
        <f>ROUND(I261*H261,2)</f>
        <v>0</v>
      </c>
      <c r="K261" s="271" t="s">
        <v>1</v>
      </c>
      <c r="L261" s="276"/>
      <c r="M261" s="277" t="s">
        <v>1</v>
      </c>
      <c r="N261" s="278" t="s">
        <v>41</v>
      </c>
      <c r="O261" s="90"/>
      <c r="P261" s="235">
        <f>O261*H261</f>
        <v>0</v>
      </c>
      <c r="Q261" s="235">
        <v>0</v>
      </c>
      <c r="R261" s="235">
        <f>Q261*H261</f>
        <v>0</v>
      </c>
      <c r="S261" s="235">
        <v>0</v>
      </c>
      <c r="T261" s="236">
        <f>S261*H261</f>
        <v>0</v>
      </c>
      <c r="U261" s="37"/>
      <c r="V261" s="37"/>
      <c r="W261" s="37"/>
      <c r="X261" s="37"/>
      <c r="Y261" s="37"/>
      <c r="Z261" s="37"/>
      <c r="AA261" s="37"/>
      <c r="AB261" s="37"/>
      <c r="AC261" s="37"/>
      <c r="AD261" s="37"/>
      <c r="AE261" s="37"/>
      <c r="AR261" s="237" t="s">
        <v>251</v>
      </c>
      <c r="AT261" s="237" t="s">
        <v>304</v>
      </c>
      <c r="AU261" s="237" t="s">
        <v>86</v>
      </c>
      <c r="AY261" s="16" t="s">
        <v>183</v>
      </c>
      <c r="BE261" s="238">
        <f>IF(N261="základní",J261,0)</f>
        <v>0</v>
      </c>
      <c r="BF261" s="238">
        <f>IF(N261="snížená",J261,0)</f>
        <v>0</v>
      </c>
      <c r="BG261" s="238">
        <f>IF(N261="zákl. přenesená",J261,0)</f>
        <v>0</v>
      </c>
      <c r="BH261" s="238">
        <f>IF(N261="sníž. přenesená",J261,0)</f>
        <v>0</v>
      </c>
      <c r="BI261" s="238">
        <f>IF(N261="nulová",J261,0)</f>
        <v>0</v>
      </c>
      <c r="BJ261" s="16" t="s">
        <v>84</v>
      </c>
      <c r="BK261" s="238">
        <f>ROUND(I261*H261,2)</f>
        <v>0</v>
      </c>
      <c r="BL261" s="16" t="s">
        <v>189</v>
      </c>
      <c r="BM261" s="237" t="s">
        <v>776</v>
      </c>
    </row>
    <row r="262" spans="1:47" s="2" customFormat="1" ht="12">
      <c r="A262" s="37"/>
      <c r="B262" s="38"/>
      <c r="C262" s="39"/>
      <c r="D262" s="239" t="s">
        <v>191</v>
      </c>
      <c r="E262" s="39"/>
      <c r="F262" s="240" t="s">
        <v>775</v>
      </c>
      <c r="G262" s="39"/>
      <c r="H262" s="39"/>
      <c r="I262" s="241"/>
      <c r="J262" s="39"/>
      <c r="K262" s="39"/>
      <c r="L262" s="43"/>
      <c r="M262" s="242"/>
      <c r="N262" s="243"/>
      <c r="O262" s="90"/>
      <c r="P262" s="90"/>
      <c r="Q262" s="90"/>
      <c r="R262" s="90"/>
      <c r="S262" s="90"/>
      <c r="T262" s="91"/>
      <c r="U262" s="37"/>
      <c r="V262" s="37"/>
      <c r="W262" s="37"/>
      <c r="X262" s="37"/>
      <c r="Y262" s="37"/>
      <c r="Z262" s="37"/>
      <c r="AA262" s="37"/>
      <c r="AB262" s="37"/>
      <c r="AC262" s="37"/>
      <c r="AD262" s="37"/>
      <c r="AE262" s="37"/>
      <c r="AT262" s="16" t="s">
        <v>191</v>
      </c>
      <c r="AU262" s="16" t="s">
        <v>86</v>
      </c>
    </row>
    <row r="263" spans="1:51" s="13" customFormat="1" ht="12">
      <c r="A263" s="13"/>
      <c r="B263" s="247"/>
      <c r="C263" s="248"/>
      <c r="D263" s="239" t="s">
        <v>197</v>
      </c>
      <c r="E263" s="249" t="s">
        <v>1</v>
      </c>
      <c r="F263" s="250" t="s">
        <v>619</v>
      </c>
      <c r="G263" s="248"/>
      <c r="H263" s="251">
        <v>69</v>
      </c>
      <c r="I263" s="252"/>
      <c r="J263" s="248"/>
      <c r="K263" s="248"/>
      <c r="L263" s="253"/>
      <c r="M263" s="254"/>
      <c r="N263" s="255"/>
      <c r="O263" s="255"/>
      <c r="P263" s="255"/>
      <c r="Q263" s="255"/>
      <c r="R263" s="255"/>
      <c r="S263" s="255"/>
      <c r="T263" s="256"/>
      <c r="U263" s="13"/>
      <c r="V263" s="13"/>
      <c r="W263" s="13"/>
      <c r="X263" s="13"/>
      <c r="Y263" s="13"/>
      <c r="Z263" s="13"/>
      <c r="AA263" s="13"/>
      <c r="AB263" s="13"/>
      <c r="AC263" s="13"/>
      <c r="AD263" s="13"/>
      <c r="AE263" s="13"/>
      <c r="AT263" s="257" t="s">
        <v>197</v>
      </c>
      <c r="AU263" s="257" t="s">
        <v>86</v>
      </c>
      <c r="AV263" s="13" t="s">
        <v>86</v>
      </c>
      <c r="AW263" s="13" t="s">
        <v>32</v>
      </c>
      <c r="AX263" s="13" t="s">
        <v>84</v>
      </c>
      <c r="AY263" s="257" t="s">
        <v>183</v>
      </c>
    </row>
    <row r="264" spans="1:65" s="2" customFormat="1" ht="24.15" customHeight="1">
      <c r="A264" s="37"/>
      <c r="B264" s="38"/>
      <c r="C264" s="226" t="s">
        <v>777</v>
      </c>
      <c r="D264" s="226" t="s">
        <v>185</v>
      </c>
      <c r="E264" s="227" t="s">
        <v>778</v>
      </c>
      <c r="F264" s="228" t="s">
        <v>779</v>
      </c>
      <c r="G264" s="229" t="s">
        <v>137</v>
      </c>
      <c r="H264" s="230">
        <v>995.2</v>
      </c>
      <c r="I264" s="231"/>
      <c r="J264" s="232">
        <f>ROUND(I264*H264,2)</f>
        <v>0</v>
      </c>
      <c r="K264" s="228" t="s">
        <v>188</v>
      </c>
      <c r="L264" s="43"/>
      <c r="M264" s="233" t="s">
        <v>1</v>
      </c>
      <c r="N264" s="234" t="s">
        <v>41</v>
      </c>
      <c r="O264" s="90"/>
      <c r="P264" s="235">
        <f>O264*H264</f>
        <v>0</v>
      </c>
      <c r="Q264" s="235">
        <v>0</v>
      </c>
      <c r="R264" s="235">
        <f>Q264*H264</f>
        <v>0</v>
      </c>
      <c r="S264" s="235">
        <v>0</v>
      </c>
      <c r="T264" s="236">
        <f>S264*H264</f>
        <v>0</v>
      </c>
      <c r="U264" s="37"/>
      <c r="V264" s="37"/>
      <c r="W264" s="37"/>
      <c r="X264" s="37"/>
      <c r="Y264" s="37"/>
      <c r="Z264" s="37"/>
      <c r="AA264" s="37"/>
      <c r="AB264" s="37"/>
      <c r="AC264" s="37"/>
      <c r="AD264" s="37"/>
      <c r="AE264" s="37"/>
      <c r="AR264" s="237" t="s">
        <v>189</v>
      </c>
      <c r="AT264" s="237" t="s">
        <v>185</v>
      </c>
      <c r="AU264" s="237" t="s">
        <v>86</v>
      </c>
      <c r="AY264" s="16" t="s">
        <v>183</v>
      </c>
      <c r="BE264" s="238">
        <f>IF(N264="základní",J264,0)</f>
        <v>0</v>
      </c>
      <c r="BF264" s="238">
        <f>IF(N264="snížená",J264,0)</f>
        <v>0</v>
      </c>
      <c r="BG264" s="238">
        <f>IF(N264="zákl. přenesená",J264,0)</f>
        <v>0</v>
      </c>
      <c r="BH264" s="238">
        <f>IF(N264="sníž. přenesená",J264,0)</f>
        <v>0</v>
      </c>
      <c r="BI264" s="238">
        <f>IF(N264="nulová",J264,0)</f>
        <v>0</v>
      </c>
      <c r="BJ264" s="16" t="s">
        <v>84</v>
      </c>
      <c r="BK264" s="238">
        <f>ROUND(I264*H264,2)</f>
        <v>0</v>
      </c>
      <c r="BL264" s="16" t="s">
        <v>189</v>
      </c>
      <c r="BM264" s="237" t="s">
        <v>780</v>
      </c>
    </row>
    <row r="265" spans="1:47" s="2" customFormat="1" ht="12">
      <c r="A265" s="37"/>
      <c r="B265" s="38"/>
      <c r="C265" s="39"/>
      <c r="D265" s="239" t="s">
        <v>191</v>
      </c>
      <c r="E265" s="39"/>
      <c r="F265" s="240" t="s">
        <v>781</v>
      </c>
      <c r="G265" s="39"/>
      <c r="H265" s="39"/>
      <c r="I265" s="241"/>
      <c r="J265" s="39"/>
      <c r="K265" s="39"/>
      <c r="L265" s="43"/>
      <c r="M265" s="242"/>
      <c r="N265" s="243"/>
      <c r="O265" s="90"/>
      <c r="P265" s="90"/>
      <c r="Q265" s="90"/>
      <c r="R265" s="90"/>
      <c r="S265" s="90"/>
      <c r="T265" s="91"/>
      <c r="U265" s="37"/>
      <c r="V265" s="37"/>
      <c r="W265" s="37"/>
      <c r="X265" s="37"/>
      <c r="Y265" s="37"/>
      <c r="Z265" s="37"/>
      <c r="AA265" s="37"/>
      <c r="AB265" s="37"/>
      <c r="AC265" s="37"/>
      <c r="AD265" s="37"/>
      <c r="AE265" s="37"/>
      <c r="AT265" s="16" t="s">
        <v>191</v>
      </c>
      <c r="AU265" s="16" t="s">
        <v>86</v>
      </c>
    </row>
    <row r="266" spans="1:47" s="2" customFormat="1" ht="12">
      <c r="A266" s="37"/>
      <c r="B266" s="38"/>
      <c r="C266" s="39"/>
      <c r="D266" s="244" t="s">
        <v>193</v>
      </c>
      <c r="E266" s="39"/>
      <c r="F266" s="245" t="s">
        <v>782</v>
      </c>
      <c r="G266" s="39"/>
      <c r="H266" s="39"/>
      <c r="I266" s="241"/>
      <c r="J266" s="39"/>
      <c r="K266" s="39"/>
      <c r="L266" s="43"/>
      <c r="M266" s="242"/>
      <c r="N266" s="243"/>
      <c r="O266" s="90"/>
      <c r="P266" s="90"/>
      <c r="Q266" s="90"/>
      <c r="R266" s="90"/>
      <c r="S266" s="90"/>
      <c r="T266" s="91"/>
      <c r="U266" s="37"/>
      <c r="V266" s="37"/>
      <c r="W266" s="37"/>
      <c r="X266" s="37"/>
      <c r="Y266" s="37"/>
      <c r="Z266" s="37"/>
      <c r="AA266" s="37"/>
      <c r="AB266" s="37"/>
      <c r="AC266" s="37"/>
      <c r="AD266" s="37"/>
      <c r="AE266" s="37"/>
      <c r="AT266" s="16" t="s">
        <v>193</v>
      </c>
      <c r="AU266" s="16" t="s">
        <v>86</v>
      </c>
    </row>
    <row r="267" spans="1:47" s="2" customFormat="1" ht="12">
      <c r="A267" s="37"/>
      <c r="B267" s="38"/>
      <c r="C267" s="39"/>
      <c r="D267" s="239" t="s">
        <v>195</v>
      </c>
      <c r="E267" s="39"/>
      <c r="F267" s="246" t="s">
        <v>783</v>
      </c>
      <c r="G267" s="39"/>
      <c r="H267" s="39"/>
      <c r="I267" s="241"/>
      <c r="J267" s="39"/>
      <c r="K267" s="39"/>
      <c r="L267" s="43"/>
      <c r="M267" s="242"/>
      <c r="N267" s="243"/>
      <c r="O267" s="90"/>
      <c r="P267" s="90"/>
      <c r="Q267" s="90"/>
      <c r="R267" s="90"/>
      <c r="S267" s="90"/>
      <c r="T267" s="91"/>
      <c r="U267" s="37"/>
      <c r="V267" s="37"/>
      <c r="W267" s="37"/>
      <c r="X267" s="37"/>
      <c r="Y267" s="37"/>
      <c r="Z267" s="37"/>
      <c r="AA267" s="37"/>
      <c r="AB267" s="37"/>
      <c r="AC267" s="37"/>
      <c r="AD267" s="37"/>
      <c r="AE267" s="37"/>
      <c r="AT267" s="16" t="s">
        <v>195</v>
      </c>
      <c r="AU267" s="16" t="s">
        <v>86</v>
      </c>
    </row>
    <row r="268" spans="1:51" s="13" customFormat="1" ht="12">
      <c r="A268" s="13"/>
      <c r="B268" s="247"/>
      <c r="C268" s="248"/>
      <c r="D268" s="239" t="s">
        <v>197</v>
      </c>
      <c r="E268" s="249" t="s">
        <v>1</v>
      </c>
      <c r="F268" s="250" t="s">
        <v>784</v>
      </c>
      <c r="G268" s="248"/>
      <c r="H268" s="251">
        <v>995.2</v>
      </c>
      <c r="I268" s="252"/>
      <c r="J268" s="248"/>
      <c r="K268" s="248"/>
      <c r="L268" s="253"/>
      <c r="M268" s="254"/>
      <c r="N268" s="255"/>
      <c r="O268" s="255"/>
      <c r="P268" s="255"/>
      <c r="Q268" s="255"/>
      <c r="R268" s="255"/>
      <c r="S268" s="255"/>
      <c r="T268" s="256"/>
      <c r="U268" s="13"/>
      <c r="V268" s="13"/>
      <c r="W268" s="13"/>
      <c r="X268" s="13"/>
      <c r="Y268" s="13"/>
      <c r="Z268" s="13"/>
      <c r="AA268" s="13"/>
      <c r="AB268" s="13"/>
      <c r="AC268" s="13"/>
      <c r="AD268" s="13"/>
      <c r="AE268" s="13"/>
      <c r="AT268" s="257" t="s">
        <v>197</v>
      </c>
      <c r="AU268" s="257" t="s">
        <v>86</v>
      </c>
      <c r="AV268" s="13" t="s">
        <v>86</v>
      </c>
      <c r="AW268" s="13" t="s">
        <v>32</v>
      </c>
      <c r="AX268" s="13" t="s">
        <v>84</v>
      </c>
      <c r="AY268" s="257" t="s">
        <v>183</v>
      </c>
    </row>
    <row r="269" spans="1:65" s="2" customFormat="1" ht="16.5" customHeight="1">
      <c r="A269" s="37"/>
      <c r="B269" s="38"/>
      <c r="C269" s="269" t="s">
        <v>785</v>
      </c>
      <c r="D269" s="269" t="s">
        <v>304</v>
      </c>
      <c r="E269" s="270" t="s">
        <v>786</v>
      </c>
      <c r="F269" s="271" t="s">
        <v>787</v>
      </c>
      <c r="G269" s="272" t="s">
        <v>126</v>
      </c>
      <c r="H269" s="273">
        <v>79.616</v>
      </c>
      <c r="I269" s="274"/>
      <c r="J269" s="275">
        <f>ROUND(I269*H269,2)</f>
        <v>0</v>
      </c>
      <c r="K269" s="271" t="s">
        <v>1</v>
      </c>
      <c r="L269" s="276"/>
      <c r="M269" s="277" t="s">
        <v>1</v>
      </c>
      <c r="N269" s="278" t="s">
        <v>41</v>
      </c>
      <c r="O269" s="90"/>
      <c r="P269" s="235">
        <f>O269*H269</f>
        <v>0</v>
      </c>
      <c r="Q269" s="235">
        <v>0</v>
      </c>
      <c r="R269" s="235">
        <f>Q269*H269</f>
        <v>0</v>
      </c>
      <c r="S269" s="235">
        <v>0</v>
      </c>
      <c r="T269" s="236">
        <f>S269*H269</f>
        <v>0</v>
      </c>
      <c r="U269" s="37"/>
      <c r="V269" s="37"/>
      <c r="W269" s="37"/>
      <c r="X269" s="37"/>
      <c r="Y269" s="37"/>
      <c r="Z269" s="37"/>
      <c r="AA269" s="37"/>
      <c r="AB269" s="37"/>
      <c r="AC269" s="37"/>
      <c r="AD269" s="37"/>
      <c r="AE269" s="37"/>
      <c r="AR269" s="237" t="s">
        <v>251</v>
      </c>
      <c r="AT269" s="237" t="s">
        <v>304</v>
      </c>
      <c r="AU269" s="237" t="s">
        <v>86</v>
      </c>
      <c r="AY269" s="16" t="s">
        <v>183</v>
      </c>
      <c r="BE269" s="238">
        <f>IF(N269="základní",J269,0)</f>
        <v>0</v>
      </c>
      <c r="BF269" s="238">
        <f>IF(N269="snížená",J269,0)</f>
        <v>0</v>
      </c>
      <c r="BG269" s="238">
        <f>IF(N269="zákl. přenesená",J269,0)</f>
        <v>0</v>
      </c>
      <c r="BH269" s="238">
        <f>IF(N269="sníž. přenesená",J269,0)</f>
        <v>0</v>
      </c>
      <c r="BI269" s="238">
        <f>IF(N269="nulová",J269,0)</f>
        <v>0</v>
      </c>
      <c r="BJ269" s="16" t="s">
        <v>84</v>
      </c>
      <c r="BK269" s="238">
        <f>ROUND(I269*H269,2)</f>
        <v>0</v>
      </c>
      <c r="BL269" s="16" t="s">
        <v>189</v>
      </c>
      <c r="BM269" s="237" t="s">
        <v>788</v>
      </c>
    </row>
    <row r="270" spans="1:47" s="2" customFormat="1" ht="12">
      <c r="A270" s="37"/>
      <c r="B270" s="38"/>
      <c r="C270" s="39"/>
      <c r="D270" s="239" t="s">
        <v>191</v>
      </c>
      <c r="E270" s="39"/>
      <c r="F270" s="240" t="s">
        <v>787</v>
      </c>
      <c r="G270" s="39"/>
      <c r="H270" s="39"/>
      <c r="I270" s="241"/>
      <c r="J270" s="39"/>
      <c r="K270" s="39"/>
      <c r="L270" s="43"/>
      <c r="M270" s="242"/>
      <c r="N270" s="243"/>
      <c r="O270" s="90"/>
      <c r="P270" s="90"/>
      <c r="Q270" s="90"/>
      <c r="R270" s="90"/>
      <c r="S270" s="90"/>
      <c r="T270" s="91"/>
      <c r="U270" s="37"/>
      <c r="V270" s="37"/>
      <c r="W270" s="37"/>
      <c r="X270" s="37"/>
      <c r="Y270" s="37"/>
      <c r="Z270" s="37"/>
      <c r="AA270" s="37"/>
      <c r="AB270" s="37"/>
      <c r="AC270" s="37"/>
      <c r="AD270" s="37"/>
      <c r="AE270" s="37"/>
      <c r="AT270" s="16" t="s">
        <v>191</v>
      </c>
      <c r="AU270" s="16" t="s">
        <v>86</v>
      </c>
    </row>
    <row r="271" spans="1:51" s="13" customFormat="1" ht="12">
      <c r="A271" s="13"/>
      <c r="B271" s="247"/>
      <c r="C271" s="248"/>
      <c r="D271" s="239" t="s">
        <v>197</v>
      </c>
      <c r="E271" s="249" t="s">
        <v>1</v>
      </c>
      <c r="F271" s="250" t="s">
        <v>789</v>
      </c>
      <c r="G271" s="248"/>
      <c r="H271" s="251">
        <v>79.616</v>
      </c>
      <c r="I271" s="252"/>
      <c r="J271" s="248"/>
      <c r="K271" s="248"/>
      <c r="L271" s="253"/>
      <c r="M271" s="254"/>
      <c r="N271" s="255"/>
      <c r="O271" s="255"/>
      <c r="P271" s="255"/>
      <c r="Q271" s="255"/>
      <c r="R271" s="255"/>
      <c r="S271" s="255"/>
      <c r="T271" s="256"/>
      <c r="U271" s="13"/>
      <c r="V271" s="13"/>
      <c r="W271" s="13"/>
      <c r="X271" s="13"/>
      <c r="Y271" s="13"/>
      <c r="Z271" s="13"/>
      <c r="AA271" s="13"/>
      <c r="AB271" s="13"/>
      <c r="AC271" s="13"/>
      <c r="AD271" s="13"/>
      <c r="AE271" s="13"/>
      <c r="AT271" s="257" t="s">
        <v>197</v>
      </c>
      <c r="AU271" s="257" t="s">
        <v>86</v>
      </c>
      <c r="AV271" s="13" t="s">
        <v>86</v>
      </c>
      <c r="AW271" s="13" t="s">
        <v>32</v>
      </c>
      <c r="AX271" s="13" t="s">
        <v>84</v>
      </c>
      <c r="AY271" s="257" t="s">
        <v>183</v>
      </c>
    </row>
    <row r="272" spans="1:65" s="2" customFormat="1" ht="24.15" customHeight="1">
      <c r="A272" s="37"/>
      <c r="B272" s="38"/>
      <c r="C272" s="226" t="s">
        <v>790</v>
      </c>
      <c r="D272" s="226" t="s">
        <v>185</v>
      </c>
      <c r="E272" s="227" t="s">
        <v>791</v>
      </c>
      <c r="F272" s="228" t="s">
        <v>792</v>
      </c>
      <c r="G272" s="229" t="s">
        <v>402</v>
      </c>
      <c r="H272" s="230">
        <v>0.062</v>
      </c>
      <c r="I272" s="231"/>
      <c r="J272" s="232">
        <f>ROUND(I272*H272,2)</f>
        <v>0</v>
      </c>
      <c r="K272" s="228" t="s">
        <v>188</v>
      </c>
      <c r="L272" s="43"/>
      <c r="M272" s="233" t="s">
        <v>1</v>
      </c>
      <c r="N272" s="234" t="s">
        <v>41</v>
      </c>
      <c r="O272" s="90"/>
      <c r="P272" s="235">
        <f>O272*H272</f>
        <v>0</v>
      </c>
      <c r="Q272" s="235">
        <v>0</v>
      </c>
      <c r="R272" s="235">
        <f>Q272*H272</f>
        <v>0</v>
      </c>
      <c r="S272" s="235">
        <v>0</v>
      </c>
      <c r="T272" s="236">
        <f>S272*H272</f>
        <v>0</v>
      </c>
      <c r="U272" s="37"/>
      <c r="V272" s="37"/>
      <c r="W272" s="37"/>
      <c r="X272" s="37"/>
      <c r="Y272" s="37"/>
      <c r="Z272" s="37"/>
      <c r="AA272" s="37"/>
      <c r="AB272" s="37"/>
      <c r="AC272" s="37"/>
      <c r="AD272" s="37"/>
      <c r="AE272" s="37"/>
      <c r="AR272" s="237" t="s">
        <v>189</v>
      </c>
      <c r="AT272" s="237" t="s">
        <v>185</v>
      </c>
      <c r="AU272" s="237" t="s">
        <v>86</v>
      </c>
      <c r="AY272" s="16" t="s">
        <v>183</v>
      </c>
      <c r="BE272" s="238">
        <f>IF(N272="základní",J272,0)</f>
        <v>0</v>
      </c>
      <c r="BF272" s="238">
        <f>IF(N272="snížená",J272,0)</f>
        <v>0</v>
      </c>
      <c r="BG272" s="238">
        <f>IF(N272="zákl. přenesená",J272,0)</f>
        <v>0</v>
      </c>
      <c r="BH272" s="238">
        <f>IF(N272="sníž. přenesená",J272,0)</f>
        <v>0</v>
      </c>
      <c r="BI272" s="238">
        <f>IF(N272="nulová",J272,0)</f>
        <v>0</v>
      </c>
      <c r="BJ272" s="16" t="s">
        <v>84</v>
      </c>
      <c r="BK272" s="238">
        <f>ROUND(I272*H272,2)</f>
        <v>0</v>
      </c>
      <c r="BL272" s="16" t="s">
        <v>189</v>
      </c>
      <c r="BM272" s="237" t="s">
        <v>793</v>
      </c>
    </row>
    <row r="273" spans="1:47" s="2" customFormat="1" ht="12">
      <c r="A273" s="37"/>
      <c r="B273" s="38"/>
      <c r="C273" s="39"/>
      <c r="D273" s="239" t="s">
        <v>191</v>
      </c>
      <c r="E273" s="39"/>
      <c r="F273" s="240" t="s">
        <v>794</v>
      </c>
      <c r="G273" s="39"/>
      <c r="H273" s="39"/>
      <c r="I273" s="241"/>
      <c r="J273" s="39"/>
      <c r="K273" s="39"/>
      <c r="L273" s="43"/>
      <c r="M273" s="242"/>
      <c r="N273" s="243"/>
      <c r="O273" s="90"/>
      <c r="P273" s="90"/>
      <c r="Q273" s="90"/>
      <c r="R273" s="90"/>
      <c r="S273" s="90"/>
      <c r="T273" s="91"/>
      <c r="U273" s="37"/>
      <c r="V273" s="37"/>
      <c r="W273" s="37"/>
      <c r="X273" s="37"/>
      <c r="Y273" s="37"/>
      <c r="Z273" s="37"/>
      <c r="AA273" s="37"/>
      <c r="AB273" s="37"/>
      <c r="AC273" s="37"/>
      <c r="AD273" s="37"/>
      <c r="AE273" s="37"/>
      <c r="AT273" s="16" t="s">
        <v>191</v>
      </c>
      <c r="AU273" s="16" t="s">
        <v>86</v>
      </c>
    </row>
    <row r="274" spans="1:47" s="2" customFormat="1" ht="12">
      <c r="A274" s="37"/>
      <c r="B274" s="38"/>
      <c r="C274" s="39"/>
      <c r="D274" s="244" t="s">
        <v>193</v>
      </c>
      <c r="E274" s="39"/>
      <c r="F274" s="245" t="s">
        <v>795</v>
      </c>
      <c r="G274" s="39"/>
      <c r="H274" s="39"/>
      <c r="I274" s="241"/>
      <c r="J274" s="39"/>
      <c r="K274" s="39"/>
      <c r="L274" s="43"/>
      <c r="M274" s="242"/>
      <c r="N274" s="243"/>
      <c r="O274" s="90"/>
      <c r="P274" s="90"/>
      <c r="Q274" s="90"/>
      <c r="R274" s="90"/>
      <c r="S274" s="90"/>
      <c r="T274" s="91"/>
      <c r="U274" s="37"/>
      <c r="V274" s="37"/>
      <c r="W274" s="37"/>
      <c r="X274" s="37"/>
      <c r="Y274" s="37"/>
      <c r="Z274" s="37"/>
      <c r="AA274" s="37"/>
      <c r="AB274" s="37"/>
      <c r="AC274" s="37"/>
      <c r="AD274" s="37"/>
      <c r="AE274" s="37"/>
      <c r="AT274" s="16" t="s">
        <v>193</v>
      </c>
      <c r="AU274" s="16" t="s">
        <v>86</v>
      </c>
    </row>
    <row r="275" spans="1:47" s="2" customFormat="1" ht="12">
      <c r="A275" s="37"/>
      <c r="B275" s="38"/>
      <c r="C275" s="39"/>
      <c r="D275" s="239" t="s">
        <v>195</v>
      </c>
      <c r="E275" s="39"/>
      <c r="F275" s="246" t="s">
        <v>796</v>
      </c>
      <c r="G275" s="39"/>
      <c r="H275" s="39"/>
      <c r="I275" s="241"/>
      <c r="J275" s="39"/>
      <c r="K275" s="39"/>
      <c r="L275" s="43"/>
      <c r="M275" s="242"/>
      <c r="N275" s="243"/>
      <c r="O275" s="90"/>
      <c r="P275" s="90"/>
      <c r="Q275" s="90"/>
      <c r="R275" s="90"/>
      <c r="S275" s="90"/>
      <c r="T275" s="91"/>
      <c r="U275" s="37"/>
      <c r="V275" s="37"/>
      <c r="W275" s="37"/>
      <c r="X275" s="37"/>
      <c r="Y275" s="37"/>
      <c r="Z275" s="37"/>
      <c r="AA275" s="37"/>
      <c r="AB275" s="37"/>
      <c r="AC275" s="37"/>
      <c r="AD275" s="37"/>
      <c r="AE275" s="37"/>
      <c r="AT275" s="16" t="s">
        <v>195</v>
      </c>
      <c r="AU275" s="16" t="s">
        <v>86</v>
      </c>
    </row>
    <row r="276" spans="1:51" s="13" customFormat="1" ht="12">
      <c r="A276" s="13"/>
      <c r="B276" s="247"/>
      <c r="C276" s="248"/>
      <c r="D276" s="239" t="s">
        <v>197</v>
      </c>
      <c r="E276" s="249" t="s">
        <v>1</v>
      </c>
      <c r="F276" s="250" t="s">
        <v>797</v>
      </c>
      <c r="G276" s="248"/>
      <c r="H276" s="251">
        <v>0.062</v>
      </c>
      <c r="I276" s="252"/>
      <c r="J276" s="248"/>
      <c r="K276" s="248"/>
      <c r="L276" s="253"/>
      <c r="M276" s="254"/>
      <c r="N276" s="255"/>
      <c r="O276" s="255"/>
      <c r="P276" s="255"/>
      <c r="Q276" s="255"/>
      <c r="R276" s="255"/>
      <c r="S276" s="255"/>
      <c r="T276" s="256"/>
      <c r="U276" s="13"/>
      <c r="V276" s="13"/>
      <c r="W276" s="13"/>
      <c r="X276" s="13"/>
      <c r="Y276" s="13"/>
      <c r="Z276" s="13"/>
      <c r="AA276" s="13"/>
      <c r="AB276" s="13"/>
      <c r="AC276" s="13"/>
      <c r="AD276" s="13"/>
      <c r="AE276" s="13"/>
      <c r="AT276" s="257" t="s">
        <v>197</v>
      </c>
      <c r="AU276" s="257" t="s">
        <v>86</v>
      </c>
      <c r="AV276" s="13" t="s">
        <v>86</v>
      </c>
      <c r="AW276" s="13" t="s">
        <v>32</v>
      </c>
      <c r="AX276" s="13" t="s">
        <v>84</v>
      </c>
      <c r="AY276" s="257" t="s">
        <v>183</v>
      </c>
    </row>
    <row r="277" spans="1:65" s="2" customFormat="1" ht="16.5" customHeight="1">
      <c r="A277" s="37"/>
      <c r="B277" s="38"/>
      <c r="C277" s="269" t="s">
        <v>798</v>
      </c>
      <c r="D277" s="269" t="s">
        <v>304</v>
      </c>
      <c r="E277" s="270" t="s">
        <v>799</v>
      </c>
      <c r="F277" s="271" t="s">
        <v>800</v>
      </c>
      <c r="G277" s="272" t="s">
        <v>307</v>
      </c>
      <c r="H277" s="273">
        <v>62.1</v>
      </c>
      <c r="I277" s="274"/>
      <c r="J277" s="275">
        <f>ROUND(I277*H277,2)</f>
        <v>0</v>
      </c>
      <c r="K277" s="271" t="s">
        <v>1</v>
      </c>
      <c r="L277" s="276"/>
      <c r="M277" s="277" t="s">
        <v>1</v>
      </c>
      <c r="N277" s="278" t="s">
        <v>41</v>
      </c>
      <c r="O277" s="90"/>
      <c r="P277" s="235">
        <f>O277*H277</f>
        <v>0</v>
      </c>
      <c r="Q277" s="235">
        <v>0</v>
      </c>
      <c r="R277" s="235">
        <f>Q277*H277</f>
        <v>0</v>
      </c>
      <c r="S277" s="235">
        <v>0</v>
      </c>
      <c r="T277" s="236">
        <f>S277*H277</f>
        <v>0</v>
      </c>
      <c r="U277" s="37"/>
      <c r="V277" s="37"/>
      <c r="W277" s="37"/>
      <c r="X277" s="37"/>
      <c r="Y277" s="37"/>
      <c r="Z277" s="37"/>
      <c r="AA277" s="37"/>
      <c r="AB277" s="37"/>
      <c r="AC277" s="37"/>
      <c r="AD277" s="37"/>
      <c r="AE277" s="37"/>
      <c r="AR277" s="237" t="s">
        <v>251</v>
      </c>
      <c r="AT277" s="237" t="s">
        <v>304</v>
      </c>
      <c r="AU277" s="237" t="s">
        <v>86</v>
      </c>
      <c r="AY277" s="16" t="s">
        <v>183</v>
      </c>
      <c r="BE277" s="238">
        <f>IF(N277="základní",J277,0)</f>
        <v>0</v>
      </c>
      <c r="BF277" s="238">
        <f>IF(N277="snížená",J277,0)</f>
        <v>0</v>
      </c>
      <c r="BG277" s="238">
        <f>IF(N277="zákl. přenesená",J277,0)</f>
        <v>0</v>
      </c>
      <c r="BH277" s="238">
        <f>IF(N277="sníž. přenesená",J277,0)</f>
        <v>0</v>
      </c>
      <c r="BI277" s="238">
        <f>IF(N277="nulová",J277,0)</f>
        <v>0</v>
      </c>
      <c r="BJ277" s="16" t="s">
        <v>84</v>
      </c>
      <c r="BK277" s="238">
        <f>ROUND(I277*H277,2)</f>
        <v>0</v>
      </c>
      <c r="BL277" s="16" t="s">
        <v>189</v>
      </c>
      <c r="BM277" s="237" t="s">
        <v>801</v>
      </c>
    </row>
    <row r="278" spans="1:47" s="2" customFormat="1" ht="12">
      <c r="A278" s="37"/>
      <c r="B278" s="38"/>
      <c r="C278" s="39"/>
      <c r="D278" s="239" t="s">
        <v>191</v>
      </c>
      <c r="E278" s="39"/>
      <c r="F278" s="240" t="s">
        <v>800</v>
      </c>
      <c r="G278" s="39"/>
      <c r="H278" s="39"/>
      <c r="I278" s="241"/>
      <c r="J278" s="39"/>
      <c r="K278" s="39"/>
      <c r="L278" s="43"/>
      <c r="M278" s="242"/>
      <c r="N278" s="243"/>
      <c r="O278" s="90"/>
      <c r="P278" s="90"/>
      <c r="Q278" s="90"/>
      <c r="R278" s="90"/>
      <c r="S278" s="90"/>
      <c r="T278" s="91"/>
      <c r="U278" s="37"/>
      <c r="V278" s="37"/>
      <c r="W278" s="37"/>
      <c r="X278" s="37"/>
      <c r="Y278" s="37"/>
      <c r="Z278" s="37"/>
      <c r="AA278" s="37"/>
      <c r="AB278" s="37"/>
      <c r="AC278" s="37"/>
      <c r="AD278" s="37"/>
      <c r="AE278" s="37"/>
      <c r="AT278" s="16" t="s">
        <v>191</v>
      </c>
      <c r="AU278" s="16" t="s">
        <v>86</v>
      </c>
    </row>
    <row r="279" spans="1:51" s="13" customFormat="1" ht="12">
      <c r="A279" s="13"/>
      <c r="B279" s="247"/>
      <c r="C279" s="248"/>
      <c r="D279" s="239" t="s">
        <v>197</v>
      </c>
      <c r="E279" s="249" t="s">
        <v>1</v>
      </c>
      <c r="F279" s="250" t="s">
        <v>802</v>
      </c>
      <c r="G279" s="248"/>
      <c r="H279" s="251">
        <v>62.1</v>
      </c>
      <c r="I279" s="252"/>
      <c r="J279" s="248"/>
      <c r="K279" s="248"/>
      <c r="L279" s="253"/>
      <c r="M279" s="254"/>
      <c r="N279" s="255"/>
      <c r="O279" s="255"/>
      <c r="P279" s="255"/>
      <c r="Q279" s="255"/>
      <c r="R279" s="255"/>
      <c r="S279" s="255"/>
      <c r="T279" s="256"/>
      <c r="U279" s="13"/>
      <c r="V279" s="13"/>
      <c r="W279" s="13"/>
      <c r="X279" s="13"/>
      <c r="Y279" s="13"/>
      <c r="Z279" s="13"/>
      <c r="AA279" s="13"/>
      <c r="AB279" s="13"/>
      <c r="AC279" s="13"/>
      <c r="AD279" s="13"/>
      <c r="AE279" s="13"/>
      <c r="AT279" s="257" t="s">
        <v>197</v>
      </c>
      <c r="AU279" s="257" t="s">
        <v>86</v>
      </c>
      <c r="AV279" s="13" t="s">
        <v>86</v>
      </c>
      <c r="AW279" s="13" t="s">
        <v>32</v>
      </c>
      <c r="AX279" s="13" t="s">
        <v>84</v>
      </c>
      <c r="AY279" s="257" t="s">
        <v>183</v>
      </c>
    </row>
    <row r="280" spans="1:65" s="2" customFormat="1" ht="24.15" customHeight="1">
      <c r="A280" s="37"/>
      <c r="B280" s="38"/>
      <c r="C280" s="226" t="s">
        <v>803</v>
      </c>
      <c r="D280" s="226" t="s">
        <v>185</v>
      </c>
      <c r="E280" s="227" t="s">
        <v>804</v>
      </c>
      <c r="F280" s="228" t="s">
        <v>805</v>
      </c>
      <c r="G280" s="229" t="s">
        <v>402</v>
      </c>
      <c r="H280" s="230">
        <v>0.026</v>
      </c>
      <c r="I280" s="231"/>
      <c r="J280" s="232">
        <f>ROUND(I280*H280,2)</f>
        <v>0</v>
      </c>
      <c r="K280" s="228" t="s">
        <v>188</v>
      </c>
      <c r="L280" s="43"/>
      <c r="M280" s="233" t="s">
        <v>1</v>
      </c>
      <c r="N280" s="234" t="s">
        <v>41</v>
      </c>
      <c r="O280" s="90"/>
      <c r="P280" s="235">
        <f>O280*H280</f>
        <v>0</v>
      </c>
      <c r="Q280" s="235">
        <v>0</v>
      </c>
      <c r="R280" s="235">
        <f>Q280*H280</f>
        <v>0</v>
      </c>
      <c r="S280" s="235">
        <v>0</v>
      </c>
      <c r="T280" s="236">
        <f>S280*H280</f>
        <v>0</v>
      </c>
      <c r="U280" s="37"/>
      <c r="V280" s="37"/>
      <c r="W280" s="37"/>
      <c r="X280" s="37"/>
      <c r="Y280" s="37"/>
      <c r="Z280" s="37"/>
      <c r="AA280" s="37"/>
      <c r="AB280" s="37"/>
      <c r="AC280" s="37"/>
      <c r="AD280" s="37"/>
      <c r="AE280" s="37"/>
      <c r="AR280" s="237" t="s">
        <v>189</v>
      </c>
      <c r="AT280" s="237" t="s">
        <v>185</v>
      </c>
      <c r="AU280" s="237" t="s">
        <v>86</v>
      </c>
      <c r="AY280" s="16" t="s">
        <v>183</v>
      </c>
      <c r="BE280" s="238">
        <f>IF(N280="základní",J280,0)</f>
        <v>0</v>
      </c>
      <c r="BF280" s="238">
        <f>IF(N280="snížená",J280,0)</f>
        <v>0</v>
      </c>
      <c r="BG280" s="238">
        <f>IF(N280="zákl. přenesená",J280,0)</f>
        <v>0</v>
      </c>
      <c r="BH280" s="238">
        <f>IF(N280="sníž. přenesená",J280,0)</f>
        <v>0</v>
      </c>
      <c r="BI280" s="238">
        <f>IF(N280="nulová",J280,0)</f>
        <v>0</v>
      </c>
      <c r="BJ280" s="16" t="s">
        <v>84</v>
      </c>
      <c r="BK280" s="238">
        <f>ROUND(I280*H280,2)</f>
        <v>0</v>
      </c>
      <c r="BL280" s="16" t="s">
        <v>189</v>
      </c>
      <c r="BM280" s="237" t="s">
        <v>806</v>
      </c>
    </row>
    <row r="281" spans="1:47" s="2" customFormat="1" ht="12">
      <c r="A281" s="37"/>
      <c r="B281" s="38"/>
      <c r="C281" s="39"/>
      <c r="D281" s="239" t="s">
        <v>191</v>
      </c>
      <c r="E281" s="39"/>
      <c r="F281" s="240" t="s">
        <v>807</v>
      </c>
      <c r="G281" s="39"/>
      <c r="H281" s="39"/>
      <c r="I281" s="241"/>
      <c r="J281" s="39"/>
      <c r="K281" s="39"/>
      <c r="L281" s="43"/>
      <c r="M281" s="242"/>
      <c r="N281" s="243"/>
      <c r="O281" s="90"/>
      <c r="P281" s="90"/>
      <c r="Q281" s="90"/>
      <c r="R281" s="90"/>
      <c r="S281" s="90"/>
      <c r="T281" s="91"/>
      <c r="U281" s="37"/>
      <c r="V281" s="37"/>
      <c r="W281" s="37"/>
      <c r="X281" s="37"/>
      <c r="Y281" s="37"/>
      <c r="Z281" s="37"/>
      <c r="AA281" s="37"/>
      <c r="AB281" s="37"/>
      <c r="AC281" s="37"/>
      <c r="AD281" s="37"/>
      <c r="AE281" s="37"/>
      <c r="AT281" s="16" t="s">
        <v>191</v>
      </c>
      <c r="AU281" s="16" t="s">
        <v>86</v>
      </c>
    </row>
    <row r="282" spans="1:47" s="2" customFormat="1" ht="12">
      <c r="A282" s="37"/>
      <c r="B282" s="38"/>
      <c r="C282" s="39"/>
      <c r="D282" s="244" t="s">
        <v>193</v>
      </c>
      <c r="E282" s="39"/>
      <c r="F282" s="245" t="s">
        <v>808</v>
      </c>
      <c r="G282" s="39"/>
      <c r="H282" s="39"/>
      <c r="I282" s="241"/>
      <c r="J282" s="39"/>
      <c r="K282" s="39"/>
      <c r="L282" s="43"/>
      <c r="M282" s="242"/>
      <c r="N282" s="243"/>
      <c r="O282" s="90"/>
      <c r="P282" s="90"/>
      <c r="Q282" s="90"/>
      <c r="R282" s="90"/>
      <c r="S282" s="90"/>
      <c r="T282" s="91"/>
      <c r="U282" s="37"/>
      <c r="V282" s="37"/>
      <c r="W282" s="37"/>
      <c r="X282" s="37"/>
      <c r="Y282" s="37"/>
      <c r="Z282" s="37"/>
      <c r="AA282" s="37"/>
      <c r="AB282" s="37"/>
      <c r="AC282" s="37"/>
      <c r="AD282" s="37"/>
      <c r="AE282" s="37"/>
      <c r="AT282" s="16" t="s">
        <v>193</v>
      </c>
      <c r="AU282" s="16" t="s">
        <v>86</v>
      </c>
    </row>
    <row r="283" spans="1:47" s="2" customFormat="1" ht="12">
      <c r="A283" s="37"/>
      <c r="B283" s="38"/>
      <c r="C283" s="39"/>
      <c r="D283" s="239" t="s">
        <v>195</v>
      </c>
      <c r="E283" s="39"/>
      <c r="F283" s="246" t="s">
        <v>796</v>
      </c>
      <c r="G283" s="39"/>
      <c r="H283" s="39"/>
      <c r="I283" s="241"/>
      <c r="J283" s="39"/>
      <c r="K283" s="39"/>
      <c r="L283" s="43"/>
      <c r="M283" s="242"/>
      <c r="N283" s="243"/>
      <c r="O283" s="90"/>
      <c r="P283" s="90"/>
      <c r="Q283" s="90"/>
      <c r="R283" s="90"/>
      <c r="S283" s="90"/>
      <c r="T283" s="91"/>
      <c r="U283" s="37"/>
      <c r="V283" s="37"/>
      <c r="W283" s="37"/>
      <c r="X283" s="37"/>
      <c r="Y283" s="37"/>
      <c r="Z283" s="37"/>
      <c r="AA283" s="37"/>
      <c r="AB283" s="37"/>
      <c r="AC283" s="37"/>
      <c r="AD283" s="37"/>
      <c r="AE283" s="37"/>
      <c r="AT283" s="16" t="s">
        <v>195</v>
      </c>
      <c r="AU283" s="16" t="s">
        <v>86</v>
      </c>
    </row>
    <row r="284" spans="1:51" s="13" customFormat="1" ht="12">
      <c r="A284" s="13"/>
      <c r="B284" s="247"/>
      <c r="C284" s="248"/>
      <c r="D284" s="239" t="s">
        <v>197</v>
      </c>
      <c r="E284" s="249" t="s">
        <v>1</v>
      </c>
      <c r="F284" s="250" t="s">
        <v>809</v>
      </c>
      <c r="G284" s="248"/>
      <c r="H284" s="251">
        <v>0.026</v>
      </c>
      <c r="I284" s="252"/>
      <c r="J284" s="248"/>
      <c r="K284" s="248"/>
      <c r="L284" s="253"/>
      <c r="M284" s="254"/>
      <c r="N284" s="255"/>
      <c r="O284" s="255"/>
      <c r="P284" s="255"/>
      <c r="Q284" s="255"/>
      <c r="R284" s="255"/>
      <c r="S284" s="255"/>
      <c r="T284" s="256"/>
      <c r="U284" s="13"/>
      <c r="V284" s="13"/>
      <c r="W284" s="13"/>
      <c r="X284" s="13"/>
      <c r="Y284" s="13"/>
      <c r="Z284" s="13"/>
      <c r="AA284" s="13"/>
      <c r="AB284" s="13"/>
      <c r="AC284" s="13"/>
      <c r="AD284" s="13"/>
      <c r="AE284" s="13"/>
      <c r="AT284" s="257" t="s">
        <v>197</v>
      </c>
      <c r="AU284" s="257" t="s">
        <v>86</v>
      </c>
      <c r="AV284" s="13" t="s">
        <v>86</v>
      </c>
      <c r="AW284" s="13" t="s">
        <v>32</v>
      </c>
      <c r="AX284" s="13" t="s">
        <v>84</v>
      </c>
      <c r="AY284" s="257" t="s">
        <v>183</v>
      </c>
    </row>
    <row r="285" spans="1:65" s="2" customFormat="1" ht="16.5" customHeight="1">
      <c r="A285" s="37"/>
      <c r="B285" s="38"/>
      <c r="C285" s="269" t="s">
        <v>810</v>
      </c>
      <c r="D285" s="269" t="s">
        <v>304</v>
      </c>
      <c r="E285" s="270" t="s">
        <v>811</v>
      </c>
      <c r="F285" s="271" t="s">
        <v>812</v>
      </c>
      <c r="G285" s="272" t="s">
        <v>307</v>
      </c>
      <c r="H285" s="273">
        <v>25.7</v>
      </c>
      <c r="I285" s="274"/>
      <c r="J285" s="275">
        <f>ROUND(I285*H285,2)</f>
        <v>0</v>
      </c>
      <c r="K285" s="271" t="s">
        <v>1</v>
      </c>
      <c r="L285" s="276"/>
      <c r="M285" s="277" t="s">
        <v>1</v>
      </c>
      <c r="N285" s="278" t="s">
        <v>41</v>
      </c>
      <c r="O285" s="90"/>
      <c r="P285" s="235">
        <f>O285*H285</f>
        <v>0</v>
      </c>
      <c r="Q285" s="235">
        <v>0</v>
      </c>
      <c r="R285" s="235">
        <f>Q285*H285</f>
        <v>0</v>
      </c>
      <c r="S285" s="235">
        <v>0</v>
      </c>
      <c r="T285" s="236">
        <f>S285*H285</f>
        <v>0</v>
      </c>
      <c r="U285" s="37"/>
      <c r="V285" s="37"/>
      <c r="W285" s="37"/>
      <c r="X285" s="37"/>
      <c r="Y285" s="37"/>
      <c r="Z285" s="37"/>
      <c r="AA285" s="37"/>
      <c r="AB285" s="37"/>
      <c r="AC285" s="37"/>
      <c r="AD285" s="37"/>
      <c r="AE285" s="37"/>
      <c r="AR285" s="237" t="s">
        <v>251</v>
      </c>
      <c r="AT285" s="237" t="s">
        <v>304</v>
      </c>
      <c r="AU285" s="237" t="s">
        <v>86</v>
      </c>
      <c r="AY285" s="16" t="s">
        <v>183</v>
      </c>
      <c r="BE285" s="238">
        <f>IF(N285="základní",J285,0)</f>
        <v>0</v>
      </c>
      <c r="BF285" s="238">
        <f>IF(N285="snížená",J285,0)</f>
        <v>0</v>
      </c>
      <c r="BG285" s="238">
        <f>IF(N285="zákl. přenesená",J285,0)</f>
        <v>0</v>
      </c>
      <c r="BH285" s="238">
        <f>IF(N285="sníž. přenesená",J285,0)</f>
        <v>0</v>
      </c>
      <c r="BI285" s="238">
        <f>IF(N285="nulová",J285,0)</f>
        <v>0</v>
      </c>
      <c r="BJ285" s="16" t="s">
        <v>84</v>
      </c>
      <c r="BK285" s="238">
        <f>ROUND(I285*H285,2)</f>
        <v>0</v>
      </c>
      <c r="BL285" s="16" t="s">
        <v>189</v>
      </c>
      <c r="BM285" s="237" t="s">
        <v>813</v>
      </c>
    </row>
    <row r="286" spans="1:47" s="2" customFormat="1" ht="12">
      <c r="A286" s="37"/>
      <c r="B286" s="38"/>
      <c r="C286" s="39"/>
      <c r="D286" s="239" t="s">
        <v>191</v>
      </c>
      <c r="E286" s="39"/>
      <c r="F286" s="240" t="s">
        <v>812</v>
      </c>
      <c r="G286" s="39"/>
      <c r="H286" s="39"/>
      <c r="I286" s="241"/>
      <c r="J286" s="39"/>
      <c r="K286" s="39"/>
      <c r="L286" s="43"/>
      <c r="M286" s="242"/>
      <c r="N286" s="243"/>
      <c r="O286" s="90"/>
      <c r="P286" s="90"/>
      <c r="Q286" s="90"/>
      <c r="R286" s="90"/>
      <c r="S286" s="90"/>
      <c r="T286" s="91"/>
      <c r="U286" s="37"/>
      <c r="V286" s="37"/>
      <c r="W286" s="37"/>
      <c r="X286" s="37"/>
      <c r="Y286" s="37"/>
      <c r="Z286" s="37"/>
      <c r="AA286" s="37"/>
      <c r="AB286" s="37"/>
      <c r="AC286" s="37"/>
      <c r="AD286" s="37"/>
      <c r="AE286" s="37"/>
      <c r="AT286" s="16" t="s">
        <v>191</v>
      </c>
      <c r="AU286" s="16" t="s">
        <v>86</v>
      </c>
    </row>
    <row r="287" spans="1:51" s="13" customFormat="1" ht="12">
      <c r="A287" s="13"/>
      <c r="B287" s="247"/>
      <c r="C287" s="248"/>
      <c r="D287" s="239" t="s">
        <v>197</v>
      </c>
      <c r="E287" s="249" t="s">
        <v>1</v>
      </c>
      <c r="F287" s="250" t="s">
        <v>814</v>
      </c>
      <c r="G287" s="248"/>
      <c r="H287" s="251">
        <v>25.7</v>
      </c>
      <c r="I287" s="252"/>
      <c r="J287" s="248"/>
      <c r="K287" s="248"/>
      <c r="L287" s="253"/>
      <c r="M287" s="254"/>
      <c r="N287" s="255"/>
      <c r="O287" s="255"/>
      <c r="P287" s="255"/>
      <c r="Q287" s="255"/>
      <c r="R287" s="255"/>
      <c r="S287" s="255"/>
      <c r="T287" s="256"/>
      <c r="U287" s="13"/>
      <c r="V287" s="13"/>
      <c r="W287" s="13"/>
      <c r="X287" s="13"/>
      <c r="Y287" s="13"/>
      <c r="Z287" s="13"/>
      <c r="AA287" s="13"/>
      <c r="AB287" s="13"/>
      <c r="AC287" s="13"/>
      <c r="AD287" s="13"/>
      <c r="AE287" s="13"/>
      <c r="AT287" s="257" t="s">
        <v>197</v>
      </c>
      <c r="AU287" s="257" t="s">
        <v>86</v>
      </c>
      <c r="AV287" s="13" t="s">
        <v>86</v>
      </c>
      <c r="AW287" s="13" t="s">
        <v>32</v>
      </c>
      <c r="AX287" s="13" t="s">
        <v>84</v>
      </c>
      <c r="AY287" s="257" t="s">
        <v>183</v>
      </c>
    </row>
    <row r="288" spans="1:65" s="2" customFormat="1" ht="16.5" customHeight="1">
      <c r="A288" s="37"/>
      <c r="B288" s="38"/>
      <c r="C288" s="226" t="s">
        <v>815</v>
      </c>
      <c r="D288" s="226" t="s">
        <v>185</v>
      </c>
      <c r="E288" s="227" t="s">
        <v>816</v>
      </c>
      <c r="F288" s="228" t="s">
        <v>817</v>
      </c>
      <c r="G288" s="229" t="s">
        <v>126</v>
      </c>
      <c r="H288" s="230">
        <v>89</v>
      </c>
      <c r="I288" s="231"/>
      <c r="J288" s="232">
        <f>ROUND(I288*H288,2)</f>
        <v>0</v>
      </c>
      <c r="K288" s="228" t="s">
        <v>188</v>
      </c>
      <c r="L288" s="43"/>
      <c r="M288" s="233" t="s">
        <v>1</v>
      </c>
      <c r="N288" s="234" t="s">
        <v>41</v>
      </c>
      <c r="O288" s="90"/>
      <c r="P288" s="235">
        <f>O288*H288</f>
        <v>0</v>
      </c>
      <c r="Q288" s="235">
        <v>0</v>
      </c>
      <c r="R288" s="235">
        <f>Q288*H288</f>
        <v>0</v>
      </c>
      <c r="S288" s="235">
        <v>0</v>
      </c>
      <c r="T288" s="236">
        <f>S288*H288</f>
        <v>0</v>
      </c>
      <c r="U288" s="37"/>
      <c r="V288" s="37"/>
      <c r="W288" s="37"/>
      <c r="X288" s="37"/>
      <c r="Y288" s="37"/>
      <c r="Z288" s="37"/>
      <c r="AA288" s="37"/>
      <c r="AB288" s="37"/>
      <c r="AC288" s="37"/>
      <c r="AD288" s="37"/>
      <c r="AE288" s="37"/>
      <c r="AR288" s="237" t="s">
        <v>189</v>
      </c>
      <c r="AT288" s="237" t="s">
        <v>185</v>
      </c>
      <c r="AU288" s="237" t="s">
        <v>86</v>
      </c>
      <c r="AY288" s="16" t="s">
        <v>183</v>
      </c>
      <c r="BE288" s="238">
        <f>IF(N288="základní",J288,0)</f>
        <v>0</v>
      </c>
      <c r="BF288" s="238">
        <f>IF(N288="snížená",J288,0)</f>
        <v>0</v>
      </c>
      <c r="BG288" s="238">
        <f>IF(N288="zákl. přenesená",J288,0)</f>
        <v>0</v>
      </c>
      <c r="BH288" s="238">
        <f>IF(N288="sníž. přenesená",J288,0)</f>
        <v>0</v>
      </c>
      <c r="BI288" s="238">
        <f>IF(N288="nulová",J288,0)</f>
        <v>0</v>
      </c>
      <c r="BJ288" s="16" t="s">
        <v>84</v>
      </c>
      <c r="BK288" s="238">
        <f>ROUND(I288*H288,2)</f>
        <v>0</v>
      </c>
      <c r="BL288" s="16" t="s">
        <v>189</v>
      </c>
      <c r="BM288" s="237" t="s">
        <v>818</v>
      </c>
    </row>
    <row r="289" spans="1:47" s="2" customFormat="1" ht="12">
      <c r="A289" s="37"/>
      <c r="B289" s="38"/>
      <c r="C289" s="39"/>
      <c r="D289" s="239" t="s">
        <v>191</v>
      </c>
      <c r="E289" s="39"/>
      <c r="F289" s="240" t="s">
        <v>819</v>
      </c>
      <c r="G289" s="39"/>
      <c r="H289" s="39"/>
      <c r="I289" s="241"/>
      <c r="J289" s="39"/>
      <c r="K289" s="39"/>
      <c r="L289" s="43"/>
      <c r="M289" s="242"/>
      <c r="N289" s="243"/>
      <c r="O289" s="90"/>
      <c r="P289" s="90"/>
      <c r="Q289" s="90"/>
      <c r="R289" s="90"/>
      <c r="S289" s="90"/>
      <c r="T289" s="91"/>
      <c r="U289" s="37"/>
      <c r="V289" s="37"/>
      <c r="W289" s="37"/>
      <c r="X289" s="37"/>
      <c r="Y289" s="37"/>
      <c r="Z289" s="37"/>
      <c r="AA289" s="37"/>
      <c r="AB289" s="37"/>
      <c r="AC289" s="37"/>
      <c r="AD289" s="37"/>
      <c r="AE289" s="37"/>
      <c r="AT289" s="16" t="s">
        <v>191</v>
      </c>
      <c r="AU289" s="16" t="s">
        <v>86</v>
      </c>
    </row>
    <row r="290" spans="1:47" s="2" customFormat="1" ht="12">
      <c r="A290" s="37"/>
      <c r="B290" s="38"/>
      <c r="C290" s="39"/>
      <c r="D290" s="244" t="s">
        <v>193</v>
      </c>
      <c r="E290" s="39"/>
      <c r="F290" s="245" t="s">
        <v>820</v>
      </c>
      <c r="G290" s="39"/>
      <c r="H290" s="39"/>
      <c r="I290" s="241"/>
      <c r="J290" s="39"/>
      <c r="K290" s="39"/>
      <c r="L290" s="43"/>
      <c r="M290" s="242"/>
      <c r="N290" s="243"/>
      <c r="O290" s="90"/>
      <c r="P290" s="90"/>
      <c r="Q290" s="90"/>
      <c r="R290" s="90"/>
      <c r="S290" s="90"/>
      <c r="T290" s="91"/>
      <c r="U290" s="37"/>
      <c r="V290" s="37"/>
      <c r="W290" s="37"/>
      <c r="X290" s="37"/>
      <c r="Y290" s="37"/>
      <c r="Z290" s="37"/>
      <c r="AA290" s="37"/>
      <c r="AB290" s="37"/>
      <c r="AC290" s="37"/>
      <c r="AD290" s="37"/>
      <c r="AE290" s="37"/>
      <c r="AT290" s="16" t="s">
        <v>193</v>
      </c>
      <c r="AU290" s="16" t="s">
        <v>86</v>
      </c>
    </row>
    <row r="291" spans="1:51" s="13" customFormat="1" ht="12">
      <c r="A291" s="13"/>
      <c r="B291" s="247"/>
      <c r="C291" s="248"/>
      <c r="D291" s="239" t="s">
        <v>197</v>
      </c>
      <c r="E291" s="249" t="s">
        <v>1</v>
      </c>
      <c r="F291" s="250" t="s">
        <v>821</v>
      </c>
      <c r="G291" s="248"/>
      <c r="H291" s="251">
        <v>89</v>
      </c>
      <c r="I291" s="252"/>
      <c r="J291" s="248"/>
      <c r="K291" s="248"/>
      <c r="L291" s="253"/>
      <c r="M291" s="254"/>
      <c r="N291" s="255"/>
      <c r="O291" s="255"/>
      <c r="P291" s="255"/>
      <c r="Q291" s="255"/>
      <c r="R291" s="255"/>
      <c r="S291" s="255"/>
      <c r="T291" s="256"/>
      <c r="U291" s="13"/>
      <c r="V291" s="13"/>
      <c r="W291" s="13"/>
      <c r="X291" s="13"/>
      <c r="Y291" s="13"/>
      <c r="Z291" s="13"/>
      <c r="AA291" s="13"/>
      <c r="AB291" s="13"/>
      <c r="AC291" s="13"/>
      <c r="AD291" s="13"/>
      <c r="AE291" s="13"/>
      <c r="AT291" s="257" t="s">
        <v>197</v>
      </c>
      <c r="AU291" s="257" t="s">
        <v>86</v>
      </c>
      <c r="AV291" s="13" t="s">
        <v>86</v>
      </c>
      <c r="AW291" s="13" t="s">
        <v>32</v>
      </c>
      <c r="AX291" s="13" t="s">
        <v>84</v>
      </c>
      <c r="AY291" s="257" t="s">
        <v>183</v>
      </c>
    </row>
    <row r="292" spans="1:65" s="2" customFormat="1" ht="16.5" customHeight="1">
      <c r="A292" s="37"/>
      <c r="B292" s="38"/>
      <c r="C292" s="269" t="s">
        <v>822</v>
      </c>
      <c r="D292" s="269" t="s">
        <v>304</v>
      </c>
      <c r="E292" s="270" t="s">
        <v>823</v>
      </c>
      <c r="F292" s="271" t="s">
        <v>824</v>
      </c>
      <c r="G292" s="272" t="s">
        <v>126</v>
      </c>
      <c r="H292" s="273">
        <v>89</v>
      </c>
      <c r="I292" s="274"/>
      <c r="J292" s="275">
        <f>ROUND(I292*H292,2)</f>
        <v>0</v>
      </c>
      <c r="K292" s="271" t="s">
        <v>1</v>
      </c>
      <c r="L292" s="276"/>
      <c r="M292" s="277" t="s">
        <v>1</v>
      </c>
      <c r="N292" s="278" t="s">
        <v>41</v>
      </c>
      <c r="O292" s="90"/>
      <c r="P292" s="235">
        <f>O292*H292</f>
        <v>0</v>
      </c>
      <c r="Q292" s="235">
        <v>0</v>
      </c>
      <c r="R292" s="235">
        <f>Q292*H292</f>
        <v>0</v>
      </c>
      <c r="S292" s="235">
        <v>0</v>
      </c>
      <c r="T292" s="236">
        <f>S292*H292</f>
        <v>0</v>
      </c>
      <c r="U292" s="37"/>
      <c r="V292" s="37"/>
      <c r="W292" s="37"/>
      <c r="X292" s="37"/>
      <c r="Y292" s="37"/>
      <c r="Z292" s="37"/>
      <c r="AA292" s="37"/>
      <c r="AB292" s="37"/>
      <c r="AC292" s="37"/>
      <c r="AD292" s="37"/>
      <c r="AE292" s="37"/>
      <c r="AR292" s="237" t="s">
        <v>251</v>
      </c>
      <c r="AT292" s="237" t="s">
        <v>304</v>
      </c>
      <c r="AU292" s="237" t="s">
        <v>86</v>
      </c>
      <c r="AY292" s="16" t="s">
        <v>183</v>
      </c>
      <c r="BE292" s="238">
        <f>IF(N292="základní",J292,0)</f>
        <v>0</v>
      </c>
      <c r="BF292" s="238">
        <f>IF(N292="snížená",J292,0)</f>
        <v>0</v>
      </c>
      <c r="BG292" s="238">
        <f>IF(N292="zákl. přenesená",J292,0)</f>
        <v>0</v>
      </c>
      <c r="BH292" s="238">
        <f>IF(N292="sníž. přenesená",J292,0)</f>
        <v>0</v>
      </c>
      <c r="BI292" s="238">
        <f>IF(N292="nulová",J292,0)</f>
        <v>0</v>
      </c>
      <c r="BJ292" s="16" t="s">
        <v>84</v>
      </c>
      <c r="BK292" s="238">
        <f>ROUND(I292*H292,2)</f>
        <v>0</v>
      </c>
      <c r="BL292" s="16" t="s">
        <v>189</v>
      </c>
      <c r="BM292" s="237" t="s">
        <v>825</v>
      </c>
    </row>
    <row r="293" spans="1:47" s="2" customFormat="1" ht="12">
      <c r="A293" s="37"/>
      <c r="B293" s="38"/>
      <c r="C293" s="39"/>
      <c r="D293" s="239" t="s">
        <v>191</v>
      </c>
      <c r="E293" s="39"/>
      <c r="F293" s="240" t="s">
        <v>824</v>
      </c>
      <c r="G293" s="39"/>
      <c r="H293" s="39"/>
      <c r="I293" s="241"/>
      <c r="J293" s="39"/>
      <c r="K293" s="39"/>
      <c r="L293" s="43"/>
      <c r="M293" s="242"/>
      <c r="N293" s="243"/>
      <c r="O293" s="90"/>
      <c r="P293" s="90"/>
      <c r="Q293" s="90"/>
      <c r="R293" s="90"/>
      <c r="S293" s="90"/>
      <c r="T293" s="91"/>
      <c r="U293" s="37"/>
      <c r="V293" s="37"/>
      <c r="W293" s="37"/>
      <c r="X293" s="37"/>
      <c r="Y293" s="37"/>
      <c r="Z293" s="37"/>
      <c r="AA293" s="37"/>
      <c r="AB293" s="37"/>
      <c r="AC293" s="37"/>
      <c r="AD293" s="37"/>
      <c r="AE293" s="37"/>
      <c r="AT293" s="16" t="s">
        <v>191</v>
      </c>
      <c r="AU293" s="16" t="s">
        <v>86</v>
      </c>
    </row>
    <row r="294" spans="1:47" s="2" customFormat="1" ht="12">
      <c r="A294" s="37"/>
      <c r="B294" s="38"/>
      <c r="C294" s="39"/>
      <c r="D294" s="239" t="s">
        <v>309</v>
      </c>
      <c r="E294" s="39"/>
      <c r="F294" s="246" t="s">
        <v>826</v>
      </c>
      <c r="G294" s="39"/>
      <c r="H294" s="39"/>
      <c r="I294" s="241"/>
      <c r="J294" s="39"/>
      <c r="K294" s="39"/>
      <c r="L294" s="43"/>
      <c r="M294" s="242"/>
      <c r="N294" s="243"/>
      <c r="O294" s="90"/>
      <c r="P294" s="90"/>
      <c r="Q294" s="90"/>
      <c r="R294" s="90"/>
      <c r="S294" s="90"/>
      <c r="T294" s="91"/>
      <c r="U294" s="37"/>
      <c r="V294" s="37"/>
      <c r="W294" s="37"/>
      <c r="X294" s="37"/>
      <c r="Y294" s="37"/>
      <c r="Z294" s="37"/>
      <c r="AA294" s="37"/>
      <c r="AB294" s="37"/>
      <c r="AC294" s="37"/>
      <c r="AD294" s="37"/>
      <c r="AE294" s="37"/>
      <c r="AT294" s="16" t="s">
        <v>309</v>
      </c>
      <c r="AU294" s="16" t="s">
        <v>86</v>
      </c>
    </row>
    <row r="295" spans="1:51" s="13" customFormat="1" ht="12">
      <c r="A295" s="13"/>
      <c r="B295" s="247"/>
      <c r="C295" s="248"/>
      <c r="D295" s="239" t="s">
        <v>197</v>
      </c>
      <c r="E295" s="249" t="s">
        <v>1</v>
      </c>
      <c r="F295" s="250" t="s">
        <v>827</v>
      </c>
      <c r="G295" s="248"/>
      <c r="H295" s="251">
        <v>89</v>
      </c>
      <c r="I295" s="252"/>
      <c r="J295" s="248"/>
      <c r="K295" s="248"/>
      <c r="L295" s="253"/>
      <c r="M295" s="254"/>
      <c r="N295" s="255"/>
      <c r="O295" s="255"/>
      <c r="P295" s="255"/>
      <c r="Q295" s="255"/>
      <c r="R295" s="255"/>
      <c r="S295" s="255"/>
      <c r="T295" s="256"/>
      <c r="U295" s="13"/>
      <c r="V295" s="13"/>
      <c r="W295" s="13"/>
      <c r="X295" s="13"/>
      <c r="Y295" s="13"/>
      <c r="Z295" s="13"/>
      <c r="AA295" s="13"/>
      <c r="AB295" s="13"/>
      <c r="AC295" s="13"/>
      <c r="AD295" s="13"/>
      <c r="AE295" s="13"/>
      <c r="AT295" s="257" t="s">
        <v>197</v>
      </c>
      <c r="AU295" s="257" t="s">
        <v>86</v>
      </c>
      <c r="AV295" s="13" t="s">
        <v>86</v>
      </c>
      <c r="AW295" s="13" t="s">
        <v>32</v>
      </c>
      <c r="AX295" s="13" t="s">
        <v>84</v>
      </c>
      <c r="AY295" s="257" t="s">
        <v>183</v>
      </c>
    </row>
    <row r="296" spans="1:65" s="2" customFormat="1" ht="24.15" customHeight="1">
      <c r="A296" s="37"/>
      <c r="B296" s="38"/>
      <c r="C296" s="226" t="s">
        <v>828</v>
      </c>
      <c r="D296" s="226" t="s">
        <v>185</v>
      </c>
      <c r="E296" s="227" t="s">
        <v>729</v>
      </c>
      <c r="F296" s="228" t="s">
        <v>730</v>
      </c>
      <c r="G296" s="229" t="s">
        <v>617</v>
      </c>
      <c r="H296" s="230">
        <v>69</v>
      </c>
      <c r="I296" s="231"/>
      <c r="J296" s="232">
        <f>ROUND(I296*H296,2)</f>
        <v>0</v>
      </c>
      <c r="K296" s="228" t="s">
        <v>188</v>
      </c>
      <c r="L296" s="43"/>
      <c r="M296" s="233" t="s">
        <v>1</v>
      </c>
      <c r="N296" s="234" t="s">
        <v>41</v>
      </c>
      <c r="O296" s="90"/>
      <c r="P296" s="235">
        <f>O296*H296</f>
        <v>0</v>
      </c>
      <c r="Q296" s="235">
        <v>0</v>
      </c>
      <c r="R296" s="235">
        <f>Q296*H296</f>
        <v>0</v>
      </c>
      <c r="S296" s="235">
        <v>0</v>
      </c>
      <c r="T296" s="236">
        <f>S296*H296</f>
        <v>0</v>
      </c>
      <c r="U296" s="37"/>
      <c r="V296" s="37"/>
      <c r="W296" s="37"/>
      <c r="X296" s="37"/>
      <c r="Y296" s="37"/>
      <c r="Z296" s="37"/>
      <c r="AA296" s="37"/>
      <c r="AB296" s="37"/>
      <c r="AC296" s="37"/>
      <c r="AD296" s="37"/>
      <c r="AE296" s="37"/>
      <c r="AR296" s="237" t="s">
        <v>189</v>
      </c>
      <c r="AT296" s="237" t="s">
        <v>185</v>
      </c>
      <c r="AU296" s="237" t="s">
        <v>86</v>
      </c>
      <c r="AY296" s="16" t="s">
        <v>183</v>
      </c>
      <c r="BE296" s="238">
        <f>IF(N296="základní",J296,0)</f>
        <v>0</v>
      </c>
      <c r="BF296" s="238">
        <f>IF(N296="snížená",J296,0)</f>
        <v>0</v>
      </c>
      <c r="BG296" s="238">
        <f>IF(N296="zákl. přenesená",J296,0)</f>
        <v>0</v>
      </c>
      <c r="BH296" s="238">
        <f>IF(N296="sníž. přenesená",J296,0)</f>
        <v>0</v>
      </c>
      <c r="BI296" s="238">
        <f>IF(N296="nulová",J296,0)</f>
        <v>0</v>
      </c>
      <c r="BJ296" s="16" t="s">
        <v>84</v>
      </c>
      <c r="BK296" s="238">
        <f>ROUND(I296*H296,2)</f>
        <v>0</v>
      </c>
      <c r="BL296" s="16" t="s">
        <v>189</v>
      </c>
      <c r="BM296" s="237" t="s">
        <v>829</v>
      </c>
    </row>
    <row r="297" spans="1:47" s="2" customFormat="1" ht="12">
      <c r="A297" s="37"/>
      <c r="B297" s="38"/>
      <c r="C297" s="39"/>
      <c r="D297" s="239" t="s">
        <v>191</v>
      </c>
      <c r="E297" s="39"/>
      <c r="F297" s="240" t="s">
        <v>732</v>
      </c>
      <c r="G297" s="39"/>
      <c r="H297" s="39"/>
      <c r="I297" s="241"/>
      <c r="J297" s="39"/>
      <c r="K297" s="39"/>
      <c r="L297" s="43"/>
      <c r="M297" s="242"/>
      <c r="N297" s="243"/>
      <c r="O297" s="90"/>
      <c r="P297" s="90"/>
      <c r="Q297" s="90"/>
      <c r="R297" s="90"/>
      <c r="S297" s="90"/>
      <c r="T297" s="91"/>
      <c r="U297" s="37"/>
      <c r="V297" s="37"/>
      <c r="W297" s="37"/>
      <c r="X297" s="37"/>
      <c r="Y297" s="37"/>
      <c r="Z297" s="37"/>
      <c r="AA297" s="37"/>
      <c r="AB297" s="37"/>
      <c r="AC297" s="37"/>
      <c r="AD297" s="37"/>
      <c r="AE297" s="37"/>
      <c r="AT297" s="16" t="s">
        <v>191</v>
      </c>
      <c r="AU297" s="16" t="s">
        <v>86</v>
      </c>
    </row>
    <row r="298" spans="1:47" s="2" customFormat="1" ht="12">
      <c r="A298" s="37"/>
      <c r="B298" s="38"/>
      <c r="C298" s="39"/>
      <c r="D298" s="244" t="s">
        <v>193</v>
      </c>
      <c r="E298" s="39"/>
      <c r="F298" s="245" t="s">
        <v>733</v>
      </c>
      <c r="G298" s="39"/>
      <c r="H298" s="39"/>
      <c r="I298" s="241"/>
      <c r="J298" s="39"/>
      <c r="K298" s="39"/>
      <c r="L298" s="43"/>
      <c r="M298" s="242"/>
      <c r="N298" s="243"/>
      <c r="O298" s="90"/>
      <c r="P298" s="90"/>
      <c r="Q298" s="90"/>
      <c r="R298" s="90"/>
      <c r="S298" s="90"/>
      <c r="T298" s="91"/>
      <c r="U298" s="37"/>
      <c r="V298" s="37"/>
      <c r="W298" s="37"/>
      <c r="X298" s="37"/>
      <c r="Y298" s="37"/>
      <c r="Z298" s="37"/>
      <c r="AA298" s="37"/>
      <c r="AB298" s="37"/>
      <c r="AC298" s="37"/>
      <c r="AD298" s="37"/>
      <c r="AE298" s="37"/>
      <c r="AT298" s="16" t="s">
        <v>193</v>
      </c>
      <c r="AU298" s="16" t="s">
        <v>86</v>
      </c>
    </row>
    <row r="299" spans="1:47" s="2" customFormat="1" ht="12">
      <c r="A299" s="37"/>
      <c r="B299" s="38"/>
      <c r="C299" s="39"/>
      <c r="D299" s="239" t="s">
        <v>195</v>
      </c>
      <c r="E299" s="39"/>
      <c r="F299" s="246" t="s">
        <v>734</v>
      </c>
      <c r="G299" s="39"/>
      <c r="H299" s="39"/>
      <c r="I299" s="241"/>
      <c r="J299" s="39"/>
      <c r="K299" s="39"/>
      <c r="L299" s="43"/>
      <c r="M299" s="242"/>
      <c r="N299" s="243"/>
      <c r="O299" s="90"/>
      <c r="P299" s="90"/>
      <c r="Q299" s="90"/>
      <c r="R299" s="90"/>
      <c r="S299" s="90"/>
      <c r="T299" s="91"/>
      <c r="U299" s="37"/>
      <c r="V299" s="37"/>
      <c r="W299" s="37"/>
      <c r="X299" s="37"/>
      <c r="Y299" s="37"/>
      <c r="Z299" s="37"/>
      <c r="AA299" s="37"/>
      <c r="AB299" s="37"/>
      <c r="AC299" s="37"/>
      <c r="AD299" s="37"/>
      <c r="AE299" s="37"/>
      <c r="AT299" s="16" t="s">
        <v>195</v>
      </c>
      <c r="AU299" s="16" t="s">
        <v>86</v>
      </c>
    </row>
    <row r="300" spans="1:51" s="13" customFormat="1" ht="12">
      <c r="A300" s="13"/>
      <c r="B300" s="247"/>
      <c r="C300" s="248"/>
      <c r="D300" s="239" t="s">
        <v>197</v>
      </c>
      <c r="E300" s="249" t="s">
        <v>1</v>
      </c>
      <c r="F300" s="250" t="s">
        <v>619</v>
      </c>
      <c r="G300" s="248"/>
      <c r="H300" s="251">
        <v>69</v>
      </c>
      <c r="I300" s="252"/>
      <c r="J300" s="248"/>
      <c r="K300" s="248"/>
      <c r="L300" s="253"/>
      <c r="M300" s="254"/>
      <c r="N300" s="255"/>
      <c r="O300" s="255"/>
      <c r="P300" s="255"/>
      <c r="Q300" s="255"/>
      <c r="R300" s="255"/>
      <c r="S300" s="255"/>
      <c r="T300" s="256"/>
      <c r="U300" s="13"/>
      <c r="V300" s="13"/>
      <c r="W300" s="13"/>
      <c r="X300" s="13"/>
      <c r="Y300" s="13"/>
      <c r="Z300" s="13"/>
      <c r="AA300" s="13"/>
      <c r="AB300" s="13"/>
      <c r="AC300" s="13"/>
      <c r="AD300" s="13"/>
      <c r="AE300" s="13"/>
      <c r="AT300" s="257" t="s">
        <v>197</v>
      </c>
      <c r="AU300" s="257" t="s">
        <v>86</v>
      </c>
      <c r="AV300" s="13" t="s">
        <v>86</v>
      </c>
      <c r="AW300" s="13" t="s">
        <v>32</v>
      </c>
      <c r="AX300" s="13" t="s">
        <v>84</v>
      </c>
      <c r="AY300" s="257" t="s">
        <v>183</v>
      </c>
    </row>
    <row r="301" spans="1:65" s="2" customFormat="1" ht="24.15" customHeight="1">
      <c r="A301" s="37"/>
      <c r="B301" s="38"/>
      <c r="C301" s="226" t="s">
        <v>830</v>
      </c>
      <c r="D301" s="226" t="s">
        <v>185</v>
      </c>
      <c r="E301" s="227" t="s">
        <v>735</v>
      </c>
      <c r="F301" s="228" t="s">
        <v>736</v>
      </c>
      <c r="G301" s="229" t="s">
        <v>137</v>
      </c>
      <c r="H301" s="230">
        <v>940</v>
      </c>
      <c r="I301" s="231"/>
      <c r="J301" s="232">
        <f>ROUND(I301*H301,2)</f>
        <v>0</v>
      </c>
      <c r="K301" s="228" t="s">
        <v>188</v>
      </c>
      <c r="L301" s="43"/>
      <c r="M301" s="233" t="s">
        <v>1</v>
      </c>
      <c r="N301" s="234" t="s">
        <v>41</v>
      </c>
      <c r="O301" s="90"/>
      <c r="P301" s="235">
        <f>O301*H301</f>
        <v>0</v>
      </c>
      <c r="Q301" s="235">
        <v>0</v>
      </c>
      <c r="R301" s="235">
        <f>Q301*H301</f>
        <v>0</v>
      </c>
      <c r="S301" s="235">
        <v>0</v>
      </c>
      <c r="T301" s="236">
        <f>S301*H301</f>
        <v>0</v>
      </c>
      <c r="U301" s="37"/>
      <c r="V301" s="37"/>
      <c r="W301" s="37"/>
      <c r="X301" s="37"/>
      <c r="Y301" s="37"/>
      <c r="Z301" s="37"/>
      <c r="AA301" s="37"/>
      <c r="AB301" s="37"/>
      <c r="AC301" s="37"/>
      <c r="AD301" s="37"/>
      <c r="AE301" s="37"/>
      <c r="AR301" s="237" t="s">
        <v>189</v>
      </c>
      <c r="AT301" s="237" t="s">
        <v>185</v>
      </c>
      <c r="AU301" s="237" t="s">
        <v>86</v>
      </c>
      <c r="AY301" s="16" t="s">
        <v>183</v>
      </c>
      <c r="BE301" s="238">
        <f>IF(N301="základní",J301,0)</f>
        <v>0</v>
      </c>
      <c r="BF301" s="238">
        <f>IF(N301="snížená",J301,0)</f>
        <v>0</v>
      </c>
      <c r="BG301" s="238">
        <f>IF(N301="zákl. přenesená",J301,0)</f>
        <v>0</v>
      </c>
      <c r="BH301" s="238">
        <f>IF(N301="sníž. přenesená",J301,0)</f>
        <v>0</v>
      </c>
      <c r="BI301" s="238">
        <f>IF(N301="nulová",J301,0)</f>
        <v>0</v>
      </c>
      <c r="BJ301" s="16" t="s">
        <v>84</v>
      </c>
      <c r="BK301" s="238">
        <f>ROUND(I301*H301,2)</f>
        <v>0</v>
      </c>
      <c r="BL301" s="16" t="s">
        <v>189</v>
      </c>
      <c r="BM301" s="237" t="s">
        <v>831</v>
      </c>
    </row>
    <row r="302" spans="1:47" s="2" customFormat="1" ht="12">
      <c r="A302" s="37"/>
      <c r="B302" s="38"/>
      <c r="C302" s="39"/>
      <c r="D302" s="239" t="s">
        <v>191</v>
      </c>
      <c r="E302" s="39"/>
      <c r="F302" s="240" t="s">
        <v>738</v>
      </c>
      <c r="G302" s="39"/>
      <c r="H302" s="39"/>
      <c r="I302" s="241"/>
      <c r="J302" s="39"/>
      <c r="K302" s="39"/>
      <c r="L302" s="43"/>
      <c r="M302" s="242"/>
      <c r="N302" s="243"/>
      <c r="O302" s="90"/>
      <c r="P302" s="90"/>
      <c r="Q302" s="90"/>
      <c r="R302" s="90"/>
      <c r="S302" s="90"/>
      <c r="T302" s="91"/>
      <c r="U302" s="37"/>
      <c r="V302" s="37"/>
      <c r="W302" s="37"/>
      <c r="X302" s="37"/>
      <c r="Y302" s="37"/>
      <c r="Z302" s="37"/>
      <c r="AA302" s="37"/>
      <c r="AB302" s="37"/>
      <c r="AC302" s="37"/>
      <c r="AD302" s="37"/>
      <c r="AE302" s="37"/>
      <c r="AT302" s="16" t="s">
        <v>191</v>
      </c>
      <c r="AU302" s="16" t="s">
        <v>86</v>
      </c>
    </row>
    <row r="303" spans="1:47" s="2" customFormat="1" ht="12">
      <c r="A303" s="37"/>
      <c r="B303" s="38"/>
      <c r="C303" s="39"/>
      <c r="D303" s="244" t="s">
        <v>193</v>
      </c>
      <c r="E303" s="39"/>
      <c r="F303" s="245" t="s">
        <v>739</v>
      </c>
      <c r="G303" s="39"/>
      <c r="H303" s="39"/>
      <c r="I303" s="241"/>
      <c r="J303" s="39"/>
      <c r="K303" s="39"/>
      <c r="L303" s="43"/>
      <c r="M303" s="242"/>
      <c r="N303" s="243"/>
      <c r="O303" s="90"/>
      <c r="P303" s="90"/>
      <c r="Q303" s="90"/>
      <c r="R303" s="90"/>
      <c r="S303" s="90"/>
      <c r="T303" s="91"/>
      <c r="U303" s="37"/>
      <c r="V303" s="37"/>
      <c r="W303" s="37"/>
      <c r="X303" s="37"/>
      <c r="Y303" s="37"/>
      <c r="Z303" s="37"/>
      <c r="AA303" s="37"/>
      <c r="AB303" s="37"/>
      <c r="AC303" s="37"/>
      <c r="AD303" s="37"/>
      <c r="AE303" s="37"/>
      <c r="AT303" s="16" t="s">
        <v>193</v>
      </c>
      <c r="AU303" s="16" t="s">
        <v>86</v>
      </c>
    </row>
    <row r="304" spans="1:47" s="2" customFormat="1" ht="12">
      <c r="A304" s="37"/>
      <c r="B304" s="38"/>
      <c r="C304" s="39"/>
      <c r="D304" s="239" t="s">
        <v>195</v>
      </c>
      <c r="E304" s="39"/>
      <c r="F304" s="246" t="s">
        <v>734</v>
      </c>
      <c r="G304" s="39"/>
      <c r="H304" s="39"/>
      <c r="I304" s="241"/>
      <c r="J304" s="39"/>
      <c r="K304" s="39"/>
      <c r="L304" s="43"/>
      <c r="M304" s="242"/>
      <c r="N304" s="243"/>
      <c r="O304" s="90"/>
      <c r="P304" s="90"/>
      <c r="Q304" s="90"/>
      <c r="R304" s="90"/>
      <c r="S304" s="90"/>
      <c r="T304" s="91"/>
      <c r="U304" s="37"/>
      <c r="V304" s="37"/>
      <c r="W304" s="37"/>
      <c r="X304" s="37"/>
      <c r="Y304" s="37"/>
      <c r="Z304" s="37"/>
      <c r="AA304" s="37"/>
      <c r="AB304" s="37"/>
      <c r="AC304" s="37"/>
      <c r="AD304" s="37"/>
      <c r="AE304" s="37"/>
      <c r="AT304" s="16" t="s">
        <v>195</v>
      </c>
      <c r="AU304" s="16" t="s">
        <v>86</v>
      </c>
    </row>
    <row r="305" spans="1:51" s="13" customFormat="1" ht="12">
      <c r="A305" s="13"/>
      <c r="B305" s="247"/>
      <c r="C305" s="248"/>
      <c r="D305" s="239" t="s">
        <v>197</v>
      </c>
      <c r="E305" s="249" t="s">
        <v>1</v>
      </c>
      <c r="F305" s="250" t="s">
        <v>615</v>
      </c>
      <c r="G305" s="248"/>
      <c r="H305" s="251">
        <v>940</v>
      </c>
      <c r="I305" s="252"/>
      <c r="J305" s="248"/>
      <c r="K305" s="248"/>
      <c r="L305" s="253"/>
      <c r="M305" s="254"/>
      <c r="N305" s="255"/>
      <c r="O305" s="255"/>
      <c r="P305" s="255"/>
      <c r="Q305" s="255"/>
      <c r="R305" s="255"/>
      <c r="S305" s="255"/>
      <c r="T305" s="256"/>
      <c r="U305" s="13"/>
      <c r="V305" s="13"/>
      <c r="W305" s="13"/>
      <c r="X305" s="13"/>
      <c r="Y305" s="13"/>
      <c r="Z305" s="13"/>
      <c r="AA305" s="13"/>
      <c r="AB305" s="13"/>
      <c r="AC305" s="13"/>
      <c r="AD305" s="13"/>
      <c r="AE305" s="13"/>
      <c r="AT305" s="257" t="s">
        <v>197</v>
      </c>
      <c r="AU305" s="257" t="s">
        <v>86</v>
      </c>
      <c r="AV305" s="13" t="s">
        <v>86</v>
      </c>
      <c r="AW305" s="13" t="s">
        <v>32</v>
      </c>
      <c r="AX305" s="13" t="s">
        <v>84</v>
      </c>
      <c r="AY305" s="257" t="s">
        <v>183</v>
      </c>
    </row>
    <row r="306" spans="1:65" s="2" customFormat="1" ht="24.15" customHeight="1">
      <c r="A306" s="37"/>
      <c r="B306" s="38"/>
      <c r="C306" s="226" t="s">
        <v>832</v>
      </c>
      <c r="D306" s="226" t="s">
        <v>185</v>
      </c>
      <c r="E306" s="227" t="s">
        <v>833</v>
      </c>
      <c r="F306" s="228" t="s">
        <v>834</v>
      </c>
      <c r="G306" s="229" t="s">
        <v>402</v>
      </c>
      <c r="H306" s="230">
        <v>9.534</v>
      </c>
      <c r="I306" s="231"/>
      <c r="J306" s="232">
        <f>ROUND(I306*H306,2)</f>
        <v>0</v>
      </c>
      <c r="K306" s="228" t="s">
        <v>188</v>
      </c>
      <c r="L306" s="43"/>
      <c r="M306" s="233" t="s">
        <v>1</v>
      </c>
      <c r="N306" s="234" t="s">
        <v>41</v>
      </c>
      <c r="O306" s="90"/>
      <c r="P306" s="235">
        <f>O306*H306</f>
        <v>0</v>
      </c>
      <c r="Q306" s="235">
        <v>0</v>
      </c>
      <c r="R306" s="235">
        <f>Q306*H306</f>
        <v>0</v>
      </c>
      <c r="S306" s="235">
        <v>0</v>
      </c>
      <c r="T306" s="236">
        <f>S306*H306</f>
        <v>0</v>
      </c>
      <c r="U306" s="37"/>
      <c r="V306" s="37"/>
      <c r="W306" s="37"/>
      <c r="X306" s="37"/>
      <c r="Y306" s="37"/>
      <c r="Z306" s="37"/>
      <c r="AA306" s="37"/>
      <c r="AB306" s="37"/>
      <c r="AC306" s="37"/>
      <c r="AD306" s="37"/>
      <c r="AE306" s="37"/>
      <c r="AR306" s="237" t="s">
        <v>189</v>
      </c>
      <c r="AT306" s="237" t="s">
        <v>185</v>
      </c>
      <c r="AU306" s="237" t="s">
        <v>86</v>
      </c>
      <c r="AY306" s="16" t="s">
        <v>183</v>
      </c>
      <c r="BE306" s="238">
        <f>IF(N306="základní",J306,0)</f>
        <v>0</v>
      </c>
      <c r="BF306" s="238">
        <f>IF(N306="snížená",J306,0)</f>
        <v>0</v>
      </c>
      <c r="BG306" s="238">
        <f>IF(N306="zákl. přenesená",J306,0)</f>
        <v>0</v>
      </c>
      <c r="BH306" s="238">
        <f>IF(N306="sníž. přenesená",J306,0)</f>
        <v>0</v>
      </c>
      <c r="BI306" s="238">
        <f>IF(N306="nulová",J306,0)</f>
        <v>0</v>
      </c>
      <c r="BJ306" s="16" t="s">
        <v>84</v>
      </c>
      <c r="BK306" s="238">
        <f>ROUND(I306*H306,2)</f>
        <v>0</v>
      </c>
      <c r="BL306" s="16" t="s">
        <v>189</v>
      </c>
      <c r="BM306" s="237" t="s">
        <v>835</v>
      </c>
    </row>
    <row r="307" spans="1:47" s="2" customFormat="1" ht="12">
      <c r="A307" s="37"/>
      <c r="B307" s="38"/>
      <c r="C307" s="39"/>
      <c r="D307" s="239" t="s">
        <v>191</v>
      </c>
      <c r="E307" s="39"/>
      <c r="F307" s="240" t="s">
        <v>836</v>
      </c>
      <c r="G307" s="39"/>
      <c r="H307" s="39"/>
      <c r="I307" s="241"/>
      <c r="J307" s="39"/>
      <c r="K307" s="39"/>
      <c r="L307" s="43"/>
      <c r="M307" s="242"/>
      <c r="N307" s="243"/>
      <c r="O307" s="90"/>
      <c r="P307" s="90"/>
      <c r="Q307" s="90"/>
      <c r="R307" s="90"/>
      <c r="S307" s="90"/>
      <c r="T307" s="91"/>
      <c r="U307" s="37"/>
      <c r="V307" s="37"/>
      <c r="W307" s="37"/>
      <c r="X307" s="37"/>
      <c r="Y307" s="37"/>
      <c r="Z307" s="37"/>
      <c r="AA307" s="37"/>
      <c r="AB307" s="37"/>
      <c r="AC307" s="37"/>
      <c r="AD307" s="37"/>
      <c r="AE307" s="37"/>
      <c r="AT307" s="16" t="s">
        <v>191</v>
      </c>
      <c r="AU307" s="16" t="s">
        <v>86</v>
      </c>
    </row>
    <row r="308" spans="1:47" s="2" customFormat="1" ht="12">
      <c r="A308" s="37"/>
      <c r="B308" s="38"/>
      <c r="C308" s="39"/>
      <c r="D308" s="244" t="s">
        <v>193</v>
      </c>
      <c r="E308" s="39"/>
      <c r="F308" s="245" t="s">
        <v>837</v>
      </c>
      <c r="G308" s="39"/>
      <c r="H308" s="39"/>
      <c r="I308" s="241"/>
      <c r="J308" s="39"/>
      <c r="K308" s="39"/>
      <c r="L308" s="43"/>
      <c r="M308" s="279"/>
      <c r="N308" s="280"/>
      <c r="O308" s="281"/>
      <c r="P308" s="281"/>
      <c r="Q308" s="281"/>
      <c r="R308" s="281"/>
      <c r="S308" s="281"/>
      <c r="T308" s="282"/>
      <c r="U308" s="37"/>
      <c r="V308" s="37"/>
      <c r="W308" s="37"/>
      <c r="X308" s="37"/>
      <c r="Y308" s="37"/>
      <c r="Z308" s="37"/>
      <c r="AA308" s="37"/>
      <c r="AB308" s="37"/>
      <c r="AC308" s="37"/>
      <c r="AD308" s="37"/>
      <c r="AE308" s="37"/>
      <c r="AT308" s="16" t="s">
        <v>193</v>
      </c>
      <c r="AU308" s="16" t="s">
        <v>86</v>
      </c>
    </row>
    <row r="309" spans="1:31" s="2" customFormat="1" ht="6.95" customHeight="1">
      <c r="A309" s="37"/>
      <c r="B309" s="65"/>
      <c r="C309" s="66"/>
      <c r="D309" s="66"/>
      <c r="E309" s="66"/>
      <c r="F309" s="66"/>
      <c r="G309" s="66"/>
      <c r="H309" s="66"/>
      <c r="I309" s="66"/>
      <c r="J309" s="66"/>
      <c r="K309" s="66"/>
      <c r="L309" s="43"/>
      <c r="M309" s="37"/>
      <c r="O309" s="37"/>
      <c r="P309" s="37"/>
      <c r="Q309" s="37"/>
      <c r="R309" s="37"/>
      <c r="S309" s="37"/>
      <c r="T309" s="37"/>
      <c r="U309" s="37"/>
      <c r="V309" s="37"/>
      <c r="W309" s="37"/>
      <c r="X309" s="37"/>
      <c r="Y309" s="37"/>
      <c r="Z309" s="37"/>
      <c r="AA309" s="37"/>
      <c r="AB309" s="37"/>
      <c r="AC309" s="37"/>
      <c r="AD309" s="37"/>
      <c r="AE309" s="37"/>
    </row>
  </sheetData>
  <sheetProtection password="CDA2" sheet="1" objects="1" scenarios="1" formatColumns="0" formatRows="0" autoFilter="0"/>
  <autoFilter ref="C121:K308"/>
  <mergeCells count="12">
    <mergeCell ref="E7:H7"/>
    <mergeCell ref="E9:H9"/>
    <mergeCell ref="E11:H11"/>
    <mergeCell ref="E20:H20"/>
    <mergeCell ref="E29:H29"/>
    <mergeCell ref="E85:H85"/>
    <mergeCell ref="E87:H87"/>
    <mergeCell ref="E89:H89"/>
    <mergeCell ref="E110:H110"/>
    <mergeCell ref="E112:H112"/>
    <mergeCell ref="E114:H114"/>
    <mergeCell ref="L2:V2"/>
  </mergeCells>
  <hyperlinks>
    <hyperlink ref="F127" r:id="rId1" display="https://podminky.urs.cz/item/CS_URS_2022_02/183101221"/>
    <hyperlink ref="F135" r:id="rId2" display="https://podminky.urs.cz/item/CS_URS_2022_02/183205111"/>
    <hyperlink ref="F140" r:id="rId3" display="https://podminky.urs.cz/item/CS_URS_2022_02/184103811"/>
    <hyperlink ref="F145" r:id="rId4" display="https://podminky.urs.cz/item/CS_URS_2022_02/184201111"/>
    <hyperlink ref="F217" r:id="rId5" display="https://podminky.urs.cz/item/CS_URS_2022_02/184215412"/>
    <hyperlink ref="F222" r:id="rId6" display="https://podminky.urs.cz/item/CS_URS_2022_02/184501141"/>
    <hyperlink ref="F230" r:id="rId7" display="https://podminky.urs.cz/item/CS_URS_2022_02/184801121"/>
    <hyperlink ref="F235" r:id="rId8" display="https://podminky.urs.cz/item/CS_URS_2022_02/184801131"/>
    <hyperlink ref="F244" r:id="rId9" display="https://podminky.urs.cz/item/CS_URS_2022_02/184215133"/>
    <hyperlink ref="F258" r:id="rId10" display="https://podminky.urs.cz/item/CS_URS_2022_02/184813121"/>
    <hyperlink ref="F266" r:id="rId11" display="https://podminky.urs.cz/item/CS_URS_2022_02/184911421"/>
    <hyperlink ref="F274" r:id="rId12" display="https://podminky.urs.cz/item/CS_URS_2022_02/185802113"/>
    <hyperlink ref="F282" r:id="rId13" display="https://podminky.urs.cz/item/CS_URS_2022_02/185802114"/>
    <hyperlink ref="F290" r:id="rId14" display="https://podminky.urs.cz/item/CS_URS_2022_02/185804311"/>
    <hyperlink ref="F298" r:id="rId15" display="https://podminky.urs.cz/item/CS_URS_2022_02/184801121"/>
    <hyperlink ref="F303" r:id="rId16" display="https://podminky.urs.cz/item/CS_URS_2022_02/184801131"/>
    <hyperlink ref="F308" r:id="rId17" display="https://podminky.urs.cz/item/CS_URS_2022_02/9982313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REGIO12-KROS2\kros2</dc:creator>
  <cp:keywords/>
  <dc:description/>
  <cp:lastModifiedBy>REGIO12-KROS2\kros2</cp:lastModifiedBy>
  <dcterms:created xsi:type="dcterms:W3CDTF">2022-09-12T14:37:03Z</dcterms:created>
  <dcterms:modified xsi:type="dcterms:W3CDTF">2022-09-12T14:37:34Z</dcterms:modified>
  <cp:category/>
  <cp:version/>
  <cp:contentType/>
  <cp:contentStatus/>
</cp:coreProperties>
</file>